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360" yWindow="615" windowWidth="15000" windowHeight="7530"/>
  </bookViews>
  <sheets>
    <sheet name="Info" sheetId="1" r:id="rId1"/>
    <sheet name="Data Summary" sheetId="2" r:id="rId2"/>
    <sheet name="PS" sheetId="3" r:id="rId3"/>
    <sheet name="Reference Source Info" sheetId="4" r:id="rId4"/>
    <sheet name="DQI" sheetId="5" r:id="rId5"/>
    <sheet name="Calculations" sheetId="9" r:id="rId6"/>
    <sheet name="Conversions" sheetId="7" r:id="rId7"/>
    <sheet name="Assumptions" sheetId="8" r:id="rId8"/>
    <sheet name="Chart" sheetId="10" r:id="rId9"/>
  </sheets>
  <calcPr calcId="171027" calcMode="manual"/>
</workbook>
</file>

<file path=xl/calcChain.xml><?xml version="1.0" encoding="utf-8"?>
<calcChain xmlns="http://schemas.openxmlformats.org/spreadsheetml/2006/main">
  <c r="H54" i="2" l="1"/>
  <c r="F32" i="2"/>
  <c r="B32" i="2"/>
  <c r="C5" i="5" l="1"/>
  <c r="C6" i="5"/>
  <c r="C7" i="5"/>
  <c r="C8" i="5"/>
  <c r="E11" i="9"/>
  <c r="C9" i="5" s="1"/>
  <c r="C10" i="5"/>
  <c r="C11" i="5"/>
  <c r="C12" i="5"/>
  <c r="C13" i="5"/>
  <c r="C14" i="5"/>
  <c r="C15" i="5"/>
  <c r="C4" i="5"/>
  <c r="I23" i="2"/>
  <c r="M38" i="2" s="1"/>
  <c r="I31" i="2"/>
  <c r="M53" i="2" s="1"/>
  <c r="I30" i="2"/>
  <c r="M52" i="2" s="1"/>
  <c r="I29" i="2"/>
  <c r="M51" i="2" s="1"/>
  <c r="I27" i="2"/>
  <c r="M49" i="2" s="1"/>
  <c r="I26" i="2"/>
  <c r="M41" i="2" s="1"/>
  <c r="I25" i="2"/>
  <c r="M40" i="2" s="1"/>
  <c r="I24" i="2"/>
  <c r="M39" i="2" s="1"/>
  <c r="I8" i="5"/>
  <c r="J8" i="5"/>
  <c r="K8" i="5"/>
  <c r="I9" i="5"/>
  <c r="J9" i="5"/>
  <c r="K9" i="5"/>
  <c r="I10" i="5"/>
  <c r="J10" i="5"/>
  <c r="K10" i="5"/>
  <c r="I11" i="5"/>
  <c r="J11" i="5"/>
  <c r="K11" i="5"/>
  <c r="I12" i="5"/>
  <c r="J12" i="5"/>
  <c r="K12" i="5"/>
  <c r="I13" i="5"/>
  <c r="J13" i="5"/>
  <c r="K13" i="5"/>
  <c r="I14" i="5"/>
  <c r="J14" i="5"/>
  <c r="K14" i="5"/>
  <c r="I15" i="5"/>
  <c r="J15" i="5"/>
  <c r="K15" i="5"/>
  <c r="F24" i="2"/>
  <c r="F25" i="2"/>
  <c r="F26" i="2"/>
  <c r="F27" i="2"/>
  <c r="F28" i="2"/>
  <c r="F29" i="2"/>
  <c r="F30" i="2"/>
  <c r="F31" i="2"/>
  <c r="F23" i="2"/>
  <c r="B29" i="2"/>
  <c r="B30" i="2"/>
  <c r="B31" i="2"/>
  <c r="D4" i="7"/>
  <c r="B5" i="9" s="1"/>
  <c r="B10" i="9" s="1"/>
  <c r="I16" i="5"/>
  <c r="N5" i="2" s="1"/>
  <c r="K7" i="5"/>
  <c r="J7" i="5"/>
  <c r="I7" i="5"/>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I56" i="2"/>
  <c r="H56" i="2"/>
  <c r="G56" i="2"/>
  <c r="G55" i="2"/>
  <c r="I55" i="2"/>
  <c r="H55" i="2"/>
  <c r="H53" i="2"/>
  <c r="H52" i="2"/>
  <c r="H51" i="2"/>
  <c r="H50" i="2"/>
  <c r="H49" i="2"/>
  <c r="I43" i="2"/>
  <c r="H43" i="2"/>
  <c r="G43" i="2"/>
  <c r="G42" i="2"/>
  <c r="I42" i="2"/>
  <c r="H42" i="2"/>
  <c r="H41" i="2"/>
  <c r="H40" i="2"/>
  <c r="H39" i="2"/>
  <c r="H38" i="2"/>
  <c r="B28" i="2"/>
  <c r="B27" i="2"/>
  <c r="B26" i="2"/>
  <c r="B25" i="2"/>
  <c r="B24" i="2"/>
  <c r="B23" i="2"/>
  <c r="G11" i="2"/>
  <c r="D4" i="1"/>
  <c r="D3" i="1"/>
  <c r="C25" i="1" s="1"/>
  <c r="I28" i="2" l="1"/>
  <c r="M50" i="2" s="1"/>
  <c r="B8" i="9"/>
  <c r="E25" i="2" s="1"/>
  <c r="G40" i="2" s="1"/>
  <c r="I40" i="2" s="1"/>
  <c r="B11" i="9"/>
  <c r="E28" i="2" s="1"/>
  <c r="G50" i="2" s="1"/>
  <c r="I50" i="2" s="1"/>
  <c r="B9" i="9"/>
  <c r="B15" i="9" s="1"/>
  <c r="E32" i="2" s="1"/>
  <c r="G54" i="2" s="1"/>
  <c r="I54" i="2" s="1"/>
  <c r="B6" i="9"/>
  <c r="E23" i="2" s="1"/>
  <c r="G38" i="2" s="1"/>
  <c r="I38" i="2" s="1"/>
  <c r="B7" i="9"/>
  <c r="E24" i="2" s="1"/>
  <c r="G39" i="2" s="1"/>
  <c r="I39" i="2" s="1"/>
  <c r="B12" i="9"/>
  <c r="E29" i="2" s="1"/>
  <c r="G51" i="2" s="1"/>
  <c r="I51" i="2" s="1"/>
  <c r="B14" i="9"/>
  <c r="E31" i="2" s="1"/>
  <c r="G53" i="2" s="1"/>
  <c r="I53" i="2" s="1"/>
  <c r="B13" i="9"/>
  <c r="E30" i="2" s="1"/>
  <c r="G52" i="2" s="1"/>
  <c r="I52" i="2" s="1"/>
  <c r="E27" i="2"/>
  <c r="G49" i="2" s="1"/>
  <c r="I49" i="2" s="1"/>
  <c r="E26" i="2" l="1"/>
  <c r="G41" i="2" s="1"/>
  <c r="I41" i="2" s="1"/>
  <c r="B17" i="9"/>
  <c r="B19" i="9"/>
  <c r="B20" i="9"/>
  <c r="B18" i="9"/>
</calcChain>
</file>

<file path=xl/sharedStrings.xml><?xml version="1.0" encoding="utf-8"?>
<sst xmlns="http://schemas.openxmlformats.org/spreadsheetml/2006/main" count="498" uniqueCount="378">
  <si>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</si>
  <si>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</si>
  <si>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</si>
  <si>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</si>
  <si>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</si>
  <si>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</si>
  <si>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</si>
  <si>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</si>
  <si>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</si>
  <si>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</si>
  <si>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</si>
  <si>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</si>
  <si>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</si>
  <si>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</si>
  <si>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</si>
  <si>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</si>
  <si>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</si>
  <si>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</si>
  <si>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</si>
  <si>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</si>
  <si>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</si>
  <si>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</si>
  <si>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</si>
  <si>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</si>
  <si>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</si>
  <si>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</si>
  <si>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</si>
  <si>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</si>
  <si>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</si>
  <si>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</si>
  <si>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</si>
  <si>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</si>
  <si>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</si>
  <si>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</si>
  <si>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</si>
  <si>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</si>
  <si>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</si>
  <si>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</si>
  <si>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</si>
  <si>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</si>
  <si>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</si>
  <si>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</si>
  <si>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</si>
  <si>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</si>
  <si>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</si>
  <si>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</si>
  <si>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</si>
  <si>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</si>
  <si>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</si>
  <si>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</si>
  <si>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</si>
  <si>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</si>
  <si>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</si>
  <si>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</si>
  <si>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</si>
  <si>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</si>
  <si>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</si>
  <si>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</si>
  <si>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</si>
  <si>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</si>
  <si>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</si>
  <si>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</si>
  <si>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</si>
  <si>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</si>
  <si>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</si>
  <si>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</si>
  <si>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</si>
  <si>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</si>
  <si>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</si>
  <si>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</si>
  <si>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</si>
  <si>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</si>
  <si>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</si>
  <si>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</si>
  <si>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</si>
  <si>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</si>
  <si>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</si>
  <si>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</si>
  <si>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</si>
  <si>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</si>
  <si>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</si>
  <si>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</si>
  <si>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</si>
  <si>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</si>
  <si>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</si>
  <si>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</si>
  <si>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</si>
  <si>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</si>
  <si>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</si>
  <si>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</si>
  <si>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</si>
  <si>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</si>
  <si>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</si>
  <si>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</si>
  <si>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</si>
  <si>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</si>
  <si>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</si>
  <si>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</si>
  <si>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</si>
  <si>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</si>
  <si>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</si>
  <si>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</si>
  <si>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</si>
  <si>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</si>
  <si>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</si>
  <si>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</si>
  <si>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</si>
  <si>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</si>
  <si>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</si>
  <si>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</si>
  <si>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</si>
  <si>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</si>
  <si>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</si>
  <si>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</si>
  <si>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</si>
  <si>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</si>
  <si>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</si>
  <si>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</si>
  <si>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</si>
  <si>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</si>
  <si>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</si>
  <si>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</si>
  <si>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</si>
  <si>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</si>
  <si>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</si>
  <si>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</si>
  <si>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</si>
  <si>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</si>
  <si>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</si>
  <si>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</si>
  <si>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</si>
  <si>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</si>
  <si>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</si>
  <si>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</si>
  <si>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</si>
  <si>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</si>
  <si>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</si>
  <si>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</si>
  <si>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</si>
  <si>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</si>
  <si>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</si>
  <si>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</si>
  <si>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</si>
  <si>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</si>
  <si>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</si>
  <si>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</si>
  <si>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</si>
  <si>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</si>
  <si>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</si>
  <si>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</si>
  <si>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</si>
  <si>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</si>
  <si>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</si>
  <si>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</si>
  <si>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</si>
  <si>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</si>
  <si>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</si>
  <si>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</si>
  <si>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</si>
  <si>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</si>
  <si>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</si>
  <si>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</si>
  <si>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</si>
  <si>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</si>
  <si>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</si>
  <si>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</si>
  <si>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</si>
  <si>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</si>
  <si>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</si>
  <si>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</si>
  <si>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</si>
  <si>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</si>
  <si>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</si>
  <si>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</si>
  <si>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</si>
  <si>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</si>
  <si>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</si>
  <si>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</si>
  <si>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</si>
  <si>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</si>
  <si>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</si>
  <si>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</si>
  <si>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</si>
  <si>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</si>
  <si>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</si>
  <si>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</si>
  <si>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</si>
  <si>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</si>
  <si>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</si>
  <si>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</si>
  <si>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</si>
  <si>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</si>
  <si>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</si>
  <si>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</si>
  <si>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</si>
  <si>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</si>
  <si>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</si>
  <si>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</si>
  <si>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</si>
  <si>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</si>
  <si>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</si>
  <si>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</si>
  <si>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</si>
  <si>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</si>
  <si>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</si>
  <si>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</si>
  <si>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</si>
  <si>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</si>
  <si>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</si>
  <si>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</si>
  <si>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</si>
  <si>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</si>
  <si>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</si>
  <si>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</si>
  <si>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</si>
  <si>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</si>
  <si>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</si>
  <si>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</si>
  <si>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</si>
  <si>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</si>
  <si>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</si>
  <si>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</si>
  <si>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</si>
  <si>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</si>
  <si>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</si>
  <si>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</si>
  <si>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</si>
  <si>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</si>
  <si>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</si>
  <si>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</si>
  <si>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</si>
  <si>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</si>
  <si>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</si>
  <si>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</si>
  <si>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</si>
  <si>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</si>
  <si>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lb</t>
  </si>
  <si>
    <t>g</t>
  </si>
  <si>
    <t>Btu/kg</t>
  </si>
  <si>
    <t>kWh/kg</t>
  </si>
  <si>
    <t>kg/kg</t>
  </si>
  <si>
    <t>kg/bu</t>
  </si>
  <si>
    <t>Corn Input (normalized)</t>
  </si>
  <si>
    <t>Electricity Input (normalized)</t>
  </si>
  <si>
    <t>Steam Input (normalized)</t>
  </si>
  <si>
    <t>Corn Gluten Feed Output (normalized)</t>
  </si>
  <si>
    <t>Corn Gluten Meal Output (normalized)</t>
  </si>
  <si>
    <t>Corn Oil Output (normalized)</t>
  </si>
  <si>
    <t>kg corn</t>
  </si>
  <si>
    <t>bu</t>
  </si>
  <si>
    <t>Dextrose Output (normalized)</t>
  </si>
  <si>
    <t>kg corn oil per kg dextrose</t>
  </si>
  <si>
    <t>kg corn gluten meal per kg dextrose</t>
  </si>
  <si>
    <t>kg corn gluten feed per kg dextrose</t>
  </si>
  <si>
    <t>Btu steam per kg dextrose</t>
  </si>
  <si>
    <t>kWh electricity per kg dextrose</t>
  </si>
  <si>
    <t>kg corn per kg dextrose</t>
  </si>
  <si>
    <t>kg dextrose per kg dextrose</t>
  </si>
  <si>
    <t>kg dextrose per bu corn</t>
  </si>
  <si>
    <t>Ethanol Output (normalized)</t>
  </si>
  <si>
    <t>kg ethanol per kg dextrose</t>
  </si>
  <si>
    <t>CH4</t>
  </si>
  <si>
    <t>N2O</t>
  </si>
  <si>
    <t>CO2</t>
  </si>
  <si>
    <t>Btu/scf</t>
  </si>
  <si>
    <t>Energy Efficiency Improvement and Cost Saving Opportunities for the Corn Wet Milling Industry</t>
  </si>
  <si>
    <t>Ernst; Ruth, Michael</t>
  </si>
  <si>
    <t>Galitsky, C. W.</t>
  </si>
  <si>
    <t>2003</t>
  </si>
  <si>
    <t>July</t>
  </si>
  <si>
    <t>Ernest Orlando Lawrence Berkeley National Laboratory</t>
  </si>
  <si>
    <t>Unnasch, S.</t>
  </si>
  <si>
    <t>Life Cycle GHG Analysis of White Dog Lab's Fuel Butanol Process</t>
  </si>
  <si>
    <t>2014</t>
  </si>
  <si>
    <t>11/25/2014</t>
  </si>
  <si>
    <t>Life Cycle Associates</t>
  </si>
  <si>
    <t>Galitsky, C. W., Ernst; Ruth, Michael (2003). Energy Efficiency Improvement and Cost Saving Opportunities for the Corn Wet Milling Industry, Ernest Orlando Lawrence Berkeley National Laboratory.</t>
  </si>
  <si>
    <t>Unnasch, S. (2014). Life Cycle GHG Analysis of White Dog Lab's Fuel Butanol Process, Life Cycle Associates.</t>
  </si>
  <si>
    <t>Reference Code(s)</t>
  </si>
  <si>
    <t>Reference Source Info Number(s)</t>
  </si>
  <si>
    <t>Reference Source Info Number: 1</t>
  </si>
  <si>
    <t>Reference Code: 2.1</t>
  </si>
  <si>
    <t>Reference Source Info Number: 2</t>
  </si>
  <si>
    <t>Reference code: 1.2</t>
  </si>
  <si>
    <t>Reference code: 1.1</t>
  </si>
  <si>
    <t>Reference code: 3.1</t>
  </si>
  <si>
    <t>1.2,3.1</t>
  </si>
  <si>
    <t>lbs/scf</t>
  </si>
  <si>
    <t>kg fuel per kg dextrose</t>
  </si>
  <si>
    <t>Reference Source Info Number: 3</t>
  </si>
  <si>
    <t>Natural gas density</t>
  </si>
  <si>
    <t>Btu</t>
  </si>
  <si>
    <t>Role of Alternative Energy Sources: Natural Gas Technology Assessment</t>
  </si>
  <si>
    <t>NETL</t>
  </si>
  <si>
    <t>NETL (2012). Role of Alternative Energy Sources: Natural Gas Technology Assessment. Pittsburgh, PA, National Energy Technology Laboratory.</t>
  </si>
  <si>
    <t>2012</t>
  </si>
  <si>
    <t>http://netl.doe.gov/research/energy-analysis/publications/details?pub=8ed467ca-598b-4d95-827c-eb4a20d1a102</t>
  </si>
  <si>
    <t>12/5/14</t>
  </si>
  <si>
    <t>6/30/2012</t>
  </si>
  <si>
    <t>Corn</t>
  </si>
  <si>
    <t>Corn Grain Biomass (15% Moisture) [Biomass fuels]</t>
  </si>
  <si>
    <t>Electricity [Electric power]</t>
  </si>
  <si>
    <t>Natural Gas US Mix - NETL [Natural gas (resource)]</t>
  </si>
  <si>
    <t>Thermal Energy from Natural Gas Combusted in Industrial Boiler [Valuable substances]</t>
  </si>
  <si>
    <t>Corn Gluten Feed [Organic intermediate products]</t>
  </si>
  <si>
    <t>Corn Oil (NETL) [Materials from renewable raw materials]</t>
  </si>
  <si>
    <t>Dextrose [Organic intermediate products]</t>
  </si>
  <si>
    <t>Ethanol (96%) [Organic intermediate products]</t>
  </si>
  <si>
    <t>Dextrose Output</t>
  </si>
  <si>
    <t>Dextrose</t>
  </si>
  <si>
    <t>kg corn per kg outputs</t>
  </si>
  <si>
    <t>kWh electricity per kg outputs</t>
  </si>
  <si>
    <t>Btu steam per kg outputs</t>
  </si>
  <si>
    <t>kg fuel per kg outputs</t>
  </si>
  <si>
    <t>Electricity</t>
  </si>
  <si>
    <t>Steam</t>
  </si>
  <si>
    <t xml:space="preserve">Fuel </t>
  </si>
  <si>
    <t>Coproduct dextrose</t>
  </si>
  <si>
    <t xml:space="preserve">[Technosphere] </t>
  </si>
  <si>
    <t>Fuel</t>
  </si>
  <si>
    <t>Ethanol</t>
  </si>
  <si>
    <t>Corn Glut Feed</t>
  </si>
  <si>
    <t>Corn Glut Meal</t>
  </si>
  <si>
    <t>Corn Oil</t>
  </si>
  <si>
    <t>kWh</t>
  </si>
  <si>
    <t>[kg] kg corn per kg dextrose input</t>
  </si>
  <si>
    <t>[kWh] kWh electricity per kg dextrose input</t>
  </si>
  <si>
    <t>[Btu] Btu steam per kg dextrose</t>
  </si>
  <si>
    <t>[kg] kg ethanol per kg dextrose output</t>
  </si>
  <si>
    <t>[kg ]kg dextrose per kg dextrose output</t>
  </si>
  <si>
    <t>[kg] kg corn gluten feed per kg dextrose output</t>
  </si>
  <si>
    <t>[kg] kg corn gluten meal per kg dextrose output</t>
  </si>
  <si>
    <t>[kg] kg corn oil per kg dextrose output</t>
  </si>
  <si>
    <t>Corn Gluten Meal [Organic intermediate products]</t>
  </si>
  <si>
    <t>Corn Wet Milling</t>
  </si>
  <si>
    <t>This unit process models the wet mill processing of corn to produce dextrose. This unit process includes co-products. The reference flow is 1 kg of dextrose.</t>
  </si>
  <si>
    <r>
      <t xml:space="preserve">Note: All inputs and outputs are normalized per the reference flow (e.g., per </t>
    </r>
    <r>
      <rPr>
        <b/>
        <sz val="10"/>
        <color indexed="8"/>
        <rFont val="Arial"/>
        <family val="2"/>
      </rPr>
      <t xml:space="preserve">kg </t>
    </r>
    <r>
      <rPr>
        <sz val="10"/>
        <color indexed="8"/>
        <rFont val="Arial"/>
        <family val="2"/>
      </rPr>
      <t xml:space="preserve">of </t>
    </r>
    <r>
      <rPr>
        <b/>
        <sz val="10"/>
        <color indexed="8"/>
        <rFont val="Arial"/>
        <family val="2"/>
      </rPr>
      <t>dextrose</t>
    </r>
    <r>
      <rPr>
        <sz val="10"/>
        <color indexed="8"/>
        <rFont val="Arial"/>
        <family val="2"/>
      </rPr>
      <t>)</t>
    </r>
  </si>
  <si>
    <t>This unit process provides a summary of relevant input and output flows associated with processing of corn in a wet mill to produce dextrose and various co-products. Included inputs are corn and energy (electricity, steam, and fuel). Included outputs are co-products (ethanol, dextrose, corn gluten feed, corn gluten meal, and corn oil) and air emissions (carbon dioxide, methane, and nitrous oxide).</t>
  </si>
  <si>
    <t>1, 3</t>
  </si>
  <si>
    <t>g ethanol</t>
  </si>
  <si>
    <t>gal ethanol</t>
  </si>
  <si>
    <t>DOE</t>
  </si>
  <si>
    <t>DOE Argonne National Laboratory</t>
  </si>
  <si>
    <t>1,5</t>
  </si>
  <si>
    <t>http://extension.missouri.edu/publications/DisplayPub.aspx?P=G4020</t>
  </si>
  <si>
    <t>1/28/15</t>
  </si>
  <si>
    <t>Tables for Weights and Measurement: Crops</t>
  </si>
  <si>
    <t>University of Missouri Extension</t>
  </si>
  <si>
    <t>1993</t>
  </si>
  <si>
    <t>October</t>
  </si>
  <si>
    <t>Table 1; Table 3</t>
  </si>
  <si>
    <t>Murphy, W. J.</t>
  </si>
  <si>
    <t xml:space="preserve">Murphy, W. J. (1993). Tables for Weights and Measurement: Crops, University of Missouri Extension </t>
  </si>
  <si>
    <t>pounds of natural gas per standard cubic foot of natural gas</t>
  </si>
  <si>
    <t>Btu natural gas per standard cubic foot of natural gas</t>
  </si>
  <si>
    <t>3/12/13</t>
  </si>
  <si>
    <t>ANL. (2012). Greenhouse Gases, Regulated Emissions, and Energy Use in Transportation (GREET) Model  Retrieved March 12, 2013, from http://greet.es.anl.gov</t>
  </si>
  <si>
    <t>http://greet.es.anl.gov</t>
  </si>
  <si>
    <t>Greenhouse Gases, Regulated Emissions, and Energy Use in Transportation (GREET) Model</t>
  </si>
  <si>
    <r>
      <t xml:space="preserve">Abbreviations used throughout this DS: </t>
    </r>
    <r>
      <rPr>
        <b/>
        <i/>
        <sz val="10"/>
        <rFont val="Arial"/>
        <family val="2"/>
      </rPr>
      <t>bushel (bu)</t>
    </r>
  </si>
  <si>
    <t xml:space="preserve">This unit process is composed of this document and the file, DF_Stage3_M_Corn_Wet_Milling_2014.1.doc, which provides additional details regarding calculations, data quality, and references as relevant. </t>
  </si>
  <si>
    <t>Table A-3</t>
  </si>
  <si>
    <t>Natural gas higher heating value</t>
  </si>
  <si>
    <t>"Fuel" is assumed to be natural gas in this case.</t>
  </si>
  <si>
    <t>US</t>
  </si>
  <si>
    <t>N/A</t>
  </si>
  <si>
    <t>No</t>
  </si>
  <si>
    <t>Natural Gas Input (normalized)</t>
  </si>
  <si>
    <t>Corn_Glut_Feed</t>
  </si>
  <si>
    <t>Corn_Glut_Meal</t>
  </si>
  <si>
    <t>Corn_Oil</t>
  </si>
  <si>
    <t>Natural_Gas</t>
  </si>
  <si>
    <t>Natural Gas Combusted Output (normalized)</t>
  </si>
  <si>
    <t>NG_Combusted</t>
  </si>
  <si>
    <t>[kg] kg natural gas per kg dextrose input</t>
  </si>
  <si>
    <t>[kg] kg combusted natural gas per kg dextrose output</t>
  </si>
  <si>
    <t>Natural Gas Combustion, &lt;External Combustion Boilers, Industrial, Natural Gas, &gt; 100 Million Btu/hr, SCR&gt; [Natural gas products]</t>
  </si>
  <si>
    <t>Natural gas in equals natural gas combusted. Resulting combustion emissions are based on the following scenario from the natural gas combustion UP: External Combustion Boilers, Industrial, Natural Gas, &gt; 100 Million Btu/hr, SCR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</si>
</sst>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s>
  <fonts count="5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name val="Calibri"/>
      <family val="2"/>
      <scheme val="minor"/>
    </font>
    <font>
      <sz val="10"/>
      <color theme="0" tint="-0.249977111117893"/>
      <name val="Arial"/>
      <family val="2"/>
    </font>
  </fonts>
  <fills count="41">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56">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8">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xf numFmtId="0" fontId="32" fillId="16"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3" fillId="26"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33" borderId="0" applyNumberFormat="0" applyBorder="0" applyAlignment="0" applyProtection="0"/>
    <xf numFmtId="0" fontId="34" fillId="17" borderId="0" applyNumberFormat="0" applyBorder="0" applyAlignment="0" applyProtection="0"/>
    <xf numFmtId="0" fontId="35" fillId="34" borderId="44" applyNumberFormat="0" applyAlignment="0" applyProtection="0"/>
    <xf numFmtId="0" fontId="36"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5" fillId="0" borderId="0" applyFont="0" applyFill="0" applyBorder="0" applyAlignment="0" applyProtection="0">
      <alignment vertical="center"/>
    </xf>
    <xf numFmtId="0" fontId="37" fillId="0" borderId="0" applyNumberFormat="0" applyFill="0" applyBorder="0" applyAlignment="0" applyProtection="0"/>
    <xf numFmtId="0" fontId="38" fillId="18" borderId="0" applyNumberFormat="0" applyBorder="0" applyAlignment="0" applyProtection="0"/>
    <xf numFmtId="0" fontId="39" fillId="0" borderId="46" applyNumberFormat="0" applyFill="0" applyAlignment="0" applyProtection="0"/>
    <xf numFmtId="0" fontId="40" fillId="0" borderId="47" applyNumberFormat="0" applyFill="0" applyAlignment="0" applyProtection="0"/>
    <xf numFmtId="0" fontId="41" fillId="0" borderId="48"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21" borderId="44" applyNumberFormat="0" applyAlignment="0" applyProtection="0"/>
    <xf numFmtId="0" fontId="44" fillId="0" borderId="49" applyNumberFormat="0" applyFill="0" applyAlignment="0" applyProtection="0"/>
    <xf numFmtId="0" fontId="45"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6"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7"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8" fillId="0" borderId="0">
      <alignment horizontal="center" vertical="center"/>
    </xf>
    <xf numFmtId="0" fontId="49" fillId="0" borderId="0" applyNumberFormat="0" applyFill="0" applyBorder="0" applyAlignment="0" applyProtection="0"/>
    <xf numFmtId="0" fontId="50" fillId="0" borderId="55" applyNumberFormat="0" applyFill="0" applyAlignment="0" applyProtection="0"/>
    <xf numFmtId="0" fontId="51" fillId="0" borderId="0" applyNumberFormat="0" applyFill="0" applyBorder="0" applyAlignment="0" applyProtection="0"/>
    <xf numFmtId="173" fontId="4" fillId="0" borderId="0">
      <alignment horizontal="center" vertical="center"/>
    </xf>
    <xf numFmtId="173" fontId="4" fillId="0" borderId="0">
      <alignment horizontal="center" vertical="center"/>
    </xf>
  </cellStyleXfs>
  <cellXfs count="408">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15" fillId="0" borderId="16" xfId="0" applyFont="1" applyBorder="1" applyAlignment="1">
      <alignment vertical="top"/>
    </xf>
    <xf numFmtId="0" fontId="4"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5" fillId="0" borderId="31" xfId="0" applyNumberFormat="1" applyFont="1" applyFill="1" applyBorder="1"/>
    <xf numFmtId="164" fontId="15" fillId="0" borderId="16" xfId="0" applyNumberFormat="1" applyFont="1" applyFill="1" applyBorder="1"/>
    <xf numFmtId="164" fontId="15" fillId="0" borderId="32" xfId="0" applyNumberFormat="1" applyFont="1" applyFill="1" applyBorder="1"/>
    <xf numFmtId="0" fontId="19" fillId="0" borderId="33" xfId="0" applyFont="1" applyBorder="1" applyProtection="1">
      <protection locked="0"/>
    </xf>
    <xf numFmtId="0" fontId="7" fillId="0" borderId="31" xfId="2" applyFont="1" applyFill="1" applyBorder="1" applyProtection="1">
      <protection locked="0"/>
    </xf>
    <xf numFmtId="2" fontId="15" fillId="0" borderId="31" xfId="0" applyNumberFormat="1" applyFont="1" applyFill="1" applyBorder="1"/>
    <xf numFmtId="2" fontId="15" fillId="0" borderId="16" xfId="0" applyNumberFormat="1" applyFont="1" applyFill="1" applyBorder="1"/>
    <xf numFmtId="2" fontId="15" fillId="0" borderId="32" xfId="0" applyNumberFormat="1" applyFont="1" applyFill="1" applyBorder="1"/>
    <xf numFmtId="0" fontId="15" fillId="0" borderId="33" xfId="0" applyFont="1" applyBorder="1" applyProtection="1">
      <protection locked="0"/>
    </xf>
    <xf numFmtId="0" fontId="4" fillId="0" borderId="31" xfId="2" applyFont="1" applyFill="1" applyBorder="1" applyProtection="1">
      <protection locked="0"/>
    </xf>
    <xf numFmtId="11" fontId="15" fillId="0" borderId="31" xfId="0" applyNumberFormat="1" applyFont="1" applyFill="1" applyBorder="1"/>
    <xf numFmtId="11" fontId="15" fillId="0" borderId="16" xfId="0" applyNumberFormat="1" applyFont="1" applyFill="1" applyBorder="1"/>
    <xf numFmtId="11" fontId="15" fillId="0" borderId="32" xfId="0" applyNumberFormat="1" applyFont="1" applyFill="1" applyBorder="1"/>
    <xf numFmtId="165" fontId="15" fillId="0" borderId="31" xfId="0" applyNumberFormat="1" applyFont="1" applyFill="1" applyBorder="1"/>
    <xf numFmtId="165" fontId="15" fillId="0" borderId="16" xfId="0" applyNumberFormat="1" applyFont="1" applyFill="1" applyBorder="1"/>
    <xf numFmtId="165" fontId="15" fillId="0" borderId="32" xfId="0" applyNumberFormat="1" applyFont="1" applyFill="1" applyBorder="1"/>
    <xf numFmtId="0" fontId="4" fillId="0" borderId="36" xfId="2" applyFont="1" applyFill="1" applyBorder="1" applyProtection="1">
      <protection locked="0"/>
    </xf>
    <xf numFmtId="165" fontId="15" fillId="0" borderId="36" xfId="0" applyNumberFormat="1" applyFont="1" applyFill="1" applyBorder="1"/>
    <xf numFmtId="165" fontId="15" fillId="0" borderId="38" xfId="0" applyNumberFormat="1" applyFont="1" applyFill="1" applyBorder="1"/>
    <xf numFmtId="165" fontId="15" fillId="0" borderId="37" xfId="0" applyNumberFormat="1" applyFont="1" applyFill="1" applyBorder="1"/>
    <xf numFmtId="0" fontId="15" fillId="0" borderId="39" xfId="0" applyFont="1" applyBorder="1" applyProtection="1">
      <protection locked="0"/>
    </xf>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42" xfId="2" applyFont="1" applyFill="1" applyBorder="1" applyAlignment="1">
      <alignment horizontal="center"/>
    </xf>
    <xf numFmtId="0" fontId="25" fillId="0" borderId="42" xfId="2" applyFont="1" applyBorder="1" applyAlignment="1">
      <alignment wrapText="1"/>
    </xf>
    <xf numFmtId="0" fontId="26"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5" fillId="0" borderId="0" xfId="2" applyFont="1" applyFill="1"/>
    <xf numFmtId="0" fontId="31" fillId="0" borderId="0" xfId="2" applyFont="1" applyFill="1"/>
    <xf numFmtId="0" fontId="15" fillId="0" borderId="0" xfId="2" applyFont="1" applyFill="1" applyAlignment="1">
      <alignment horizontal="left"/>
    </xf>
    <xf numFmtId="0" fontId="15" fillId="0" borderId="22" xfId="2" applyFont="1" applyFill="1" applyBorder="1"/>
    <xf numFmtId="0" fontId="15" fillId="0" borderId="22" xfId="0" applyFont="1" applyBorder="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15" fillId="0" borderId="0" xfId="2" applyFont="1" applyFill="1" applyBorder="1"/>
    <xf numFmtId="0" fontId="52" fillId="0" borderId="0" xfId="0" applyFont="1"/>
    <xf numFmtId="0" fontId="53" fillId="0" borderId="0" xfId="2" applyFont="1" applyFill="1" applyBorder="1"/>
    <xf numFmtId="0" fontId="53" fillId="0" borderId="22" xfId="2" applyFont="1" applyFill="1" applyBorder="1"/>
    <xf numFmtId="0" fontId="53" fillId="0" borderId="0" xfId="2" applyFont="1" applyFill="1"/>
    <xf numFmtId="0" fontId="17" fillId="0" borderId="0" xfId="2" applyFont="1" applyFill="1" applyAlignment="1">
      <alignment horizontal="center"/>
    </xf>
    <xf numFmtId="0" fontId="30" fillId="0" borderId="0" xfId="2" applyFont="1" applyFill="1"/>
    <xf numFmtId="0" fontId="30" fillId="0" borderId="9" xfId="2" applyFont="1" applyFill="1" applyBorder="1" applyAlignment="1">
      <alignment horizontal="left" wrapText="1"/>
    </xf>
    <xf numFmtId="0" fontId="6" fillId="0" borderId="9" xfId="2" applyFont="1" applyFill="1" applyBorder="1" applyAlignment="1">
      <alignment wrapText="1"/>
    </xf>
    <xf numFmtId="0" fontId="15" fillId="0" borderId="24" xfId="2" applyFont="1" applyFill="1" applyBorder="1" applyAlignment="1">
      <alignment wrapText="1"/>
    </xf>
    <xf numFmtId="0" fontId="15" fillId="0" borderId="0" xfId="2" applyFont="1" applyFill="1" applyAlignment="1">
      <alignment wrapText="1"/>
    </xf>
    <xf numFmtId="0" fontId="30" fillId="0" borderId="9" xfId="2" applyFont="1" applyFill="1" applyBorder="1" applyAlignment="1">
      <alignment wrapText="1"/>
    </xf>
    <xf numFmtId="0" fontId="0" fillId="0" borderId="0" xfId="0" applyFill="1"/>
    <xf numFmtId="11" fontId="4" fillId="0" borderId="0" xfId="2" applyNumberFormat="1" applyFill="1"/>
    <xf numFmtId="11" fontId="15" fillId="6" borderId="0" xfId="2" applyNumberFormat="1" applyFont="1" applyFill="1" applyBorder="1"/>
    <xf numFmtId="11" fontId="15" fillId="0" borderId="0" xfId="2" applyNumberFormat="1" applyFont="1" applyFill="1"/>
    <xf numFmtId="11" fontId="30" fillId="0" borderId="9" xfId="2" applyNumberFormat="1" applyFont="1" applyFill="1" applyBorder="1" applyAlignment="1">
      <alignment horizontal="left" wrapText="1"/>
    </xf>
    <xf numFmtId="11" fontId="15" fillId="0" borderId="0" xfId="0" applyNumberFormat="1" applyFont="1"/>
    <xf numFmtId="11" fontId="0" fillId="0" borderId="0" xfId="0" applyNumberFormat="1" applyFill="1"/>
    <xf numFmtId="0" fontId="15" fillId="0" borderId="0" xfId="0" applyFont="1" applyFill="1"/>
    <xf numFmtId="0" fontId="0" fillId="0" borderId="0" xfId="0" applyAlignment="1">
      <alignment horizontal="right"/>
    </xf>
    <xf numFmtId="11" fontId="0" fillId="6" borderId="0" xfId="0" applyNumberFormat="1" applyFill="1"/>
    <xf numFmtId="11" fontId="52" fillId="6" borderId="0" xfId="0" applyNumberFormat="1" applyFont="1" applyFill="1"/>
    <xf numFmtId="11" fontId="4" fillId="0" borderId="16" xfId="2" applyNumberFormat="1" applyBorder="1" applyAlignment="1" applyProtection="1">
      <alignment vertical="top"/>
      <protection locked="0"/>
    </xf>
    <xf numFmtId="0" fontId="22" fillId="0" borderId="0" xfId="3" applyAlignment="1" applyProtection="1">
      <alignment horizontal="left" vertical="top"/>
    </xf>
    <xf numFmtId="1" fontId="4" fillId="0" borderId="16" xfId="2" applyNumberFormat="1" applyBorder="1" applyAlignment="1" applyProtection="1">
      <alignment vertical="top"/>
      <protection locked="0"/>
    </xf>
    <xf numFmtId="0" fontId="15" fillId="0" borderId="16" xfId="0" applyFont="1" applyBorder="1" applyAlignment="1" applyProtection="1">
      <alignment horizontal="right"/>
      <protection locked="0"/>
    </xf>
    <xf numFmtId="0" fontId="4" fillId="0" borderId="16" xfId="2" applyFill="1" applyBorder="1" applyAlignment="1" applyProtection="1">
      <alignment horizontal="right" vertical="top" wrapText="1"/>
      <protection locked="0"/>
    </xf>
    <xf numFmtId="0" fontId="4" fillId="0" borderId="16" xfId="2" applyBorder="1" applyAlignment="1" applyProtection="1">
      <alignment horizontal="right" vertical="top" wrapText="1"/>
      <protection locked="0"/>
    </xf>
    <xf numFmtId="0" fontId="22" fillId="0" borderId="0" xfId="3" applyAlignment="1" applyProtection="1"/>
    <xf numFmtId="0" fontId="15" fillId="0" borderId="0" xfId="0" applyFont="1" applyAlignment="1">
      <alignment horizontal="right"/>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34" xfId="2" applyFont="1" applyFill="1" applyBorder="1" applyAlignment="1">
      <alignment horizontal="right"/>
    </xf>
    <xf numFmtId="164" fontId="15" fillId="0" borderId="32" xfId="0" applyNumberFormat="1" applyFont="1" applyFill="1" applyBorder="1" applyAlignment="1">
      <alignment horizontal="right"/>
    </xf>
    <xf numFmtId="0" fontId="4" fillId="0" borderId="22" xfId="0" applyFont="1" applyBorder="1"/>
    <xf numFmtId="0" fontId="4" fillId="0" borderId="16" xfId="0" applyFont="1" applyBorder="1" applyAlignment="1">
      <alignment vertical="top" wrapText="1"/>
    </xf>
    <xf numFmtId="1" fontId="4" fillId="0" borderId="16" xfId="2" applyNumberFormat="1" applyFont="1" applyBorder="1" applyAlignment="1" applyProtection="1">
      <alignment vertical="top"/>
      <protection locked="0"/>
    </xf>
    <xf numFmtId="11" fontId="4" fillId="0" borderId="16" xfId="2" applyNumberFormat="1" applyFont="1" applyBorder="1" applyAlignment="1" applyProtection="1">
      <alignment vertical="top"/>
      <protection locked="0"/>
    </xf>
    <xf numFmtId="11" fontId="4" fillId="10" borderId="16" xfId="1" applyNumberFormat="1" applyFont="1" applyFill="1" applyBorder="1" applyAlignment="1" applyProtection="1">
      <alignment vertical="top"/>
      <protection hidden="1"/>
    </xf>
    <xf numFmtId="0" fontId="4" fillId="10" borderId="16" xfId="0" applyFont="1" applyFill="1" applyBorder="1" applyAlignment="1" applyProtection="1">
      <alignment vertical="top"/>
      <protection hidden="1"/>
    </xf>
    <xf numFmtId="2" fontId="4" fillId="10" borderId="16" xfId="0" applyNumberFormat="1" applyFont="1" applyFill="1" applyBorder="1" applyAlignment="1" applyProtection="1">
      <alignment vertical="top"/>
      <protection hidden="1"/>
    </xf>
    <xf numFmtId="0" fontId="4" fillId="0" borderId="16" xfId="2" applyFont="1" applyBorder="1" applyAlignment="1" applyProtection="1">
      <alignment horizontal="center" vertical="top"/>
      <protection locked="0"/>
    </xf>
    <xf numFmtId="0" fontId="4" fillId="0" borderId="16" xfId="2" applyFont="1" applyBorder="1" applyAlignment="1" applyProtection="1">
      <alignment horizontal="right" vertical="top" wrapText="1"/>
      <protection locked="0"/>
    </xf>
    <xf numFmtId="0" fontId="4" fillId="0" borderId="16" xfId="0" applyFont="1" applyFill="1" applyBorder="1" applyAlignment="1">
      <alignment wrapText="1"/>
    </xf>
    <xf numFmtId="11" fontId="4" fillId="0" borderId="16" xfId="0" applyNumberFormat="1" applyFont="1" applyFill="1" applyBorder="1"/>
    <xf numFmtId="0" fontId="4" fillId="0" borderId="16" xfId="0" applyFont="1" applyBorder="1" applyProtection="1">
      <protection locked="0"/>
    </xf>
    <xf numFmtId="0" fontId="4" fillId="0" borderId="16" xfId="0" applyFont="1" applyFill="1" applyBorder="1" applyProtection="1">
      <protection locked="0"/>
    </xf>
    <xf numFmtId="0" fontId="4" fillId="0" borderId="16" xfId="0" applyFont="1" applyBorder="1" applyAlignment="1" applyProtection="1">
      <alignment horizontal="center"/>
      <protection locked="0"/>
    </xf>
    <xf numFmtId="0" fontId="4" fillId="0" borderId="16" xfId="0" applyFont="1" applyBorder="1" applyAlignment="1" applyProtection="1">
      <alignment horizontal="right"/>
      <protection locked="0"/>
    </xf>
    <xf numFmtId="0" fontId="0" fillId="5" borderId="0" xfId="0" applyFill="1" applyBorder="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6" xfId="2" applyFont="1" applyFill="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6" xfId="2" applyFont="1" applyFill="1" applyBorder="1" applyAlignment="1" applyProtection="1">
      <alignment horizontal="left" vertical="top" wrapText="1"/>
      <protection locked="0"/>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7"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8" fillId="0" borderId="35"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8">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0" y="3352800"/>
          <a:ext cx="1945748"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Dextrose [Organic intermediate products]</a:t>
          </a:r>
          <a:endParaRPr lang="en-US" sz="1000" baseline="0">
            <a:solidFill>
              <a:schemeClr val="tx1"/>
            </a:solidFill>
            <a:latin typeface="Arial" pitchFamily="34" charset="0"/>
            <a:cs typeface="Arial" pitchFamily="34" charset="0"/>
          </a:endParaRPr>
        </a:p>
      </xdr:txBody>
    </xdr:sp>
    <xdr:clientData/>
  </xdr:twoCellAnchor>
  <xdr:twoCellAnchor>
    <xdr:from>
      <xdr:col>8</xdr:col>
      <xdr:colOff>585801</xdr:colOff>
      <xdr:row>14</xdr:row>
      <xdr:rowOff>81094</xdr:rowOff>
    </xdr:from>
    <xdr:to>
      <xdr:col>8</xdr:col>
      <xdr:colOff>589262</xdr:colOff>
      <xdr:row>17</xdr:row>
      <xdr:rowOff>114300</xdr:rowOff>
    </xdr:to>
    <xdr:cxnSp macro="">
      <xdr:nvCxnSpPr>
        <xdr:cNvPr id="11" name="Straight Arrow Connector Process">
          <a:extLst>
            <a:ext uri="{FF2B5EF4-FFF2-40B4-BE49-F238E27FC236}">
              <a16:creationId xmlns:a16="http://schemas.microsoft.com/office/drawing/2014/main" id="{00000000-0008-0000-0800-00000B000000}"/>
            </a:ext>
          </a:extLst>
        </xdr:cNvPr>
        <xdr:cNvCxnSpPr>
          <a:stCxn id="9" idx="2"/>
          <a:endCxn id="10" idx="0"/>
        </xdr:cNvCxnSpPr>
      </xdr:nvCxnSpPr>
      <xdr:spPr>
        <a:xfrm>
          <a:off x="5462601"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304800</xdr:colOff>
      <xdr:row>1</xdr:row>
      <xdr:rowOff>118770</xdr:rowOff>
    </xdr:from>
    <xdr:to>
      <xdr:col>15</xdr:col>
      <xdr:colOff>0</xdr:colOff>
      <xdr:row>4</xdr:row>
      <xdr:rowOff>118770</xdr:rowOff>
    </xdr:to>
    <xdr:sp macro="" textlink="">
      <xdr:nvSpPr>
        <xdr:cNvPr id="13" name="Reference Flow 1">
          <a:extLst>
            <a:ext uri="{FF2B5EF4-FFF2-40B4-BE49-F238E27FC236}">
              <a16:creationId xmlns:a16="http://schemas.microsoft.com/office/drawing/2014/main" id="{00000000-0008-0000-0800-00000D000000}"/>
            </a:ext>
          </a:extLst>
        </xdr:cNvPr>
        <xdr:cNvSpPr/>
      </xdr:nvSpPr>
      <xdr:spPr>
        <a:xfrm>
          <a:off x="7620000" y="309270"/>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Dextrose [Organic intermediate products]</a:t>
          </a:r>
          <a:endParaRPr lang="en-US" sz="1000" baseline="0">
            <a:solidFill>
              <a:schemeClr val="tx1"/>
            </a:solidFill>
            <a:latin typeface="Arial" pitchFamily="34" charset="0"/>
            <a:cs typeface="Arial" pitchFamily="34" charset="0"/>
          </a:endParaRPr>
        </a:p>
      </xdr:txBody>
    </xdr:sp>
    <xdr:clientData/>
  </xdr:twoCellAnchor>
  <xdr:twoCellAnchor>
    <xdr:from>
      <xdr:col>11</xdr:col>
      <xdr:colOff>546100</xdr:colOff>
      <xdr:row>3</xdr:row>
      <xdr:rowOff>14935</xdr:rowOff>
    </xdr:from>
    <xdr:to>
      <xdr:col>12</xdr:col>
      <xdr:colOff>304800</xdr:colOff>
      <xdr:row>3</xdr:row>
      <xdr:rowOff>23520</xdr:rowOff>
    </xdr:to>
    <xdr:cxnSp macro="">
      <xdr:nvCxnSpPr>
        <xdr:cNvPr id="14" name="Connector Ref 1">
          <a:extLst>
            <a:ext uri="{FF2B5EF4-FFF2-40B4-BE49-F238E27FC236}">
              <a16:creationId xmlns:a16="http://schemas.microsoft.com/office/drawing/2014/main" id="{00000000-0008-0000-0800-00000E000000}"/>
            </a:ext>
          </a:extLst>
        </xdr:cNvPr>
        <xdr:cNvCxnSpPr>
          <a:stCxn id="12" idx="3"/>
          <a:endCxn id="13" idx="1"/>
        </xdr:cNvCxnSpPr>
      </xdr:nvCxnSpPr>
      <xdr:spPr>
        <a:xfrm>
          <a:off x="7251700" y="586435"/>
          <a:ext cx="368300" cy="858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254000</xdr:colOff>
      <xdr:row>4</xdr:row>
      <xdr:rowOff>110541</xdr:rowOff>
    </xdr:from>
    <xdr:to>
      <xdr:col>17</xdr:col>
      <xdr:colOff>558800</xdr:colOff>
      <xdr:row>7</xdr:row>
      <xdr:rowOff>110541</xdr:rowOff>
    </xdr:to>
    <xdr:sp macro="" textlink="">
      <xdr:nvSpPr>
        <xdr:cNvPr id="16" name="Reference Flow 2">
          <a:extLst>
            <a:ext uri="{FF2B5EF4-FFF2-40B4-BE49-F238E27FC236}">
              <a16:creationId xmlns:a16="http://schemas.microsoft.com/office/drawing/2014/main" id="{00000000-0008-0000-0800-000010000000}"/>
            </a:ext>
          </a:extLst>
        </xdr:cNvPr>
        <xdr:cNvSpPr/>
      </xdr:nvSpPr>
      <xdr:spPr>
        <a:xfrm>
          <a:off x="9398000" y="872541"/>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Corn Gluten Feed [Organic intermediate products]</a:t>
          </a:r>
          <a:endParaRPr lang="en-US" sz="1000" baseline="0">
            <a:solidFill>
              <a:schemeClr val="tx1"/>
            </a:solidFill>
            <a:latin typeface="Arial" pitchFamily="34" charset="0"/>
            <a:cs typeface="Arial" pitchFamily="34" charset="0"/>
          </a:endParaRPr>
        </a:p>
      </xdr:txBody>
    </xdr:sp>
    <xdr:clientData/>
  </xdr:twoCellAnchor>
  <xdr:twoCellAnchor>
    <xdr:from>
      <xdr:col>11</xdr:col>
      <xdr:colOff>546100</xdr:colOff>
      <xdr:row>6</xdr:row>
      <xdr:rowOff>6706</xdr:rowOff>
    </xdr:from>
    <xdr:to>
      <xdr:col>15</xdr:col>
      <xdr:colOff>254000</xdr:colOff>
      <xdr:row>6</xdr:row>
      <xdr:rowOff>15291</xdr:rowOff>
    </xdr:to>
    <xdr:cxnSp macro="">
      <xdr:nvCxnSpPr>
        <xdr:cNvPr id="17" name="Connector Ref 2">
          <a:extLst>
            <a:ext uri="{FF2B5EF4-FFF2-40B4-BE49-F238E27FC236}">
              <a16:creationId xmlns:a16="http://schemas.microsoft.com/office/drawing/2014/main" id="{00000000-0008-0000-0800-000011000000}"/>
            </a:ext>
          </a:extLst>
        </xdr:cNvPr>
        <xdr:cNvCxnSpPr>
          <a:stCxn id="15" idx="3"/>
          <a:endCxn id="16" idx="1"/>
        </xdr:cNvCxnSpPr>
      </xdr:nvCxnSpPr>
      <xdr:spPr>
        <a:xfrm>
          <a:off x="7251700" y="1149706"/>
          <a:ext cx="2146300" cy="858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304800</xdr:colOff>
      <xdr:row>7</xdr:row>
      <xdr:rowOff>102311</xdr:rowOff>
    </xdr:from>
    <xdr:to>
      <xdr:col>15</xdr:col>
      <xdr:colOff>0</xdr:colOff>
      <xdr:row>10</xdr:row>
      <xdr:rowOff>102311</xdr:rowOff>
    </xdr:to>
    <xdr:sp macro="" textlink="">
      <xdr:nvSpPr>
        <xdr:cNvPr id="19" name="Reference Flow 3">
          <a:extLst>
            <a:ext uri="{FF2B5EF4-FFF2-40B4-BE49-F238E27FC236}">
              <a16:creationId xmlns:a16="http://schemas.microsoft.com/office/drawing/2014/main" id="{00000000-0008-0000-0800-000013000000}"/>
            </a:ext>
          </a:extLst>
        </xdr:cNvPr>
        <xdr:cNvSpPr/>
      </xdr:nvSpPr>
      <xdr:spPr>
        <a:xfrm>
          <a:off x="7620000" y="1435811"/>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Corn Gluten Meal [Organic intermediate products]</a:t>
          </a:r>
          <a:endParaRPr lang="en-US" sz="10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7061</xdr:rowOff>
    </xdr:to>
    <xdr:cxnSp macro="">
      <xdr:nvCxnSpPr>
        <xdr:cNvPr id="20" name="Connector Ref 3">
          <a:extLst>
            <a:ext uri="{FF2B5EF4-FFF2-40B4-BE49-F238E27FC236}">
              <a16:creationId xmlns:a16="http://schemas.microsoft.com/office/drawing/2014/main" id="{00000000-0008-0000-0800-000014000000}"/>
            </a:ext>
          </a:extLst>
        </xdr:cNvPr>
        <xdr:cNvCxnSpPr>
          <a:stCxn id="18" idx="3"/>
          <a:endCxn id="19" idx="1"/>
        </xdr:cNvCxnSpPr>
      </xdr:nvCxnSpPr>
      <xdr:spPr>
        <a:xfrm>
          <a:off x="7251700" y="1712976"/>
          <a:ext cx="368300" cy="858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308429</xdr:colOff>
      <xdr:row>10</xdr:row>
      <xdr:rowOff>80475</xdr:rowOff>
    </xdr:from>
    <xdr:to>
      <xdr:col>18</xdr:col>
      <xdr:colOff>907</xdr:colOff>
      <xdr:row>13</xdr:row>
      <xdr:rowOff>80475</xdr:rowOff>
    </xdr:to>
    <xdr:sp macro="" textlink="">
      <xdr:nvSpPr>
        <xdr:cNvPr id="22" name="Reference Flow 4">
          <a:extLst>
            <a:ext uri="{FF2B5EF4-FFF2-40B4-BE49-F238E27FC236}">
              <a16:creationId xmlns:a16="http://schemas.microsoft.com/office/drawing/2014/main" id="{00000000-0008-0000-0800-000016000000}"/>
            </a:ext>
          </a:extLst>
        </xdr:cNvPr>
        <xdr:cNvSpPr/>
      </xdr:nvSpPr>
      <xdr:spPr>
        <a:xfrm>
          <a:off x="9493250" y="1985475"/>
          <a:ext cx="1529443"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Corn Oil (NETL) [Materials from renewable raw materials]</a:t>
          </a:r>
          <a:endParaRPr lang="en-US" sz="1000" baseline="0">
            <a:solidFill>
              <a:schemeClr val="tx1"/>
            </a:solidFill>
            <a:latin typeface="Arial" pitchFamily="34" charset="0"/>
            <a:cs typeface="Arial" pitchFamily="34" charset="0"/>
          </a:endParaRPr>
        </a:p>
      </xdr:txBody>
    </xdr:sp>
    <xdr:clientData/>
  </xdr:twoCellAnchor>
  <xdr:twoCellAnchor>
    <xdr:from>
      <xdr:col>11</xdr:col>
      <xdr:colOff>546100</xdr:colOff>
      <xdr:row>11</xdr:row>
      <xdr:rowOff>175725</xdr:rowOff>
    </xdr:from>
    <xdr:to>
      <xdr:col>15</xdr:col>
      <xdr:colOff>308429</xdr:colOff>
      <xdr:row>11</xdr:row>
      <xdr:rowOff>180747</xdr:rowOff>
    </xdr:to>
    <xdr:cxnSp macro="">
      <xdr:nvCxnSpPr>
        <xdr:cNvPr id="23" name="Connector Ref 4">
          <a:extLst>
            <a:ext uri="{FF2B5EF4-FFF2-40B4-BE49-F238E27FC236}">
              <a16:creationId xmlns:a16="http://schemas.microsoft.com/office/drawing/2014/main" id="{00000000-0008-0000-0800-000017000000}"/>
            </a:ext>
          </a:extLst>
        </xdr:cNvPr>
        <xdr:cNvCxnSpPr>
          <a:stCxn id="21" idx="3"/>
          <a:endCxn id="22" idx="1"/>
        </xdr:cNvCxnSpPr>
      </xdr:nvCxnSpPr>
      <xdr:spPr>
        <a:xfrm flipV="1">
          <a:off x="7281636" y="2271225"/>
          <a:ext cx="2211614" cy="5022"/>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304800</xdr:colOff>
      <xdr:row>13</xdr:row>
      <xdr:rowOff>85852</xdr:rowOff>
    </xdr:from>
    <xdr:to>
      <xdr:col>15</xdr:col>
      <xdr:colOff>0</xdr:colOff>
      <xdr:row>16</xdr:row>
      <xdr:rowOff>85852</xdr:rowOff>
    </xdr:to>
    <xdr:sp macro="" textlink="">
      <xdr:nvSpPr>
        <xdr:cNvPr id="25" name="Reference Flow 5">
          <a:extLst>
            <a:ext uri="{FF2B5EF4-FFF2-40B4-BE49-F238E27FC236}">
              <a16:creationId xmlns:a16="http://schemas.microsoft.com/office/drawing/2014/main" id="{00000000-0008-0000-0800-000019000000}"/>
            </a:ext>
          </a:extLst>
        </xdr:cNvPr>
        <xdr:cNvSpPr/>
      </xdr:nvSpPr>
      <xdr:spPr>
        <a:xfrm>
          <a:off x="7620000" y="2562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Natural Gas Combustion, &lt;External Combustion Boilers, Industrial, Natural Gas, &gt; 100 Million Btu/hr, SCR&gt; [Natural gas products]</a:t>
          </a:r>
          <a:endParaRPr lang="en-US" sz="1000" baseline="0">
            <a:solidFill>
              <a:schemeClr val="tx1"/>
            </a:solidFill>
            <a:latin typeface="Arial" pitchFamily="34" charset="0"/>
            <a:cs typeface="Arial" pitchFamily="34" charset="0"/>
          </a:endParaRPr>
        </a:p>
      </xdr:txBody>
    </xdr:sp>
    <xdr:clientData/>
  </xdr:twoCellAnchor>
  <xdr:twoCellAnchor>
    <xdr:from>
      <xdr:col>11</xdr:col>
      <xdr:colOff>546100</xdr:colOff>
      <xdr:row>14</xdr:row>
      <xdr:rowOff>172517</xdr:rowOff>
    </xdr:from>
    <xdr:to>
      <xdr:col>12</xdr:col>
      <xdr:colOff>304800</xdr:colOff>
      <xdr:row>14</xdr:row>
      <xdr:rowOff>181102</xdr:rowOff>
    </xdr:to>
    <xdr:cxnSp macro="">
      <xdr:nvCxnSpPr>
        <xdr:cNvPr id="26" name="Connector Ref 5">
          <a:extLst>
            <a:ext uri="{FF2B5EF4-FFF2-40B4-BE49-F238E27FC236}">
              <a16:creationId xmlns:a16="http://schemas.microsoft.com/office/drawing/2014/main" id="{00000000-0008-0000-0800-00001A000000}"/>
            </a:ext>
          </a:extLst>
        </xdr:cNvPr>
        <xdr:cNvCxnSpPr>
          <a:stCxn id="24" idx="3"/>
          <a:endCxn id="25" idx="1"/>
        </xdr:cNvCxnSpPr>
      </xdr:nvCxnSpPr>
      <xdr:spPr>
        <a:xfrm>
          <a:off x="7251700" y="2839517"/>
          <a:ext cx="368300" cy="8585"/>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54429</xdr:colOff>
      <xdr:row>2</xdr:row>
      <xdr:rowOff>5588</xdr:rowOff>
    </xdr:from>
    <xdr:to>
      <xdr:col>2</xdr:col>
      <xdr:colOff>413353</xdr:colOff>
      <xdr:row>5</xdr:row>
      <xdr:rowOff>131226</xdr:rowOff>
    </xdr:to>
    <xdr:sp macro="" textlink="">
      <xdr:nvSpPr>
        <xdr:cNvPr id="28" name="Upstream Emssion Data 1">
          <a:extLst>
            <a:ext uri="{FF2B5EF4-FFF2-40B4-BE49-F238E27FC236}">
              <a16:creationId xmlns:a16="http://schemas.microsoft.com/office/drawing/2014/main" id="{00000000-0008-0000-0800-00001C000000}"/>
            </a:ext>
          </a:extLst>
        </xdr:cNvPr>
        <xdr:cNvSpPr/>
      </xdr:nvSpPr>
      <xdr:spPr>
        <a:xfrm>
          <a:off x="54429" y="386588"/>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Corn Grain Biomass (15% Moisture) [Biomass fuels]</a:t>
          </a:r>
        </a:p>
      </xdr:txBody>
    </xdr:sp>
    <xdr:clientData/>
  </xdr:twoCellAnchor>
  <xdr:twoCellAnchor>
    <xdr:from>
      <xdr:col>2</xdr:col>
      <xdr:colOff>232930</xdr:colOff>
      <xdr:row>3</xdr:row>
      <xdr:rowOff>85344</xdr:rowOff>
    </xdr:from>
    <xdr:to>
      <xdr:col>5</xdr:col>
      <xdr:colOff>508000</xdr:colOff>
      <xdr:row>3</xdr:row>
      <xdr:rowOff>163657</xdr:rowOff>
    </xdr:to>
    <xdr:cxnSp macro="">
      <xdr:nvCxnSpPr>
        <xdr:cNvPr id="29" name="Straight Arrow Connector 1">
          <a:extLst>
            <a:ext uri="{FF2B5EF4-FFF2-40B4-BE49-F238E27FC236}">
              <a16:creationId xmlns:a16="http://schemas.microsoft.com/office/drawing/2014/main" id="{00000000-0008-0000-0800-00001D000000}"/>
            </a:ext>
          </a:extLst>
        </xdr:cNvPr>
        <xdr:cNvCxnSpPr>
          <a:stCxn id="28" idx="2"/>
          <a:endCxn id="27" idx="1"/>
        </xdr:cNvCxnSpPr>
      </xdr:nvCxnSpPr>
      <xdr:spPr>
        <a:xfrm flipV="1">
          <a:off x="1457573" y="656844"/>
          <a:ext cx="2112034"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558800</xdr:colOff>
      <xdr:row>5</xdr:row>
      <xdr:rowOff>138176</xdr:rowOff>
    </xdr:from>
    <xdr:to>
      <xdr:col>5</xdr:col>
      <xdr:colOff>308124</xdr:colOff>
      <xdr:row>9</xdr:row>
      <xdr:rowOff>73314</xdr:rowOff>
    </xdr:to>
    <xdr:sp macro="" textlink="">
      <xdr:nvSpPr>
        <xdr:cNvPr id="31" name="Upstream Emssion Data 2">
          <a:extLst>
            <a:ext uri="{FF2B5EF4-FFF2-40B4-BE49-F238E27FC236}">
              <a16:creationId xmlns:a16="http://schemas.microsoft.com/office/drawing/2014/main" id="{00000000-0008-0000-0800-00001F000000}"/>
            </a:ext>
          </a:extLst>
        </xdr:cNvPr>
        <xdr:cNvSpPr/>
      </xdr:nvSpPr>
      <xdr:spPr>
        <a:xfrm>
          <a:off x="1778000" y="1090676"/>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Electricity [Electric power]</a:t>
          </a:r>
        </a:p>
      </xdr:txBody>
    </xdr:sp>
    <xdr:clientData/>
  </xdr:twoCellAnchor>
  <xdr:twoCellAnchor>
    <xdr:from>
      <xdr:col>5</xdr:col>
      <xdr:colOff>127701</xdr:colOff>
      <xdr:row>7</xdr:row>
      <xdr:rowOff>27432</xdr:rowOff>
    </xdr:from>
    <xdr:to>
      <xdr:col>5</xdr:col>
      <xdr:colOff>508000</xdr:colOff>
      <xdr:row>7</xdr:row>
      <xdr:rowOff>105745</xdr:rowOff>
    </xdr:to>
    <xdr:cxnSp macro="">
      <xdr:nvCxnSpPr>
        <xdr:cNvPr id="32" name="Straight Arrow Connector 2">
          <a:extLst>
            <a:ext uri="{FF2B5EF4-FFF2-40B4-BE49-F238E27FC236}">
              <a16:creationId xmlns:a16="http://schemas.microsoft.com/office/drawing/2014/main" id="{00000000-0008-0000-0800-000020000000}"/>
            </a:ext>
          </a:extLst>
        </xdr:cNvPr>
        <xdr:cNvCxnSpPr>
          <a:stCxn id="31" idx="2"/>
          <a:endCxn id="30" idx="1"/>
        </xdr:cNvCxnSpPr>
      </xdr:nvCxnSpPr>
      <xdr:spPr>
        <a:xfrm flipV="1">
          <a:off x="3175701" y="1360932"/>
          <a:ext cx="380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9</xdr:row>
      <xdr:rowOff>175513</xdr:rowOff>
    </xdr:from>
    <xdr:to>
      <xdr:col>2</xdr:col>
      <xdr:colOff>585107</xdr:colOff>
      <xdr:row>14</xdr:row>
      <xdr:rowOff>149679</xdr:rowOff>
    </xdr:to>
    <xdr:sp macro="" textlink="">
      <xdr:nvSpPr>
        <xdr:cNvPr id="34" name="Upstream Emssion Data 3">
          <a:extLst>
            <a:ext uri="{FF2B5EF4-FFF2-40B4-BE49-F238E27FC236}">
              <a16:creationId xmlns:a16="http://schemas.microsoft.com/office/drawing/2014/main" id="{00000000-0008-0000-0800-000022000000}"/>
            </a:ext>
          </a:extLst>
        </xdr:cNvPr>
        <xdr:cNvSpPr/>
      </xdr:nvSpPr>
      <xdr:spPr>
        <a:xfrm>
          <a:off x="0" y="1890013"/>
          <a:ext cx="1809750" cy="926666"/>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Thermal Energy from Natural Gas Combusted in Industrial Boiler [Valuable substances]</a:t>
          </a:r>
        </a:p>
      </xdr:txBody>
    </xdr:sp>
    <xdr:clientData/>
  </xdr:twoCellAnchor>
  <xdr:twoCellAnchor>
    <xdr:from>
      <xdr:col>2</xdr:col>
      <xdr:colOff>345281</xdr:colOff>
      <xdr:row>10</xdr:row>
      <xdr:rowOff>160020</xdr:rowOff>
    </xdr:from>
    <xdr:to>
      <xdr:col>5</xdr:col>
      <xdr:colOff>508000</xdr:colOff>
      <xdr:row>12</xdr:row>
      <xdr:rowOff>67346</xdr:rowOff>
    </xdr:to>
    <xdr:cxnSp macro="">
      <xdr:nvCxnSpPr>
        <xdr:cNvPr id="35" name="Straight Arrow Connector 3">
          <a:extLst>
            <a:ext uri="{FF2B5EF4-FFF2-40B4-BE49-F238E27FC236}">
              <a16:creationId xmlns:a16="http://schemas.microsoft.com/office/drawing/2014/main" id="{00000000-0008-0000-0800-000023000000}"/>
            </a:ext>
          </a:extLst>
        </xdr:cNvPr>
        <xdr:cNvCxnSpPr>
          <a:stCxn id="34" idx="2"/>
          <a:endCxn id="33" idx="1"/>
        </xdr:cNvCxnSpPr>
      </xdr:nvCxnSpPr>
      <xdr:spPr>
        <a:xfrm flipV="1">
          <a:off x="1569924" y="2065020"/>
          <a:ext cx="1999683" cy="2883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39" name="Boundary Group">
          <a:extLst>
            <a:ext uri="{FF2B5EF4-FFF2-40B4-BE49-F238E27FC236}">
              <a16:creationId xmlns:a16="http://schemas.microsoft.com/office/drawing/2014/main" id="{00000000-0008-0000-0800-000027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400" baseline="0">
                <a:solidFill>
                  <a:sysClr val="windowText" lastClr="000000"/>
                </a:solidFill>
                <a:effectLst/>
                <a:latin typeface="Arial" pitchFamily="34" charset="0"/>
                <a:ea typeface="+mn-ea"/>
                <a:cs typeface="Arial" pitchFamily="34" charset="0"/>
              </a:rPr>
              <a:t>Corn Wet Milling: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ysClr val="windowText" lastClr="000000"/>
                </a:solidFill>
                <a:latin typeface="Arial" pitchFamily="34" charset="0"/>
                <a:cs typeface="Arial" pitchFamily="34" charset="0"/>
              </a:rPr>
              <a:t>This unit process models the wet mill processing of corn to produce dextrose. This unit process includes co-products. The reference flow is 1 kg of dextrose.</a:t>
            </a:r>
          </a:p>
        </xdr:txBody>
      </xdr:sp>
      <xdr:sp macro="" textlink="">
        <xdr:nvSpPr>
          <xdr:cNvPr id="12" name="LinkRef 1">
            <a:extLst>
              <a:ext uri="{FF2B5EF4-FFF2-40B4-BE49-F238E27FC236}">
                <a16:creationId xmlns:a16="http://schemas.microsoft.com/office/drawing/2014/main" id="{00000000-0008-0000-0800-00000C000000}"/>
              </a:ext>
            </a:extLst>
          </xdr:cNvPr>
          <xdr:cNvSpPr/>
        </xdr:nvSpPr>
        <xdr:spPr>
          <a:xfrm>
            <a:off x="7239000" y="304800"/>
            <a:ext cx="12700" cy="563270"/>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5" name="LinkRef 2">
            <a:extLst>
              <a:ext uri="{FF2B5EF4-FFF2-40B4-BE49-F238E27FC236}">
                <a16:creationId xmlns:a16="http://schemas.microsoft.com/office/drawing/2014/main" id="{00000000-0008-0000-0800-00000F000000}"/>
              </a:ext>
            </a:extLst>
          </xdr:cNvPr>
          <xdr:cNvSpPr/>
        </xdr:nvSpPr>
        <xdr:spPr>
          <a:xfrm>
            <a:off x="7239000" y="868070"/>
            <a:ext cx="12700" cy="563271"/>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18" name="LinkRef 3">
            <a:extLst>
              <a:ext uri="{FF2B5EF4-FFF2-40B4-BE49-F238E27FC236}">
                <a16:creationId xmlns:a16="http://schemas.microsoft.com/office/drawing/2014/main" id="{00000000-0008-0000-0800-000012000000}"/>
              </a:ext>
            </a:extLst>
          </xdr:cNvPr>
          <xdr:cNvSpPr/>
        </xdr:nvSpPr>
        <xdr:spPr>
          <a:xfrm>
            <a:off x="7239000" y="1431341"/>
            <a:ext cx="12700" cy="563270"/>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21" name="LinkRef 4">
            <a:extLst>
              <a:ext uri="{FF2B5EF4-FFF2-40B4-BE49-F238E27FC236}">
                <a16:creationId xmlns:a16="http://schemas.microsoft.com/office/drawing/2014/main" id="{00000000-0008-0000-0800-000015000000}"/>
              </a:ext>
            </a:extLst>
          </xdr:cNvPr>
          <xdr:cNvSpPr/>
        </xdr:nvSpPr>
        <xdr:spPr>
          <a:xfrm>
            <a:off x="7239000" y="1994611"/>
            <a:ext cx="12700" cy="563271"/>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24" name="LinkRef 5">
            <a:extLst>
              <a:ext uri="{FF2B5EF4-FFF2-40B4-BE49-F238E27FC236}">
                <a16:creationId xmlns:a16="http://schemas.microsoft.com/office/drawing/2014/main" id="{00000000-0008-0000-0800-000018000000}"/>
              </a:ext>
            </a:extLst>
          </xdr:cNvPr>
          <xdr:cNvSpPr/>
        </xdr:nvSpPr>
        <xdr:spPr>
          <a:xfrm>
            <a:off x="7239000" y="2557882"/>
            <a:ext cx="12700" cy="563270"/>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27" name="Link 1">
            <a:extLst>
              <a:ext uri="{FF2B5EF4-FFF2-40B4-BE49-F238E27FC236}">
                <a16:creationId xmlns:a16="http://schemas.microsoft.com/office/drawing/2014/main" id="{00000000-0008-0000-0800-00001B000000}"/>
              </a:ext>
            </a:extLst>
          </xdr:cNvPr>
          <xdr:cNvSpPr/>
        </xdr:nvSpPr>
        <xdr:spPr>
          <a:xfrm>
            <a:off x="3556000" y="304800"/>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0" name="Link 2">
            <a:extLst>
              <a:ext uri="{FF2B5EF4-FFF2-40B4-BE49-F238E27FC236}">
                <a16:creationId xmlns:a16="http://schemas.microsoft.com/office/drawing/2014/main" id="{00000000-0008-0000-0800-00001E000000}"/>
              </a:ext>
            </a:extLst>
          </xdr:cNvPr>
          <xdr:cNvSpPr/>
        </xdr:nvSpPr>
        <xdr:spPr>
          <a:xfrm>
            <a:off x="3556000" y="1008888"/>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3" name="Link 3">
            <a:extLst>
              <a:ext uri="{FF2B5EF4-FFF2-40B4-BE49-F238E27FC236}">
                <a16:creationId xmlns:a16="http://schemas.microsoft.com/office/drawing/2014/main" id="{00000000-0008-0000-0800-000021000000}"/>
              </a:ext>
            </a:extLst>
          </xdr:cNvPr>
          <xdr:cNvSpPr/>
        </xdr:nvSpPr>
        <xdr:spPr>
          <a:xfrm>
            <a:off x="3556000" y="1712976"/>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sp macro="" textlink="">
        <xdr:nvSpPr>
          <xdr:cNvPr id="36" name="Link 4">
            <a:extLst>
              <a:ext uri="{FF2B5EF4-FFF2-40B4-BE49-F238E27FC236}">
                <a16:creationId xmlns:a16="http://schemas.microsoft.com/office/drawing/2014/main" id="{00000000-0008-0000-0800-000024000000}"/>
              </a:ext>
            </a:extLst>
          </xdr:cNvPr>
          <xdr:cNvSpPr/>
        </xdr:nvSpPr>
        <xdr:spPr>
          <a:xfrm>
            <a:off x="3556000" y="2417064"/>
            <a:ext cx="12700" cy="704088"/>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000"/>
          </a:p>
        </xdr:txBody>
      </xdr:sp>
    </xdr:grpSp>
    <xdr:clientData/>
  </xdr:twoCellAnchor>
  <xdr:twoCellAnchor>
    <xdr:from>
      <xdr:col>2</xdr:col>
      <xdr:colOff>558800</xdr:colOff>
      <xdr:row>13</xdr:row>
      <xdr:rowOff>22352</xdr:rowOff>
    </xdr:from>
    <xdr:to>
      <xdr:col>5</xdr:col>
      <xdr:colOff>308124</xdr:colOff>
      <xdr:row>16</xdr:row>
      <xdr:rowOff>147990</xdr:rowOff>
    </xdr:to>
    <xdr:sp macro="" textlink="">
      <xdr:nvSpPr>
        <xdr:cNvPr id="37" name="Upstream Emssion Data 4">
          <a:extLst>
            <a:ext uri="{FF2B5EF4-FFF2-40B4-BE49-F238E27FC236}">
              <a16:creationId xmlns:a16="http://schemas.microsoft.com/office/drawing/2014/main" id="{00000000-0008-0000-0800-000025000000}"/>
            </a:ext>
          </a:extLst>
        </xdr:cNvPr>
        <xdr:cNvSpPr/>
      </xdr:nvSpPr>
      <xdr:spPr>
        <a:xfrm>
          <a:off x="1778000" y="2498852"/>
          <a:ext cx="1578124"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Natural Gas US Mix - NETL [Natural gas (resource)]</a:t>
          </a:r>
        </a:p>
      </xdr:txBody>
    </xdr:sp>
    <xdr:clientData/>
  </xdr:twoCellAnchor>
  <xdr:twoCellAnchor>
    <xdr:from>
      <xdr:col>5</xdr:col>
      <xdr:colOff>127701</xdr:colOff>
      <xdr:row>14</xdr:row>
      <xdr:rowOff>102108</xdr:rowOff>
    </xdr:from>
    <xdr:to>
      <xdr:col>5</xdr:col>
      <xdr:colOff>508000</xdr:colOff>
      <xdr:row>14</xdr:row>
      <xdr:rowOff>180421</xdr:rowOff>
    </xdr:to>
    <xdr:cxnSp macro="">
      <xdr:nvCxnSpPr>
        <xdr:cNvPr id="38" name="Straight Arrow Connector 4">
          <a:extLst>
            <a:ext uri="{FF2B5EF4-FFF2-40B4-BE49-F238E27FC236}">
              <a16:creationId xmlns:a16="http://schemas.microsoft.com/office/drawing/2014/main" id="{00000000-0008-0000-0800-000026000000}"/>
            </a:ext>
          </a:extLst>
        </xdr:cNvPr>
        <xdr:cNvCxnSpPr>
          <a:stCxn id="37" idx="2"/>
          <a:endCxn id="36" idx="1"/>
        </xdr:cNvCxnSpPr>
      </xdr:nvCxnSpPr>
      <xdr:spPr>
        <a:xfrm flipV="1">
          <a:off x="3175701" y="2769108"/>
          <a:ext cx="380299" cy="78313"/>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greet.es.anl.gov/" TargetMode="External"/><Relationship Id="rId1" Type="http://schemas.openxmlformats.org/officeDocument/2006/relationships/hyperlink" Target="http://netl.doe.gov/research/energy-analysis/publications/details?pub=8ed467ca-598b-4d95-827c-eb4a20d1a1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tabSelected="1" zoomScaleNormal="100" workbookViewId="0">
      <selection activeCell="R7" sqref="R7"/>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06" t="s">
        <v>0</v>
      </c>
      <c r="B1" s="306"/>
      <c r="C1" s="306"/>
      <c r="D1" s="306"/>
      <c r="E1" s="306"/>
      <c r="F1" s="306"/>
      <c r="G1" s="306"/>
      <c r="H1" s="306"/>
      <c r="I1" s="306"/>
      <c r="J1" s="306"/>
      <c r="K1" s="306"/>
      <c r="L1" s="306"/>
      <c r="M1" s="306"/>
      <c r="N1" s="306"/>
      <c r="O1" s="1"/>
    </row>
    <row r="2" spans="1:27" ht="21" thickBot="1" x14ac:dyDescent="0.35">
      <c r="A2" s="306" t="s">
        <v>1</v>
      </c>
      <c r="B2" s="306"/>
      <c r="C2" s="306"/>
      <c r="D2" s="306"/>
      <c r="E2" s="306"/>
      <c r="F2" s="306"/>
      <c r="G2" s="306"/>
      <c r="H2" s="306"/>
      <c r="I2" s="306"/>
      <c r="J2" s="306"/>
      <c r="K2" s="306"/>
      <c r="L2" s="306"/>
      <c r="M2" s="306"/>
      <c r="N2" s="306"/>
      <c r="O2" s="1"/>
    </row>
    <row r="3" spans="1:27" ht="12.75" customHeight="1" thickBot="1" x14ac:dyDescent="0.25">
      <c r="B3" s="2"/>
      <c r="C3" s="4" t="s">
        <v>2</v>
      </c>
      <c r="D3" s="5" t="str">
        <f>'Data Summary'!D4</f>
        <v>Corn Wet Milling</v>
      </c>
      <c r="E3" s="6"/>
      <c r="F3" s="6"/>
      <c r="G3" s="6"/>
      <c r="H3" s="6"/>
      <c r="I3" s="6"/>
      <c r="J3" s="6"/>
      <c r="K3" s="6"/>
      <c r="L3" s="6"/>
      <c r="M3" s="7"/>
      <c r="N3" s="2"/>
      <c r="O3" s="2"/>
    </row>
    <row r="4" spans="1:27" ht="42.75" customHeight="1" thickBot="1" x14ac:dyDescent="0.25">
      <c r="B4" s="2"/>
      <c r="C4" s="4" t="s">
        <v>3</v>
      </c>
      <c r="D4" s="307" t="str">
        <f>'Data Summary'!D6</f>
        <v>This unit process models the wet mill processing of corn to produce dextrose. This unit process includes co-products. The reference flow is 1 kg of dextrose.</v>
      </c>
      <c r="E4" s="308"/>
      <c r="F4" s="308"/>
      <c r="G4" s="308"/>
      <c r="H4" s="308"/>
      <c r="I4" s="308"/>
      <c r="J4" s="308"/>
      <c r="K4" s="308"/>
      <c r="L4" s="308"/>
      <c r="M4" s="309"/>
      <c r="N4" s="2"/>
      <c r="O4" s="2"/>
    </row>
    <row r="5" spans="1:27" ht="39" customHeight="1" thickBot="1" x14ac:dyDescent="0.25">
      <c r="B5" s="2"/>
      <c r="C5" s="4" t="s">
        <v>4</v>
      </c>
      <c r="D5" s="310" t="s">
        <v>360</v>
      </c>
      <c r="E5" s="311"/>
      <c r="F5" s="311"/>
      <c r="G5" s="311"/>
      <c r="H5" s="311"/>
      <c r="I5" s="311"/>
      <c r="J5" s="311"/>
      <c r="K5" s="311"/>
      <c r="L5" s="311"/>
      <c r="M5" s="312"/>
      <c r="N5" s="2"/>
      <c r="O5" s="2"/>
    </row>
    <row r="6" spans="1:27" ht="56.25" customHeight="1" thickBot="1" x14ac:dyDescent="0.25">
      <c r="B6" s="2"/>
      <c r="C6" s="8" t="s">
        <v>5</v>
      </c>
      <c r="D6" s="310" t="s">
        <v>6</v>
      </c>
      <c r="E6" s="311"/>
      <c r="F6" s="311"/>
      <c r="G6" s="311"/>
      <c r="H6" s="311"/>
      <c r="I6" s="311"/>
      <c r="J6" s="311"/>
      <c r="K6" s="311"/>
      <c r="L6" s="311"/>
      <c r="M6" s="312"/>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00" t="s">
        <v>10</v>
      </c>
      <c r="C9" s="10" t="s">
        <v>11</v>
      </c>
      <c r="D9" s="302" t="s">
        <v>12</v>
      </c>
      <c r="E9" s="302"/>
      <c r="F9" s="302"/>
      <c r="G9" s="302"/>
      <c r="H9" s="302"/>
      <c r="I9" s="302"/>
      <c r="J9" s="302"/>
      <c r="K9" s="302"/>
      <c r="L9" s="302"/>
      <c r="M9" s="303"/>
      <c r="N9" s="2"/>
      <c r="O9" s="2"/>
      <c r="P9" s="2"/>
      <c r="Q9" s="2"/>
      <c r="R9" s="2"/>
      <c r="S9" s="2"/>
      <c r="T9" s="2"/>
      <c r="U9" s="2"/>
      <c r="V9" s="2"/>
      <c r="W9" s="2"/>
      <c r="X9" s="2"/>
      <c r="Y9" s="2"/>
      <c r="Z9" s="2"/>
      <c r="AA9" s="2"/>
    </row>
    <row r="10" spans="1:27" s="11" customFormat="1" ht="15" customHeight="1" x14ac:dyDescent="0.2">
      <c r="A10" s="2"/>
      <c r="B10" s="301"/>
      <c r="C10" s="12" t="s">
        <v>13</v>
      </c>
      <c r="D10" s="304" t="s">
        <v>14</v>
      </c>
      <c r="E10" s="304"/>
      <c r="F10" s="304"/>
      <c r="G10" s="304"/>
      <c r="H10" s="304"/>
      <c r="I10" s="304"/>
      <c r="J10" s="304"/>
      <c r="K10" s="304"/>
      <c r="L10" s="304"/>
      <c r="M10" s="305"/>
      <c r="N10" s="2"/>
      <c r="O10" s="2"/>
      <c r="P10" s="2"/>
      <c r="Q10" s="2"/>
      <c r="R10" s="2"/>
      <c r="S10" s="2"/>
      <c r="T10" s="2"/>
      <c r="U10" s="2"/>
      <c r="V10" s="2"/>
      <c r="W10" s="2"/>
      <c r="X10" s="2"/>
      <c r="Y10" s="2"/>
      <c r="Z10" s="2"/>
      <c r="AA10" s="2"/>
    </row>
    <row r="11" spans="1:27" s="11" customFormat="1" ht="15" customHeight="1" x14ac:dyDescent="0.2">
      <c r="A11" s="2"/>
      <c r="B11" s="301"/>
      <c r="C11" s="12" t="s">
        <v>15</v>
      </c>
      <c r="D11" s="304" t="s">
        <v>16</v>
      </c>
      <c r="E11" s="304"/>
      <c r="F11" s="304"/>
      <c r="G11" s="304"/>
      <c r="H11" s="304"/>
      <c r="I11" s="304"/>
      <c r="J11" s="304"/>
      <c r="K11" s="304"/>
      <c r="L11" s="304"/>
      <c r="M11" s="305"/>
      <c r="N11" s="2"/>
      <c r="O11" s="2"/>
      <c r="P11" s="2"/>
      <c r="Q11" s="2"/>
      <c r="R11" s="2"/>
      <c r="S11" s="2"/>
      <c r="T11" s="2"/>
      <c r="U11" s="2"/>
      <c r="V11" s="2"/>
      <c r="W11" s="2"/>
      <c r="X11" s="2"/>
      <c r="Y11" s="2"/>
      <c r="Z11" s="2"/>
      <c r="AA11" s="2"/>
    </row>
    <row r="12" spans="1:27" s="11" customFormat="1" ht="15" customHeight="1" x14ac:dyDescent="0.2">
      <c r="A12" s="2"/>
      <c r="B12" s="301"/>
      <c r="C12" s="12" t="s">
        <v>17</v>
      </c>
      <c r="D12" s="304" t="s">
        <v>18</v>
      </c>
      <c r="E12" s="304"/>
      <c r="F12" s="304"/>
      <c r="G12" s="304"/>
      <c r="H12" s="304"/>
      <c r="I12" s="304"/>
      <c r="J12" s="304"/>
      <c r="K12" s="304"/>
      <c r="L12" s="304"/>
      <c r="M12" s="305"/>
      <c r="N12" s="2"/>
      <c r="O12" s="2"/>
      <c r="P12" s="2"/>
      <c r="Q12" s="2"/>
      <c r="R12" s="2"/>
      <c r="S12" s="2"/>
      <c r="T12" s="2"/>
      <c r="U12" s="2"/>
      <c r="V12" s="2"/>
      <c r="W12" s="2"/>
      <c r="X12" s="2"/>
      <c r="Y12" s="2"/>
      <c r="Z12" s="2"/>
      <c r="AA12" s="2"/>
    </row>
    <row r="13" spans="1:27" s="235" customFormat="1" ht="15" customHeight="1" x14ac:dyDescent="0.2">
      <c r="A13" s="17"/>
      <c r="B13" s="315"/>
      <c r="C13" s="13" t="s">
        <v>19</v>
      </c>
      <c r="D13" s="317" t="s">
        <v>19</v>
      </c>
      <c r="E13" s="317"/>
      <c r="F13" s="317"/>
      <c r="G13" s="317"/>
      <c r="H13" s="317"/>
      <c r="I13" s="317"/>
      <c r="J13" s="317"/>
      <c r="K13" s="317"/>
      <c r="L13" s="317"/>
      <c r="M13" s="318"/>
      <c r="N13" s="17"/>
      <c r="O13" s="17"/>
      <c r="P13" s="17"/>
      <c r="Q13" s="17"/>
      <c r="R13" s="17"/>
      <c r="S13" s="17"/>
      <c r="T13" s="17"/>
      <c r="U13" s="17"/>
      <c r="V13" s="17"/>
      <c r="W13" s="17"/>
      <c r="X13" s="17"/>
      <c r="Y13" s="17"/>
      <c r="Z13" s="17"/>
      <c r="AA13" s="17"/>
    </row>
    <row r="14" spans="1:27" ht="15" customHeight="1" x14ac:dyDescent="0.2">
      <c r="B14" s="315"/>
      <c r="C14" s="13" t="s">
        <v>20</v>
      </c>
      <c r="D14" s="317" t="s">
        <v>21</v>
      </c>
      <c r="E14" s="317"/>
      <c r="F14" s="317"/>
      <c r="G14" s="317"/>
      <c r="H14" s="317"/>
      <c r="I14" s="317"/>
      <c r="J14" s="317"/>
      <c r="K14" s="317"/>
      <c r="L14" s="317"/>
      <c r="M14" s="318"/>
      <c r="N14" s="2"/>
      <c r="O14" s="2"/>
    </row>
    <row r="15" spans="1:27" ht="15" customHeight="1" x14ac:dyDescent="0.2">
      <c r="B15" s="315"/>
      <c r="C15" s="14" t="s">
        <v>22</v>
      </c>
      <c r="D15" s="317" t="s">
        <v>22</v>
      </c>
      <c r="E15" s="317"/>
      <c r="F15" s="317"/>
      <c r="G15" s="317"/>
      <c r="H15" s="317"/>
      <c r="I15" s="317"/>
      <c r="J15" s="317"/>
      <c r="K15" s="317"/>
      <c r="L15" s="317"/>
      <c r="M15" s="318"/>
      <c r="N15" s="2"/>
      <c r="O15" s="2"/>
    </row>
    <row r="16" spans="1:27" ht="15" customHeight="1" thickBot="1" x14ac:dyDescent="0.25">
      <c r="B16" s="316"/>
      <c r="C16" s="15"/>
      <c r="D16" s="319"/>
      <c r="E16" s="319"/>
      <c r="F16" s="319"/>
      <c r="G16" s="319"/>
      <c r="H16" s="319"/>
      <c r="I16" s="319"/>
      <c r="J16" s="319"/>
      <c r="K16" s="319"/>
      <c r="L16" s="319"/>
      <c r="M16" s="320"/>
      <c r="N16" s="2"/>
      <c r="O16" s="2"/>
    </row>
    <row r="17" spans="2:16" x14ac:dyDescent="0.2">
      <c r="B17" s="9"/>
      <c r="C17" s="9"/>
      <c r="D17" s="9"/>
      <c r="E17" s="9"/>
      <c r="F17" s="9"/>
      <c r="G17" s="9"/>
      <c r="H17" s="9"/>
      <c r="I17" s="9"/>
      <c r="J17" s="9"/>
      <c r="K17" s="9"/>
      <c r="L17" s="9"/>
      <c r="M17" s="9"/>
      <c r="N17" s="2"/>
      <c r="O17" s="2"/>
    </row>
    <row r="18" spans="2:16" x14ac:dyDescent="0.2">
      <c r="B18" s="9" t="s">
        <v>23</v>
      </c>
      <c r="C18" s="9"/>
      <c r="D18" s="9"/>
      <c r="E18" s="9"/>
      <c r="F18" s="9"/>
      <c r="G18" s="9"/>
      <c r="H18" s="9"/>
      <c r="I18" s="9"/>
      <c r="J18" s="9"/>
      <c r="K18" s="9"/>
      <c r="L18" s="9"/>
      <c r="M18" s="9"/>
      <c r="N18" s="2"/>
      <c r="O18" s="2"/>
    </row>
    <row r="19" spans="2:16" x14ac:dyDescent="0.2">
      <c r="B19" s="9"/>
      <c r="C19" s="16">
        <v>41969</v>
      </c>
      <c r="D19" s="9"/>
      <c r="E19" s="9"/>
      <c r="F19" s="9"/>
      <c r="G19" s="9"/>
      <c r="H19" s="9"/>
      <c r="I19" s="9"/>
      <c r="J19" s="9"/>
      <c r="K19" s="9"/>
      <c r="L19" s="9"/>
      <c r="M19" s="9"/>
      <c r="N19" s="2"/>
      <c r="O19" s="2"/>
    </row>
    <row r="20" spans="2:16" x14ac:dyDescent="0.2">
      <c r="B20" s="9" t="s">
        <v>24</v>
      </c>
      <c r="C20" s="9"/>
      <c r="D20" s="9"/>
      <c r="E20" s="9"/>
      <c r="F20" s="9"/>
      <c r="G20" s="9"/>
      <c r="H20" s="9"/>
      <c r="I20" s="9"/>
      <c r="J20" s="9"/>
      <c r="K20" s="9"/>
      <c r="L20" s="9"/>
      <c r="M20" s="9"/>
      <c r="N20" s="2"/>
      <c r="O20" s="2"/>
    </row>
    <row r="21" spans="2:16" x14ac:dyDescent="0.2">
      <c r="B21" s="9"/>
      <c r="C21" s="17" t="s">
        <v>25</v>
      </c>
      <c r="D21" s="9"/>
      <c r="E21" s="9"/>
      <c r="F21" s="9"/>
      <c r="G21" s="9"/>
      <c r="H21" s="9"/>
      <c r="I21" s="9"/>
      <c r="J21" s="9"/>
      <c r="K21" s="9"/>
      <c r="L21" s="9"/>
      <c r="M21" s="9"/>
      <c r="N21" s="2"/>
      <c r="O21" s="2"/>
    </row>
    <row r="22" spans="2:16" x14ac:dyDescent="0.2">
      <c r="B22" s="9" t="s">
        <v>26</v>
      </c>
      <c r="C22" s="17"/>
      <c r="D22" s="9"/>
      <c r="E22" s="9"/>
      <c r="F22" s="9"/>
      <c r="G22" s="9"/>
      <c r="H22" s="9"/>
      <c r="I22" s="9"/>
      <c r="J22" s="9"/>
      <c r="K22" s="9"/>
      <c r="L22" s="9"/>
      <c r="M22" s="9"/>
      <c r="N22" s="2"/>
      <c r="O22" s="2"/>
    </row>
    <row r="23" spans="2:16" x14ac:dyDescent="0.2">
      <c r="B23" s="9"/>
      <c r="C23" s="17" t="s">
        <v>27</v>
      </c>
      <c r="D23" s="9"/>
      <c r="E23" s="9"/>
      <c r="F23" s="9"/>
      <c r="G23" s="9"/>
      <c r="H23" s="9"/>
      <c r="I23" s="9"/>
      <c r="J23" s="9"/>
      <c r="K23" s="9"/>
      <c r="L23" s="9"/>
      <c r="M23" s="9"/>
      <c r="N23" s="2"/>
      <c r="O23" s="2"/>
    </row>
    <row r="24" spans="2:16" x14ac:dyDescent="0.2">
      <c r="B24" s="9" t="s">
        <v>28</v>
      </c>
      <c r="C24" s="9"/>
      <c r="D24" s="9"/>
      <c r="E24" s="9"/>
      <c r="F24" s="9"/>
      <c r="G24" s="9"/>
      <c r="H24" s="9"/>
      <c r="I24" s="9"/>
      <c r="J24" s="9"/>
      <c r="K24" s="9"/>
      <c r="L24" s="9"/>
      <c r="M24" s="9"/>
      <c r="N24" s="2"/>
      <c r="O24" s="2"/>
    </row>
    <row r="25" spans="2:16" ht="38.25" customHeight="1" x14ac:dyDescent="0.2">
      <c r="B25" s="9"/>
      <c r="C25" s="313" t="str">
        <f>"This document should be cited as: NETL (2014). NETL Life Cycle Inventory Data – Unit Process: "&amp;D3&amp;". U.S. Department of Energy, National Energy Technology Laboratory. Last Updated: November 2014 (version 01). www.netl.doe.gov/LCA (http://www.netl.doe.gov/LCA)"</f>
        <v>This document should be cited as: NETL (2014). NETL Life Cycle Inventory Data – Unit Process: Corn Wet Milling. U.S. Department of Energy, National Energy Technology Laboratory. Last Updated: November 2014 (version 01). www.netl.doe.gov/LCA (http://www.netl.doe.gov/LCA)</v>
      </c>
      <c r="D25" s="313"/>
      <c r="E25" s="313"/>
      <c r="F25" s="313"/>
      <c r="G25" s="313"/>
      <c r="H25" s="313"/>
      <c r="I25" s="313"/>
      <c r="J25" s="313"/>
      <c r="K25" s="313"/>
      <c r="L25" s="313"/>
      <c r="M25" s="313"/>
      <c r="N25" s="2"/>
      <c r="O25" s="2"/>
    </row>
    <row r="26" spans="2:16" x14ac:dyDescent="0.2">
      <c r="B26" s="9" t="s">
        <v>29</v>
      </c>
      <c r="C26" s="9"/>
      <c r="D26" s="9"/>
      <c r="E26" s="9"/>
      <c r="F26" s="9"/>
      <c r="G26" s="17"/>
      <c r="H26" s="17"/>
      <c r="I26" s="17"/>
      <c r="J26" s="17"/>
      <c r="K26" s="17"/>
      <c r="L26" s="17"/>
      <c r="M26" s="17"/>
      <c r="N26" s="2"/>
      <c r="O26" s="2"/>
    </row>
    <row r="27" spans="2:16" x14ac:dyDescent="0.2">
      <c r="B27" s="17"/>
      <c r="C27" s="17" t="s">
        <v>30</v>
      </c>
      <c r="D27" s="17"/>
      <c r="E27" s="18" t="s">
        <v>31</v>
      </c>
      <c r="F27" s="19"/>
      <c r="G27" s="17" t="s">
        <v>32</v>
      </c>
      <c r="H27" s="17"/>
      <c r="I27" s="17"/>
      <c r="J27" s="17"/>
      <c r="K27" s="17"/>
      <c r="L27" s="17"/>
      <c r="M27" s="17"/>
      <c r="N27" s="2"/>
      <c r="O27" s="2"/>
      <c r="P27" s="17"/>
    </row>
    <row r="28" spans="2:16" x14ac:dyDescent="0.2">
      <c r="B28" s="17"/>
      <c r="C28" s="17" t="s">
        <v>33</v>
      </c>
      <c r="D28" s="17"/>
      <c r="E28" s="17"/>
      <c r="F28" s="17"/>
      <c r="G28" s="17"/>
      <c r="H28" s="17"/>
      <c r="I28" s="17"/>
      <c r="J28" s="17"/>
      <c r="K28" s="17"/>
      <c r="L28" s="17"/>
      <c r="M28" s="17"/>
      <c r="N28" s="2"/>
      <c r="O28" s="2"/>
      <c r="P28" s="17"/>
    </row>
    <row r="29" spans="2:16" x14ac:dyDescent="0.2">
      <c r="B29" s="17"/>
      <c r="C29" s="17" t="s">
        <v>34</v>
      </c>
      <c r="D29" s="17"/>
      <c r="E29" s="17"/>
      <c r="F29" s="17"/>
      <c r="G29" s="17"/>
      <c r="H29" s="17"/>
      <c r="I29" s="17"/>
      <c r="J29" s="17"/>
      <c r="K29" s="17"/>
      <c r="L29" s="17"/>
      <c r="M29" s="17"/>
      <c r="N29" s="17"/>
      <c r="O29" s="17"/>
      <c r="P29" s="17"/>
    </row>
    <row r="30" spans="2:16" x14ac:dyDescent="0.2">
      <c r="B30" s="17"/>
      <c r="C30" s="314" t="s">
        <v>359</v>
      </c>
      <c r="D30" s="314"/>
      <c r="E30" s="314"/>
      <c r="F30" s="314"/>
      <c r="G30" s="314"/>
      <c r="H30" s="314"/>
      <c r="I30" s="314"/>
      <c r="J30" s="314"/>
      <c r="K30" s="314"/>
      <c r="L30" s="314"/>
      <c r="M30" s="314"/>
      <c r="N30" s="17"/>
      <c r="O30" s="17"/>
      <c r="P30" s="17"/>
    </row>
    <row r="31" spans="2:16" x14ac:dyDescent="0.2">
      <c r="B31" s="17"/>
      <c r="C31" s="17"/>
      <c r="D31" s="17"/>
      <c r="E31" s="17"/>
      <c r="F31" s="17"/>
      <c r="G31" s="17"/>
      <c r="H31" s="17"/>
      <c r="I31" s="17"/>
      <c r="J31" s="17"/>
      <c r="K31" s="17"/>
      <c r="L31" s="17"/>
      <c r="M31" s="17"/>
      <c r="N31" s="17"/>
      <c r="O31" s="17"/>
    </row>
    <row r="32" spans="2:16" x14ac:dyDescent="0.2">
      <c r="B32" s="9" t="s">
        <v>35</v>
      </c>
      <c r="C32" s="17"/>
      <c r="D32" s="17"/>
      <c r="E32" s="17"/>
      <c r="F32" s="17"/>
      <c r="G32" s="17"/>
      <c r="H32" s="17"/>
      <c r="I32" s="17"/>
      <c r="J32" s="17"/>
      <c r="K32" s="17"/>
      <c r="L32" s="17"/>
      <c r="M32" s="17"/>
      <c r="N32" s="17"/>
      <c r="O32" s="17"/>
    </row>
    <row r="33" spans="2:15" x14ac:dyDescent="0.2">
      <c r="B33" s="17"/>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9" t="s">
        <v>36</v>
      </c>
      <c r="C48" s="17"/>
      <c r="D48" s="17"/>
      <c r="E48" s="17"/>
      <c r="F48" s="17"/>
      <c r="G48" s="17"/>
      <c r="H48" s="17"/>
      <c r="I48" s="17"/>
      <c r="J48" s="17"/>
      <c r="K48" s="17"/>
      <c r="L48" s="17"/>
      <c r="M48" s="17"/>
      <c r="N48" s="17"/>
      <c r="O48" s="17"/>
    </row>
    <row r="49" spans="2:15" x14ac:dyDescent="0.2">
      <c r="B49" s="17"/>
      <c r="C49" s="20" t="s">
        <v>37</v>
      </c>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sheetData>
  <mergeCells count="17">
    <mergeCell ref="C25:M25"/>
    <mergeCell ref="C30:M30"/>
    <mergeCell ref="B13:B16"/>
    <mergeCell ref="D13:M13"/>
    <mergeCell ref="D14:M14"/>
    <mergeCell ref="D15:M15"/>
    <mergeCell ref="D16:M16"/>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63"/>
  <sheetViews>
    <sheetView showGridLines="0" zoomScale="90" zoomScaleNormal="90" zoomScalePageLayoutView="40" workbookViewId="0">
      <selection activeCell="D54" sqref="D54"/>
    </sheetView>
  </sheetViews>
  <sheetFormatPr defaultColWidth="9.140625" defaultRowHeight="12.75" x14ac:dyDescent="0.2"/>
  <cols>
    <col min="1" max="1" width="1.85546875" style="2" customWidth="1"/>
    <col min="2" max="2" width="3.5703125" style="79"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306" t="s">
        <v>0</v>
      </c>
      <c r="C1" s="306"/>
      <c r="D1" s="306"/>
      <c r="E1" s="306"/>
      <c r="F1" s="306"/>
      <c r="G1" s="306"/>
      <c r="H1" s="306"/>
      <c r="I1" s="306"/>
      <c r="J1" s="306"/>
      <c r="K1" s="306"/>
      <c r="L1" s="306"/>
      <c r="M1" s="306"/>
      <c r="N1" s="306"/>
      <c r="O1" s="306"/>
      <c r="P1" s="306"/>
      <c r="Q1" s="306"/>
    </row>
    <row r="2" spans="1:25" ht="20.25" x14ac:dyDescent="0.3">
      <c r="B2" s="306" t="s">
        <v>38</v>
      </c>
      <c r="C2" s="306"/>
      <c r="D2" s="306"/>
      <c r="E2" s="306"/>
      <c r="F2" s="306"/>
      <c r="G2" s="306"/>
      <c r="H2" s="306"/>
      <c r="I2" s="306"/>
      <c r="J2" s="306"/>
      <c r="K2" s="306"/>
      <c r="L2" s="306"/>
      <c r="M2" s="306"/>
      <c r="N2" s="306"/>
      <c r="O2" s="306"/>
      <c r="P2" s="306"/>
      <c r="Q2" s="306"/>
    </row>
    <row r="3" spans="1:25" ht="5.25" customHeight="1" x14ac:dyDescent="0.2">
      <c r="B3" s="9"/>
      <c r="C3" s="2"/>
      <c r="D3" s="2"/>
      <c r="E3" s="2"/>
      <c r="F3" s="2"/>
      <c r="G3" s="2"/>
      <c r="H3" s="2"/>
      <c r="J3" s="2"/>
      <c r="K3" s="2"/>
      <c r="L3" s="2"/>
      <c r="M3" s="2"/>
      <c r="N3" s="2"/>
      <c r="O3" s="2"/>
      <c r="P3" s="2"/>
    </row>
    <row r="4" spans="1:25" ht="13.5" thickBot="1" x14ac:dyDescent="0.25">
      <c r="B4" s="321" t="s">
        <v>39</v>
      </c>
      <c r="C4" s="321"/>
      <c r="D4" s="21" t="s">
        <v>334</v>
      </c>
      <c r="E4" s="22"/>
      <c r="F4" s="2"/>
      <c r="G4" s="2"/>
      <c r="H4" s="2"/>
      <c r="J4" s="2"/>
      <c r="K4" s="2"/>
      <c r="L4" s="2"/>
      <c r="M4" s="2"/>
      <c r="N4" s="2"/>
      <c r="O4" s="2"/>
      <c r="P4" s="2"/>
    </row>
    <row r="5" spans="1:25" ht="13.5" thickBot="1" x14ac:dyDescent="0.25">
      <c r="B5" s="321" t="s">
        <v>40</v>
      </c>
      <c r="C5" s="321"/>
      <c r="D5" s="23">
        <v>1</v>
      </c>
      <c r="E5" s="24" t="s">
        <v>41</v>
      </c>
      <c r="F5" s="25" t="s">
        <v>42</v>
      </c>
      <c r="G5" s="323" t="s">
        <v>309</v>
      </c>
      <c r="H5" s="323"/>
      <c r="I5" s="323"/>
      <c r="J5" s="323"/>
      <c r="K5" s="26"/>
      <c r="L5" s="26"/>
      <c r="M5" s="27" t="s">
        <v>17</v>
      </c>
      <c r="N5" s="28" t="str">
        <f>DQI!I16</f>
        <v>2,2,2,1,1</v>
      </c>
      <c r="O5" s="29"/>
      <c r="P5" s="17" t="s">
        <v>43</v>
      </c>
    </row>
    <row r="6" spans="1:25" ht="27.75" customHeight="1" x14ac:dyDescent="0.2">
      <c r="B6" s="324" t="s">
        <v>44</v>
      </c>
      <c r="C6" s="325"/>
      <c r="D6" s="326" t="s">
        <v>335</v>
      </c>
      <c r="E6" s="327"/>
      <c r="F6" s="327"/>
      <c r="G6" s="327"/>
      <c r="H6" s="327"/>
      <c r="I6" s="327"/>
      <c r="J6" s="327"/>
      <c r="K6" s="327"/>
      <c r="L6" s="327"/>
      <c r="M6" s="327"/>
      <c r="N6" s="327"/>
      <c r="O6" s="328"/>
      <c r="P6" s="30"/>
    </row>
    <row r="7" spans="1:25" ht="13.5" thickBot="1" x14ac:dyDescent="0.25">
      <c r="B7" s="9"/>
      <c r="C7" s="2"/>
      <c r="D7" s="2"/>
      <c r="E7" s="2"/>
      <c r="F7" s="2"/>
      <c r="G7" s="2"/>
      <c r="H7" s="2"/>
      <c r="J7" s="2"/>
      <c r="K7" s="2"/>
      <c r="L7" s="2"/>
      <c r="M7" s="2"/>
      <c r="N7" s="2"/>
      <c r="O7" s="2"/>
      <c r="P7" s="2"/>
    </row>
    <row r="8" spans="1:25" s="32" customFormat="1" ht="13.5" thickBot="1" x14ac:dyDescent="0.25">
      <c r="A8" s="31"/>
      <c r="B8" s="329" t="s">
        <v>45</v>
      </c>
      <c r="C8" s="330"/>
      <c r="D8" s="330"/>
      <c r="E8" s="330"/>
      <c r="F8" s="330"/>
      <c r="G8" s="330"/>
      <c r="H8" s="330"/>
      <c r="I8" s="330"/>
      <c r="J8" s="330"/>
      <c r="K8" s="330"/>
      <c r="L8" s="330"/>
      <c r="M8" s="330"/>
      <c r="N8" s="330"/>
      <c r="O8" s="330"/>
      <c r="P8" s="331"/>
      <c r="Q8" s="31"/>
      <c r="R8" s="31"/>
      <c r="S8" s="31"/>
      <c r="T8" s="31"/>
      <c r="U8" s="31"/>
      <c r="V8" s="31"/>
      <c r="W8" s="31"/>
      <c r="X8" s="31"/>
      <c r="Y8" s="31"/>
    </row>
    <row r="9" spans="1:25" x14ac:dyDescent="0.2">
      <c r="B9" s="9"/>
      <c r="C9" s="2"/>
      <c r="D9" s="2"/>
      <c r="E9" s="2"/>
      <c r="F9" s="2"/>
      <c r="G9" s="2"/>
      <c r="H9" s="2"/>
      <c r="J9" s="2"/>
      <c r="K9" s="2"/>
      <c r="L9" s="2"/>
      <c r="M9" s="2"/>
      <c r="N9" s="2"/>
      <c r="O9" s="2"/>
      <c r="P9" s="2"/>
    </row>
    <row r="10" spans="1:25" x14ac:dyDescent="0.2">
      <c r="B10" s="321" t="s">
        <v>46</v>
      </c>
      <c r="C10" s="321"/>
      <c r="D10" s="332" t="s">
        <v>364</v>
      </c>
      <c r="E10" s="333"/>
      <c r="F10" s="2"/>
      <c r="G10" s="33" t="s">
        <v>47</v>
      </c>
      <c r="H10" s="34"/>
      <c r="I10" s="34"/>
      <c r="J10" s="34"/>
      <c r="K10" s="34"/>
      <c r="L10" s="34"/>
      <c r="M10" s="34"/>
      <c r="N10" s="34"/>
      <c r="O10" s="35"/>
      <c r="P10" s="2"/>
    </row>
    <row r="11" spans="1:25" x14ac:dyDescent="0.2">
      <c r="B11" s="334" t="s">
        <v>48</v>
      </c>
      <c r="C11" s="335"/>
      <c r="D11" s="336" t="s">
        <v>365</v>
      </c>
      <c r="E11" s="333"/>
      <c r="F11" s="2"/>
      <c r="G11" s="36" t="str">
        <f>CONCATENATE("Reference Flow: ",D5," ",E5," of ",G5)</f>
        <v>Reference Flow: 1 kg of Dextrose</v>
      </c>
      <c r="H11" s="37"/>
      <c r="I11" s="37"/>
      <c r="J11" s="37"/>
      <c r="K11" s="37"/>
      <c r="L11" s="37"/>
      <c r="M11" s="37"/>
      <c r="N11" s="37"/>
      <c r="O11" s="38"/>
      <c r="P11" s="2"/>
    </row>
    <row r="12" spans="1:25" x14ac:dyDescent="0.2">
      <c r="B12" s="321" t="s">
        <v>49</v>
      </c>
      <c r="C12" s="321"/>
      <c r="D12" s="322">
        <v>2003</v>
      </c>
      <c r="E12" s="322"/>
      <c r="F12" s="2"/>
      <c r="G12" s="36"/>
      <c r="H12" s="37"/>
      <c r="I12" s="37"/>
      <c r="J12" s="37"/>
      <c r="K12" s="37"/>
      <c r="L12" s="37"/>
      <c r="M12" s="37"/>
      <c r="N12" s="37"/>
      <c r="O12" s="38"/>
      <c r="P12" s="2"/>
    </row>
    <row r="13" spans="1:25" ht="12.75" customHeight="1" x14ac:dyDescent="0.2">
      <c r="B13" s="321" t="s">
        <v>50</v>
      </c>
      <c r="C13" s="321"/>
      <c r="D13" s="322" t="s">
        <v>92</v>
      </c>
      <c r="E13" s="322"/>
      <c r="F13" s="2"/>
      <c r="G13" s="337" t="s">
        <v>337</v>
      </c>
      <c r="H13" s="338"/>
      <c r="I13" s="338"/>
      <c r="J13" s="338"/>
      <c r="K13" s="338"/>
      <c r="L13" s="338"/>
      <c r="M13" s="338"/>
      <c r="N13" s="338"/>
      <c r="O13" s="339"/>
      <c r="P13" s="2"/>
    </row>
    <row r="14" spans="1:25" x14ac:dyDescent="0.2">
      <c r="B14" s="321" t="s">
        <v>51</v>
      </c>
      <c r="C14" s="321"/>
      <c r="D14" s="322" t="s">
        <v>98</v>
      </c>
      <c r="E14" s="322"/>
      <c r="F14" s="2"/>
      <c r="G14" s="337"/>
      <c r="H14" s="338"/>
      <c r="I14" s="338"/>
      <c r="J14" s="338"/>
      <c r="K14" s="338"/>
      <c r="L14" s="338"/>
      <c r="M14" s="338"/>
      <c r="N14" s="338"/>
      <c r="O14" s="339"/>
      <c r="P14" s="2"/>
    </row>
    <row r="15" spans="1:25" x14ac:dyDescent="0.2">
      <c r="B15" s="321" t="s">
        <v>52</v>
      </c>
      <c r="C15" s="321"/>
      <c r="D15" s="322" t="s">
        <v>366</v>
      </c>
      <c r="E15" s="322"/>
      <c r="F15" s="2"/>
      <c r="G15" s="337"/>
      <c r="H15" s="338"/>
      <c r="I15" s="338"/>
      <c r="J15" s="338"/>
      <c r="K15" s="338"/>
      <c r="L15" s="338"/>
      <c r="M15" s="338"/>
      <c r="N15" s="338"/>
      <c r="O15" s="339"/>
      <c r="P15" s="2"/>
    </row>
    <row r="16" spans="1:25" x14ac:dyDescent="0.2">
      <c r="B16" s="321" t="s">
        <v>53</v>
      </c>
      <c r="C16" s="321"/>
      <c r="D16" s="322" t="s">
        <v>99</v>
      </c>
      <c r="E16" s="322"/>
      <c r="F16" s="2"/>
      <c r="G16" s="337"/>
      <c r="H16" s="338"/>
      <c r="I16" s="338"/>
      <c r="J16" s="338"/>
      <c r="K16" s="338"/>
      <c r="L16" s="338"/>
      <c r="M16" s="338"/>
      <c r="N16" s="338"/>
      <c r="O16" s="339"/>
      <c r="P16" s="2"/>
    </row>
    <row r="17" spans="1:25" ht="23.45" customHeight="1" x14ac:dyDescent="0.2">
      <c r="B17" s="341" t="s">
        <v>54</v>
      </c>
      <c r="C17" s="342"/>
      <c r="D17" s="343"/>
      <c r="E17" s="343"/>
      <c r="F17" s="2"/>
      <c r="G17" s="39" t="s">
        <v>336</v>
      </c>
      <c r="H17" s="40"/>
      <c r="I17" s="40"/>
      <c r="J17" s="40"/>
      <c r="K17" s="40"/>
      <c r="L17" s="40"/>
      <c r="M17" s="40"/>
      <c r="N17" s="40"/>
      <c r="O17" s="41"/>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2" customFormat="1" ht="13.5" thickBot="1" x14ac:dyDescent="0.25">
      <c r="A20" s="31"/>
      <c r="B20" s="329" t="s">
        <v>55</v>
      </c>
      <c r="C20" s="330"/>
      <c r="D20" s="330"/>
      <c r="E20" s="330"/>
      <c r="F20" s="330"/>
      <c r="G20" s="330"/>
      <c r="H20" s="330"/>
      <c r="I20" s="330"/>
      <c r="J20" s="330"/>
      <c r="K20" s="330"/>
      <c r="L20" s="330"/>
      <c r="M20" s="330"/>
      <c r="N20" s="330"/>
      <c r="O20" s="330"/>
      <c r="P20" s="331"/>
      <c r="Q20" s="31"/>
      <c r="R20" s="31"/>
      <c r="S20" s="31"/>
      <c r="T20" s="31"/>
      <c r="U20" s="31"/>
      <c r="V20" s="31"/>
      <c r="W20" s="31"/>
      <c r="X20" s="31"/>
      <c r="Y20" s="31"/>
    </row>
    <row r="21" spans="1:25" x14ac:dyDescent="0.2">
      <c r="B21" s="9"/>
      <c r="C21" s="2"/>
      <c r="D21" s="2"/>
      <c r="E21" s="2"/>
      <c r="F21" s="2"/>
      <c r="G21" s="42" t="s">
        <v>56</v>
      </c>
      <c r="H21" s="2"/>
      <c r="J21" s="2"/>
      <c r="K21" s="2"/>
      <c r="L21" s="2"/>
      <c r="M21" s="2"/>
      <c r="N21" s="2"/>
      <c r="O21" s="2"/>
      <c r="P21" s="2"/>
    </row>
    <row r="22" spans="1:25" x14ac:dyDescent="0.2">
      <c r="B22" s="9"/>
      <c r="C22" s="43" t="s">
        <v>57</v>
      </c>
      <c r="D22" s="43" t="s">
        <v>58</v>
      </c>
      <c r="E22" s="43" t="s">
        <v>59</v>
      </c>
      <c r="F22" s="43" t="s">
        <v>60</v>
      </c>
      <c r="G22" s="43" t="s">
        <v>61</v>
      </c>
      <c r="H22" s="43" t="s">
        <v>62</v>
      </c>
      <c r="I22" s="43" t="s">
        <v>63</v>
      </c>
      <c r="J22" s="344" t="s">
        <v>64</v>
      </c>
      <c r="K22" s="345"/>
      <c r="L22" s="345"/>
      <c r="M22" s="345"/>
      <c r="N22" s="345"/>
      <c r="O22" s="345"/>
      <c r="P22" s="346"/>
    </row>
    <row r="23" spans="1:25" x14ac:dyDescent="0.2">
      <c r="B23" s="17">
        <f t="shared" ref="B23:B32" si="0">LEN(C23)</f>
        <v>4</v>
      </c>
      <c r="C23" s="44" t="s">
        <v>299</v>
      </c>
      <c r="D23" s="45"/>
      <c r="E23" s="102">
        <f>Calculations!B6</f>
        <v>1.6968913513623909</v>
      </c>
      <c r="F23" s="46" t="str">
        <f>Calculations!C6</f>
        <v>kg/kg</v>
      </c>
      <c r="G23" s="47"/>
      <c r="H23" s="48"/>
      <c r="I23" s="274" t="str">
        <f>Calculations!E6</f>
        <v>1,5</v>
      </c>
      <c r="J23" s="336" t="s">
        <v>325</v>
      </c>
      <c r="K23" s="347"/>
      <c r="L23" s="347"/>
      <c r="M23" s="347"/>
      <c r="N23" s="347"/>
      <c r="O23" s="347"/>
      <c r="P23" s="348"/>
    </row>
    <row r="24" spans="1:25" x14ac:dyDescent="0.2">
      <c r="B24" s="17">
        <f t="shared" si="0"/>
        <v>11</v>
      </c>
      <c r="C24" s="44" t="s">
        <v>314</v>
      </c>
      <c r="D24" s="45"/>
      <c r="E24" s="102">
        <f>Calculations!B7</f>
        <v>0.21206999873770654</v>
      </c>
      <c r="F24" s="46" t="str">
        <f>Calculations!C7</f>
        <v>kWh/kg</v>
      </c>
      <c r="G24" s="47"/>
      <c r="H24" s="48"/>
      <c r="I24" s="274">
        <f>Calculations!E7</f>
        <v>1</v>
      </c>
      <c r="J24" s="336" t="s">
        <v>326</v>
      </c>
      <c r="K24" s="347"/>
      <c r="L24" s="347"/>
      <c r="M24" s="347"/>
      <c r="N24" s="347"/>
      <c r="O24" s="347"/>
      <c r="P24" s="348"/>
    </row>
    <row r="25" spans="1:25" x14ac:dyDescent="0.2">
      <c r="B25" s="17">
        <f t="shared" si="0"/>
        <v>5</v>
      </c>
      <c r="C25" s="44" t="s">
        <v>315</v>
      </c>
      <c r="D25" s="45"/>
      <c r="E25" s="102">
        <f>Calculations!B8</f>
        <v>1742.854392690632</v>
      </c>
      <c r="F25" s="46" t="str">
        <f>Calculations!C8</f>
        <v>Btu/kg</v>
      </c>
      <c r="G25" s="47"/>
      <c r="H25" s="48"/>
      <c r="I25" s="274">
        <f>Calculations!E8</f>
        <v>1</v>
      </c>
      <c r="J25" s="336" t="s">
        <v>327</v>
      </c>
      <c r="K25" s="347"/>
      <c r="L25" s="347"/>
      <c r="M25" s="347"/>
      <c r="N25" s="347"/>
      <c r="O25" s="347"/>
      <c r="P25" s="348"/>
    </row>
    <row r="26" spans="1:25" x14ac:dyDescent="0.2">
      <c r="B26" s="17">
        <f t="shared" si="0"/>
        <v>11</v>
      </c>
      <c r="C26" s="44" t="s">
        <v>371</v>
      </c>
      <c r="D26" s="45"/>
      <c r="E26" s="102">
        <f>Calculations!B9</f>
        <v>6.9807913605381952E-2</v>
      </c>
      <c r="F26" s="46" t="str">
        <f>Calculations!C9</f>
        <v>kg/kg</v>
      </c>
      <c r="G26" s="47"/>
      <c r="H26" s="48"/>
      <c r="I26" s="274" t="str">
        <f>Calculations!E9</f>
        <v>1, 3</v>
      </c>
      <c r="J26" s="336" t="s">
        <v>374</v>
      </c>
      <c r="K26" s="347"/>
      <c r="L26" s="347"/>
      <c r="M26" s="347"/>
      <c r="N26" s="347"/>
      <c r="O26" s="347"/>
      <c r="P26" s="348"/>
    </row>
    <row r="27" spans="1:25" x14ac:dyDescent="0.2">
      <c r="B27" s="17">
        <f t="shared" si="0"/>
        <v>7</v>
      </c>
      <c r="C27" s="44" t="s">
        <v>320</v>
      </c>
      <c r="D27" s="45"/>
      <c r="E27" s="102">
        <f>Calculations!B10</f>
        <v>0.49904639349122287</v>
      </c>
      <c r="F27" s="46" t="str">
        <f>Calculations!C10</f>
        <v>kg/kg</v>
      </c>
      <c r="G27" s="47"/>
      <c r="H27" s="48"/>
      <c r="I27" s="274">
        <f>Calculations!E10</f>
        <v>1</v>
      </c>
      <c r="J27" s="336" t="s">
        <v>328</v>
      </c>
      <c r="K27" s="347"/>
      <c r="L27" s="347"/>
      <c r="M27" s="347"/>
      <c r="N27" s="347"/>
      <c r="O27" s="347"/>
      <c r="P27" s="348"/>
    </row>
    <row r="28" spans="1:25" x14ac:dyDescent="0.2">
      <c r="B28" s="17">
        <f t="shared" si="0"/>
        <v>8</v>
      </c>
      <c r="C28" s="44" t="s">
        <v>309</v>
      </c>
      <c r="D28" s="45"/>
      <c r="E28" s="102">
        <f>Calculations!B11</f>
        <v>1</v>
      </c>
      <c r="F28" s="46" t="str">
        <f>Calculations!C11</f>
        <v>kg/kg</v>
      </c>
      <c r="G28" s="47"/>
      <c r="H28" s="48"/>
      <c r="I28" s="274" t="str">
        <f>Calculations!E11</f>
        <v>1,5</v>
      </c>
      <c r="J28" s="336" t="s">
        <v>329</v>
      </c>
      <c r="K28" s="347"/>
      <c r="L28" s="347"/>
      <c r="M28" s="347"/>
      <c r="N28" s="347"/>
      <c r="O28" s="347"/>
      <c r="P28" s="348"/>
    </row>
    <row r="29" spans="1:25" x14ac:dyDescent="0.2">
      <c r="B29" s="17">
        <f t="shared" si="0"/>
        <v>14</v>
      </c>
      <c r="C29" s="44" t="s">
        <v>368</v>
      </c>
      <c r="D29" s="45"/>
      <c r="E29" s="102">
        <f>Calculations!B12</f>
        <v>0.37878787878787878</v>
      </c>
      <c r="F29" s="46" t="str">
        <f>Calculations!C12</f>
        <v>kg/kg</v>
      </c>
      <c r="G29" s="47"/>
      <c r="H29" s="48"/>
      <c r="I29" s="274">
        <f>Calculations!E12</f>
        <v>1</v>
      </c>
      <c r="J29" s="336" t="s">
        <v>330</v>
      </c>
      <c r="K29" s="347"/>
      <c r="L29" s="347"/>
      <c r="M29" s="347"/>
      <c r="N29" s="347"/>
      <c r="O29" s="347"/>
      <c r="P29" s="348"/>
    </row>
    <row r="30" spans="1:25" x14ac:dyDescent="0.2">
      <c r="B30" s="17">
        <f t="shared" si="0"/>
        <v>14</v>
      </c>
      <c r="C30" s="44" t="s">
        <v>369</v>
      </c>
      <c r="D30" s="45"/>
      <c r="E30" s="102">
        <f>Calculations!B13</f>
        <v>7.575757575757576E-2</v>
      </c>
      <c r="F30" s="46" t="str">
        <f>Calculations!C13</f>
        <v>kg/kg</v>
      </c>
      <c r="G30" s="47"/>
      <c r="H30" s="48"/>
      <c r="I30" s="274">
        <f>Calculations!E13</f>
        <v>1</v>
      </c>
      <c r="J30" s="336" t="s">
        <v>331</v>
      </c>
      <c r="K30" s="347"/>
      <c r="L30" s="347"/>
      <c r="M30" s="347"/>
      <c r="N30" s="347"/>
      <c r="O30" s="347"/>
      <c r="P30" s="348"/>
    </row>
    <row r="31" spans="1:25" x14ac:dyDescent="0.2">
      <c r="B31" s="17">
        <f t="shared" si="0"/>
        <v>8</v>
      </c>
      <c r="C31" s="44" t="s">
        <v>370</v>
      </c>
      <c r="D31" s="45"/>
      <c r="E31" s="102">
        <f>Calculations!B14</f>
        <v>4.5454545454545449E-2</v>
      </c>
      <c r="F31" s="46" t="str">
        <f>Calculations!C14</f>
        <v>kg/kg</v>
      </c>
      <c r="G31" s="47"/>
      <c r="H31" s="48"/>
      <c r="I31" s="274">
        <f>Calculations!E14</f>
        <v>1</v>
      </c>
      <c r="J31" s="336" t="s">
        <v>332</v>
      </c>
      <c r="K31" s="347"/>
      <c r="L31" s="347"/>
      <c r="M31" s="347"/>
      <c r="N31" s="347"/>
      <c r="O31" s="347"/>
      <c r="P31" s="348"/>
    </row>
    <row r="32" spans="1:25" s="235" customFormat="1" x14ac:dyDescent="0.2">
      <c r="A32" s="17"/>
      <c r="B32" s="17">
        <f t="shared" si="0"/>
        <v>12</v>
      </c>
      <c r="C32" s="44" t="s">
        <v>373</v>
      </c>
      <c r="D32" s="293"/>
      <c r="E32" s="294">
        <f>Calculations!B15</f>
        <v>6.9807913605381952E-2</v>
      </c>
      <c r="F32" s="295" t="str">
        <f>Calculations!C15</f>
        <v>kg/kg</v>
      </c>
      <c r="G32" s="296"/>
      <c r="H32" s="297"/>
      <c r="I32" s="298"/>
      <c r="J32" s="279" t="s">
        <v>375</v>
      </c>
      <c r="K32" s="280"/>
      <c r="L32" s="280"/>
      <c r="M32" s="280"/>
      <c r="N32" s="280"/>
      <c r="O32" s="280"/>
      <c r="P32" s="281"/>
      <c r="Q32" s="17"/>
      <c r="R32" s="17"/>
      <c r="S32" s="17"/>
      <c r="T32" s="17"/>
      <c r="U32" s="17"/>
      <c r="V32" s="17"/>
      <c r="W32" s="17"/>
      <c r="X32" s="17"/>
      <c r="Y32" s="17"/>
    </row>
    <row r="33" spans="1:25" x14ac:dyDescent="0.2">
      <c r="B33" s="9"/>
      <c r="C33" s="49" t="s">
        <v>65</v>
      </c>
      <c r="D33" s="50" t="s">
        <v>66</v>
      </c>
      <c r="E33" s="51"/>
      <c r="F33" s="51"/>
      <c r="G33" s="51"/>
      <c r="H33" s="52"/>
      <c r="I33" s="53"/>
      <c r="J33" s="54"/>
      <c r="K33" s="54"/>
      <c r="L33" s="54"/>
      <c r="M33" s="54"/>
      <c r="N33" s="54"/>
      <c r="O33" s="54"/>
      <c r="P33" s="55"/>
    </row>
    <row r="34" spans="1:25" ht="13.5" thickBot="1" x14ac:dyDescent="0.25">
      <c r="B34" s="9"/>
      <c r="C34" s="2"/>
      <c r="D34" s="2"/>
      <c r="E34" s="2"/>
      <c r="F34" s="2"/>
      <c r="G34" s="2"/>
      <c r="H34" s="2"/>
      <c r="J34" s="2"/>
      <c r="K34" s="2"/>
      <c r="L34" s="2"/>
      <c r="M34" s="2"/>
      <c r="N34" s="2"/>
      <c r="O34" s="2"/>
      <c r="P34" s="2"/>
    </row>
    <row r="35" spans="1:25" s="32" customFormat="1" ht="13.5" thickBot="1" x14ac:dyDescent="0.25">
      <c r="A35" s="31"/>
      <c r="B35" s="329" t="s">
        <v>67</v>
      </c>
      <c r="C35" s="330"/>
      <c r="D35" s="330"/>
      <c r="E35" s="330"/>
      <c r="F35" s="330"/>
      <c r="G35" s="330"/>
      <c r="H35" s="330"/>
      <c r="I35" s="330"/>
      <c r="J35" s="330"/>
      <c r="K35" s="330"/>
      <c r="L35" s="330"/>
      <c r="M35" s="330"/>
      <c r="N35" s="330"/>
      <c r="O35" s="330"/>
      <c r="P35" s="331"/>
      <c r="Q35" s="31"/>
      <c r="R35" s="31"/>
      <c r="S35" s="31"/>
      <c r="T35" s="31"/>
      <c r="U35" s="31"/>
      <c r="V35" s="31"/>
      <c r="W35" s="31"/>
      <c r="X35" s="31"/>
      <c r="Y35" s="31"/>
    </row>
    <row r="36" spans="1:25" x14ac:dyDescent="0.2">
      <c r="B36" s="9"/>
      <c r="C36" s="2"/>
      <c r="D36" s="2"/>
      <c r="E36" s="2"/>
      <c r="F36" s="2"/>
      <c r="G36" s="2"/>
      <c r="H36" s="42" t="s">
        <v>68</v>
      </c>
      <c r="J36" s="2"/>
      <c r="K36" s="2"/>
      <c r="L36" s="2"/>
      <c r="M36" s="2"/>
      <c r="N36" s="2"/>
      <c r="O36" s="2"/>
      <c r="P36" s="2"/>
    </row>
    <row r="37" spans="1:25" x14ac:dyDescent="0.2">
      <c r="B37" s="9"/>
      <c r="C37" s="43" t="s">
        <v>69</v>
      </c>
      <c r="D37" s="43" t="s">
        <v>70</v>
      </c>
      <c r="E37" s="43" t="s">
        <v>59</v>
      </c>
      <c r="F37" s="43" t="s">
        <v>71</v>
      </c>
      <c r="G37" s="43" t="s">
        <v>69</v>
      </c>
      <c r="H37" s="43" t="s">
        <v>62</v>
      </c>
      <c r="I37" s="43" t="s">
        <v>72</v>
      </c>
      <c r="J37" s="43" t="s">
        <v>73</v>
      </c>
      <c r="K37" s="43" t="s">
        <v>74</v>
      </c>
      <c r="L37" s="43" t="s">
        <v>75</v>
      </c>
      <c r="M37" s="43" t="s">
        <v>63</v>
      </c>
      <c r="N37" s="340" t="s">
        <v>64</v>
      </c>
      <c r="O37" s="340"/>
      <c r="P37" s="340"/>
      <c r="X37" s="31"/>
      <c r="Y37" s="31"/>
    </row>
    <row r="38" spans="1:25" ht="14.25" customHeight="1" x14ac:dyDescent="0.2">
      <c r="B38" s="9"/>
      <c r="C38" s="56" t="s">
        <v>299</v>
      </c>
      <c r="D38" s="57" t="s">
        <v>300</v>
      </c>
      <c r="E38" s="273">
        <v>1</v>
      </c>
      <c r="F38" s="271" t="s">
        <v>41</v>
      </c>
      <c r="G38" s="59">
        <f t="shared" ref="G38:G43" si="1">IF($C38="",1,VLOOKUP($C38,$C$22:$H$33,3,FALSE))</f>
        <v>1.6968913513623909</v>
      </c>
      <c r="H38" s="60">
        <f t="shared" ref="H38:H43" si="2">IF($C38="","",VLOOKUP($C38,$C$22:$H$33,6,FALSE))</f>
        <v>0</v>
      </c>
      <c r="I38" s="61">
        <f>IF(D38="","",E38*G38*$D$5)</f>
        <v>1.6968913513623909</v>
      </c>
      <c r="J38" s="58"/>
      <c r="K38" s="62" t="s">
        <v>91</v>
      </c>
      <c r="L38" s="58"/>
      <c r="M38" s="276" t="str">
        <f>I23</f>
        <v>1,5</v>
      </c>
      <c r="N38" s="349" t="s">
        <v>318</v>
      </c>
      <c r="O38" s="349"/>
      <c r="P38" s="349"/>
      <c r="X38" s="31"/>
      <c r="Y38" s="31"/>
    </row>
    <row r="39" spans="1:25" x14ac:dyDescent="0.2">
      <c r="B39" s="9"/>
      <c r="C39" s="44" t="s">
        <v>314</v>
      </c>
      <c r="D39" s="64" t="s">
        <v>301</v>
      </c>
      <c r="E39" s="273">
        <v>1</v>
      </c>
      <c r="F39" s="271" t="s">
        <v>324</v>
      </c>
      <c r="G39" s="59">
        <f t="shared" si="1"/>
        <v>0.21206999873770654</v>
      </c>
      <c r="H39" s="60">
        <f t="shared" si="2"/>
        <v>0</v>
      </c>
      <c r="I39" s="61">
        <f t="shared" ref="I39:I43" si="3">IF(D39="","",E39*G39*$D$5)</f>
        <v>0.21206999873770654</v>
      </c>
      <c r="J39" s="58"/>
      <c r="K39" s="62" t="s">
        <v>91</v>
      </c>
      <c r="L39" s="58"/>
      <c r="M39" s="276">
        <f>I24</f>
        <v>1</v>
      </c>
      <c r="N39" s="349" t="s">
        <v>318</v>
      </c>
      <c r="O39" s="349"/>
      <c r="P39" s="349"/>
      <c r="X39" s="31"/>
      <c r="Y39" s="31"/>
    </row>
    <row r="40" spans="1:25" x14ac:dyDescent="0.2">
      <c r="B40" s="9"/>
      <c r="C40" s="44" t="s">
        <v>315</v>
      </c>
      <c r="D40" s="64" t="s">
        <v>303</v>
      </c>
      <c r="E40" s="273">
        <v>1</v>
      </c>
      <c r="F40" s="271" t="s">
        <v>291</v>
      </c>
      <c r="G40" s="59">
        <f t="shared" si="1"/>
        <v>1742.854392690632</v>
      </c>
      <c r="H40" s="60">
        <f t="shared" si="2"/>
        <v>0</v>
      </c>
      <c r="I40" s="61">
        <f t="shared" si="3"/>
        <v>1742.854392690632</v>
      </c>
      <c r="J40" s="58"/>
      <c r="K40" s="62" t="s">
        <v>91</v>
      </c>
      <c r="L40" s="58"/>
      <c r="M40" s="276">
        <f>I25</f>
        <v>1</v>
      </c>
      <c r="N40" s="349" t="s">
        <v>318</v>
      </c>
      <c r="O40" s="349"/>
      <c r="P40" s="349"/>
      <c r="X40" s="31"/>
      <c r="Y40" s="31"/>
    </row>
    <row r="41" spans="1:25" x14ac:dyDescent="0.2">
      <c r="B41" s="9"/>
      <c r="C41" s="65" t="s">
        <v>371</v>
      </c>
      <c r="D41" s="66" t="s">
        <v>302</v>
      </c>
      <c r="E41" s="273">
        <v>1</v>
      </c>
      <c r="F41" s="271" t="s">
        <v>41</v>
      </c>
      <c r="G41" s="59">
        <f t="shared" si="1"/>
        <v>6.9807913605381952E-2</v>
      </c>
      <c r="H41" s="60">
        <f t="shared" si="2"/>
        <v>0</v>
      </c>
      <c r="I41" s="61">
        <f t="shared" si="3"/>
        <v>6.9807913605381952E-2</v>
      </c>
      <c r="J41" s="58"/>
      <c r="K41" s="62" t="s">
        <v>91</v>
      </c>
      <c r="L41" s="58"/>
      <c r="M41" s="276" t="str">
        <f>I26</f>
        <v>1, 3</v>
      </c>
      <c r="N41" s="349" t="s">
        <v>318</v>
      </c>
      <c r="O41" s="349"/>
      <c r="P41" s="349"/>
      <c r="X41" s="31"/>
      <c r="Y41" s="31"/>
    </row>
    <row r="42" spans="1:25" x14ac:dyDescent="0.2">
      <c r="B42" s="9"/>
      <c r="C42" s="65"/>
      <c r="D42" s="64"/>
      <c r="E42" s="273">
        <v>1</v>
      </c>
      <c r="F42" s="271" t="s">
        <v>41</v>
      </c>
      <c r="G42" s="59">
        <f t="shared" si="1"/>
        <v>1</v>
      </c>
      <c r="H42" s="60" t="str">
        <f t="shared" si="2"/>
        <v/>
      </c>
      <c r="I42" s="61" t="str">
        <f t="shared" si="3"/>
        <v/>
      </c>
      <c r="J42" s="58"/>
      <c r="K42" s="62"/>
      <c r="L42" s="58"/>
      <c r="M42" s="63"/>
      <c r="N42" s="349"/>
      <c r="O42" s="349"/>
      <c r="P42" s="349"/>
      <c r="X42" s="31"/>
      <c r="Y42" s="31"/>
    </row>
    <row r="43" spans="1:25" x14ac:dyDescent="0.2">
      <c r="B43" s="9"/>
      <c r="C43" s="58"/>
      <c r="D43" s="65"/>
      <c r="E43" s="273">
        <v>1</v>
      </c>
      <c r="F43" s="271" t="s">
        <v>41</v>
      </c>
      <c r="G43" s="59">
        <f t="shared" si="1"/>
        <v>1</v>
      </c>
      <c r="H43" s="60" t="str">
        <f t="shared" si="2"/>
        <v/>
      </c>
      <c r="I43" s="61" t="str">
        <f t="shared" si="3"/>
        <v/>
      </c>
      <c r="J43" s="58"/>
      <c r="K43" s="62"/>
      <c r="L43" s="58"/>
      <c r="M43" s="63"/>
      <c r="N43" s="350"/>
      <c r="O43" s="350"/>
      <c r="P43" s="350"/>
      <c r="X43" s="31"/>
      <c r="Y43" s="31"/>
    </row>
    <row r="44" spans="1:25" x14ac:dyDescent="0.2">
      <c r="B44" s="9"/>
      <c r="C44" s="67" t="s">
        <v>65</v>
      </c>
      <c r="D44" s="50" t="s">
        <v>66</v>
      </c>
      <c r="E44" s="68" t="s">
        <v>76</v>
      </c>
      <c r="F44" s="50"/>
      <c r="G44" s="50"/>
      <c r="H44" s="50"/>
      <c r="I44" s="68" t="s">
        <v>77</v>
      </c>
      <c r="J44" s="50"/>
      <c r="K44" s="68"/>
      <c r="L44" s="50" t="s">
        <v>78</v>
      </c>
      <c r="M44" s="69"/>
      <c r="N44" s="351"/>
      <c r="O44" s="351"/>
      <c r="P44" s="351"/>
      <c r="X44" s="31"/>
      <c r="Y44" s="31"/>
    </row>
    <row r="45" spans="1:25" s="2" customFormat="1" ht="13.5" thickBot="1" x14ac:dyDescent="0.25">
      <c r="B45" s="9"/>
      <c r="X45" s="31"/>
      <c r="Y45" s="31"/>
    </row>
    <row r="46" spans="1:25" s="32" customFormat="1" ht="13.5" thickBot="1" x14ac:dyDescent="0.25">
      <c r="A46" s="31"/>
      <c r="B46" s="329" t="s">
        <v>79</v>
      </c>
      <c r="C46" s="330"/>
      <c r="D46" s="330"/>
      <c r="E46" s="330"/>
      <c r="F46" s="330"/>
      <c r="G46" s="330"/>
      <c r="H46" s="330"/>
      <c r="I46" s="330"/>
      <c r="J46" s="330"/>
      <c r="K46" s="330"/>
      <c r="L46" s="330"/>
      <c r="M46" s="330"/>
      <c r="N46" s="330"/>
      <c r="O46" s="330"/>
      <c r="P46" s="331"/>
      <c r="Q46" s="31"/>
      <c r="R46" s="31"/>
      <c r="S46" s="31"/>
      <c r="T46" s="31"/>
      <c r="U46" s="31"/>
      <c r="V46" s="31"/>
      <c r="W46" s="31"/>
      <c r="X46" s="31"/>
      <c r="Y46" s="31"/>
    </row>
    <row r="47" spans="1:25" x14ac:dyDescent="0.2">
      <c r="B47" s="9"/>
      <c r="C47" s="2"/>
      <c r="D47" s="2"/>
      <c r="E47" s="2"/>
      <c r="F47" s="2"/>
      <c r="G47" s="2"/>
      <c r="H47" s="42" t="s">
        <v>80</v>
      </c>
      <c r="J47" s="2"/>
      <c r="K47" s="2"/>
      <c r="L47" s="2"/>
      <c r="M47" s="2"/>
      <c r="N47" s="2"/>
      <c r="O47" s="2"/>
      <c r="P47" s="2"/>
      <c r="X47" s="31"/>
      <c r="Y47" s="31"/>
    </row>
    <row r="48" spans="1:25" x14ac:dyDescent="0.2">
      <c r="B48" s="9"/>
      <c r="C48" s="43" t="s">
        <v>69</v>
      </c>
      <c r="D48" s="43" t="s">
        <v>70</v>
      </c>
      <c r="E48" s="43" t="s">
        <v>59</v>
      </c>
      <c r="F48" s="43" t="s">
        <v>71</v>
      </c>
      <c r="G48" s="43" t="s">
        <v>69</v>
      </c>
      <c r="H48" s="43" t="s">
        <v>62</v>
      </c>
      <c r="I48" s="43" t="s">
        <v>72</v>
      </c>
      <c r="J48" s="43" t="s">
        <v>73</v>
      </c>
      <c r="K48" s="43" t="s">
        <v>74</v>
      </c>
      <c r="L48" s="43" t="s">
        <v>75</v>
      </c>
      <c r="M48" s="43" t="s">
        <v>63</v>
      </c>
      <c r="N48" s="340" t="s">
        <v>64</v>
      </c>
      <c r="O48" s="340"/>
      <c r="P48" s="340"/>
      <c r="X48" s="31"/>
      <c r="Y48" s="31"/>
    </row>
    <row r="49" spans="1:25" x14ac:dyDescent="0.2">
      <c r="B49" s="9"/>
      <c r="C49" s="70" t="s">
        <v>320</v>
      </c>
      <c r="D49" s="73" t="s">
        <v>307</v>
      </c>
      <c r="E49" s="273">
        <v>1</v>
      </c>
      <c r="F49" s="271" t="s">
        <v>41</v>
      </c>
      <c r="G49" s="59">
        <f t="shared" ref="G49:G56" si="4">IF($C49="",1,VLOOKUP($C49,$C$22:$H$33,3,FALSE))</f>
        <v>0.49904639349122287</v>
      </c>
      <c r="H49" s="60">
        <f t="shared" ref="H49:H56" si="5">IF($C49="","",VLOOKUP($C49,$C$22:$H$33,6,FALSE))</f>
        <v>0</v>
      </c>
      <c r="I49" s="61">
        <f>IF(D49="","",E49*G49*$D$5)</f>
        <v>0.49904639349122287</v>
      </c>
      <c r="J49" s="72"/>
      <c r="K49" s="62" t="s">
        <v>91</v>
      </c>
      <c r="L49" s="58"/>
      <c r="M49" s="275">
        <f>I27</f>
        <v>1</v>
      </c>
      <c r="N49" s="352" t="s">
        <v>317</v>
      </c>
      <c r="O49" s="352"/>
      <c r="P49" s="352"/>
      <c r="X49" s="31"/>
      <c r="Y49" s="31"/>
    </row>
    <row r="50" spans="1:25" ht="12.75" customHeight="1" x14ac:dyDescent="0.2">
      <c r="B50" s="9"/>
      <c r="C50" s="65" t="s">
        <v>309</v>
      </c>
      <c r="D50" s="73" t="s">
        <v>306</v>
      </c>
      <c r="E50" s="273">
        <v>1</v>
      </c>
      <c r="F50" s="271" t="s">
        <v>41</v>
      </c>
      <c r="G50" s="59">
        <f t="shared" si="4"/>
        <v>1</v>
      </c>
      <c r="H50" s="60">
        <f t="shared" si="5"/>
        <v>0</v>
      </c>
      <c r="I50" s="61">
        <f t="shared" ref="I50:I55" si="6">IF(D50="","",E50*G50*$D$5)</f>
        <v>1</v>
      </c>
      <c r="J50" s="65"/>
      <c r="K50" s="62" t="s">
        <v>91</v>
      </c>
      <c r="L50" s="58"/>
      <c r="M50" s="276" t="str">
        <f>I28</f>
        <v>1,5</v>
      </c>
      <c r="N50" s="352" t="s">
        <v>81</v>
      </c>
      <c r="O50" s="352"/>
      <c r="P50" s="352"/>
      <c r="X50" s="31"/>
      <c r="Y50" s="31"/>
    </row>
    <row r="51" spans="1:25" x14ac:dyDescent="0.2">
      <c r="B51" s="9"/>
      <c r="C51" s="65" t="s">
        <v>368</v>
      </c>
      <c r="D51" s="71" t="s">
        <v>304</v>
      </c>
      <c r="E51" s="273">
        <v>1</v>
      </c>
      <c r="F51" s="271" t="s">
        <v>41</v>
      </c>
      <c r="G51" s="59">
        <f t="shared" si="4"/>
        <v>0.37878787878787878</v>
      </c>
      <c r="H51" s="60">
        <f t="shared" si="5"/>
        <v>0</v>
      </c>
      <c r="I51" s="61">
        <f>IF(D51="","",E51*G51*$D$5)</f>
        <v>0.37878787878787878</v>
      </c>
      <c r="J51" s="65"/>
      <c r="K51" s="62" t="s">
        <v>91</v>
      </c>
      <c r="L51" s="58"/>
      <c r="M51" s="276">
        <f>I29</f>
        <v>1</v>
      </c>
      <c r="N51" s="352" t="s">
        <v>317</v>
      </c>
      <c r="O51" s="352"/>
      <c r="P51" s="352"/>
      <c r="X51" s="31"/>
      <c r="Y51" s="31"/>
    </row>
    <row r="52" spans="1:25" x14ac:dyDescent="0.2">
      <c r="B52" s="9"/>
      <c r="C52" s="65" t="s">
        <v>369</v>
      </c>
      <c r="D52" s="73" t="s">
        <v>333</v>
      </c>
      <c r="E52" s="273">
        <v>1</v>
      </c>
      <c r="F52" s="271" t="s">
        <v>41</v>
      </c>
      <c r="G52" s="59">
        <f t="shared" si="4"/>
        <v>7.575757575757576E-2</v>
      </c>
      <c r="H52" s="60">
        <f t="shared" si="5"/>
        <v>0</v>
      </c>
      <c r="I52" s="61">
        <f t="shared" si="6"/>
        <v>7.575757575757576E-2</v>
      </c>
      <c r="J52" s="65"/>
      <c r="K52" s="62" t="s">
        <v>91</v>
      </c>
      <c r="L52" s="58"/>
      <c r="M52" s="276">
        <f>I30</f>
        <v>1</v>
      </c>
      <c r="N52" s="352" t="s">
        <v>317</v>
      </c>
      <c r="O52" s="352"/>
      <c r="P52" s="352"/>
      <c r="X52" s="31"/>
      <c r="Y52" s="31"/>
    </row>
    <row r="53" spans="1:25" x14ac:dyDescent="0.2">
      <c r="B53" s="9"/>
      <c r="C53" s="65" t="s">
        <v>370</v>
      </c>
      <c r="D53" s="73" t="s">
        <v>305</v>
      </c>
      <c r="E53" s="273">
        <v>1</v>
      </c>
      <c r="F53" s="271" t="s">
        <v>41</v>
      </c>
      <c r="G53" s="59">
        <f t="shared" si="4"/>
        <v>4.5454545454545449E-2</v>
      </c>
      <c r="H53" s="60">
        <f t="shared" si="5"/>
        <v>0</v>
      </c>
      <c r="I53" s="61">
        <f t="shared" si="6"/>
        <v>4.5454545454545449E-2</v>
      </c>
      <c r="J53" s="65"/>
      <c r="K53" s="62" t="s">
        <v>91</v>
      </c>
      <c r="L53" s="58"/>
      <c r="M53" s="276">
        <f>I31</f>
        <v>1</v>
      </c>
      <c r="N53" s="352" t="s">
        <v>317</v>
      </c>
      <c r="O53" s="352"/>
      <c r="P53" s="352"/>
      <c r="X53" s="31"/>
      <c r="Y53" s="31"/>
    </row>
    <row r="54" spans="1:25" s="235" customFormat="1" ht="38.25" x14ac:dyDescent="0.2">
      <c r="A54" s="17"/>
      <c r="B54" s="9"/>
      <c r="C54" s="44" t="s">
        <v>373</v>
      </c>
      <c r="D54" s="285" t="s">
        <v>376</v>
      </c>
      <c r="E54" s="286">
        <v>1</v>
      </c>
      <c r="F54" s="287" t="s">
        <v>41</v>
      </c>
      <c r="G54" s="288">
        <f t="shared" si="4"/>
        <v>6.9807913605381952E-2</v>
      </c>
      <c r="H54" s="289">
        <f t="shared" si="5"/>
        <v>0</v>
      </c>
      <c r="I54" s="290">
        <f t="shared" si="6"/>
        <v>6.9807913605381952E-2</v>
      </c>
      <c r="J54" s="65"/>
      <c r="K54" s="291" t="s">
        <v>91</v>
      </c>
      <c r="L54" s="65"/>
      <c r="M54" s="292"/>
      <c r="N54" s="352" t="s">
        <v>82</v>
      </c>
      <c r="O54" s="352"/>
      <c r="P54" s="352"/>
      <c r="Q54" s="17"/>
      <c r="R54" s="17"/>
      <c r="S54" s="17"/>
      <c r="T54" s="17"/>
      <c r="U54" s="17"/>
      <c r="V54" s="17"/>
      <c r="W54" s="17"/>
      <c r="X54" s="17"/>
      <c r="Y54" s="17"/>
    </row>
    <row r="55" spans="1:25" x14ac:dyDescent="0.2">
      <c r="B55" s="9"/>
      <c r="C55" s="65"/>
      <c r="D55" s="74"/>
      <c r="E55" s="65"/>
      <c r="F55" s="72"/>
      <c r="G55" s="59">
        <f t="shared" si="4"/>
        <v>1</v>
      </c>
      <c r="H55" s="60" t="str">
        <f t="shared" si="5"/>
        <v/>
      </c>
      <c r="I55" s="61" t="str">
        <f t="shared" si="6"/>
        <v/>
      </c>
      <c r="J55" s="65"/>
      <c r="K55" s="62"/>
      <c r="L55" s="58"/>
      <c r="M55" s="63"/>
      <c r="N55" s="352"/>
      <c r="O55" s="352"/>
      <c r="P55" s="352"/>
      <c r="X55" s="31"/>
      <c r="Y55" s="31"/>
    </row>
    <row r="56" spans="1:25" x14ac:dyDescent="0.2">
      <c r="B56" s="9"/>
      <c r="C56" s="65"/>
      <c r="D56" s="74"/>
      <c r="E56" s="72"/>
      <c r="F56" s="72"/>
      <c r="G56" s="59">
        <f t="shared" si="4"/>
        <v>1</v>
      </c>
      <c r="H56" s="60" t="str">
        <f t="shared" si="5"/>
        <v/>
      </c>
      <c r="I56" s="61" t="str">
        <f>IF(D56="","",E56*G56*$D$5)</f>
        <v/>
      </c>
      <c r="J56" s="72"/>
      <c r="K56" s="62"/>
      <c r="L56" s="58"/>
      <c r="M56" s="63"/>
      <c r="N56" s="352"/>
      <c r="O56" s="352"/>
      <c r="P56" s="352"/>
      <c r="X56" s="31"/>
      <c r="Y56" s="31"/>
    </row>
    <row r="57" spans="1:25" x14ac:dyDescent="0.2">
      <c r="B57" s="9"/>
      <c r="C57" s="67" t="s">
        <v>65</v>
      </c>
      <c r="D57" s="75" t="s">
        <v>66</v>
      </c>
      <c r="E57" s="68" t="s">
        <v>76</v>
      </c>
      <c r="F57" s="50"/>
      <c r="G57" s="76"/>
      <c r="H57" s="77"/>
      <c r="I57" s="77"/>
      <c r="J57" s="50"/>
      <c r="K57" s="68"/>
      <c r="L57" s="50" t="s">
        <v>78</v>
      </c>
      <c r="M57" s="69"/>
      <c r="N57" s="351"/>
      <c r="O57" s="351"/>
      <c r="P57" s="351"/>
      <c r="X57" s="31"/>
      <c r="Y57" s="31"/>
    </row>
    <row r="58" spans="1:25" x14ac:dyDescent="0.2">
      <c r="B58" s="9"/>
      <c r="C58" s="2"/>
      <c r="D58" s="2"/>
      <c r="E58" s="2"/>
      <c r="F58" s="2"/>
      <c r="G58" s="2"/>
      <c r="H58" s="2"/>
      <c r="J58" s="2"/>
      <c r="K58" s="2"/>
      <c r="L58" s="2"/>
      <c r="M58" s="2"/>
      <c r="N58" s="2"/>
      <c r="O58" s="2"/>
      <c r="P58" s="2"/>
      <c r="X58" s="31"/>
      <c r="Y58" s="31"/>
    </row>
    <row r="59" spans="1:25" x14ac:dyDescent="0.2">
      <c r="B59" s="9"/>
      <c r="C59" s="2"/>
      <c r="D59" s="2"/>
      <c r="E59" s="2"/>
      <c r="F59" s="2"/>
      <c r="G59" s="2"/>
      <c r="H59" s="2"/>
      <c r="J59" s="2"/>
      <c r="K59" s="2"/>
      <c r="L59" s="2"/>
      <c r="M59" s="2"/>
      <c r="N59" s="2"/>
      <c r="O59" s="2"/>
      <c r="P59" s="2"/>
    </row>
    <row r="60" spans="1:25" x14ac:dyDescent="0.2">
      <c r="B60" s="9"/>
      <c r="C60" s="2"/>
      <c r="D60" s="2"/>
      <c r="E60" s="2"/>
      <c r="F60" s="2"/>
      <c r="G60" s="2"/>
      <c r="H60" s="2"/>
      <c r="J60" s="2"/>
      <c r="K60" s="2"/>
      <c r="L60" s="2"/>
      <c r="M60" s="2"/>
      <c r="N60" s="2"/>
      <c r="O60" s="2"/>
      <c r="P60" s="2"/>
    </row>
    <row r="61" spans="1:25" x14ac:dyDescent="0.2">
      <c r="B61" s="9"/>
      <c r="C61" s="2"/>
      <c r="D61" s="2"/>
      <c r="E61" s="2"/>
      <c r="F61" s="2"/>
      <c r="G61" s="2"/>
      <c r="H61" s="2"/>
      <c r="J61" s="2"/>
      <c r="K61" s="2"/>
      <c r="L61" s="2"/>
      <c r="M61" s="2"/>
      <c r="N61" s="2"/>
      <c r="O61" s="2"/>
      <c r="P61" s="2"/>
    </row>
    <row r="62" spans="1:25" x14ac:dyDescent="0.2">
      <c r="B62" s="9"/>
      <c r="C62" s="2"/>
      <c r="D62" s="2"/>
      <c r="E62" s="2"/>
      <c r="F62" s="2"/>
      <c r="G62" s="2"/>
      <c r="H62" s="2"/>
      <c r="J62" s="2"/>
      <c r="K62" s="2"/>
      <c r="L62" s="2"/>
      <c r="M62" s="2"/>
      <c r="N62" s="2"/>
      <c r="O62" s="2"/>
      <c r="P62" s="2"/>
    </row>
    <row r="63" spans="1:25" x14ac:dyDescent="0.2">
      <c r="B63" s="9"/>
      <c r="C63" s="2"/>
      <c r="D63" s="2"/>
      <c r="E63" s="2"/>
      <c r="F63" s="2"/>
      <c r="G63" s="2"/>
      <c r="H63" s="2"/>
      <c r="J63" s="2"/>
      <c r="K63" s="2"/>
      <c r="L63" s="2"/>
      <c r="M63" s="2"/>
      <c r="N63" s="2"/>
      <c r="O63" s="2"/>
      <c r="P63" s="2"/>
    </row>
    <row r="64" spans="1:25" x14ac:dyDescent="0.2">
      <c r="B64" s="9"/>
      <c r="C64" s="2"/>
      <c r="D64" s="2"/>
      <c r="E64" s="2"/>
      <c r="F64" s="2"/>
      <c r="G64" s="2"/>
      <c r="H64" s="2"/>
      <c r="J64" s="2"/>
      <c r="K64" s="2"/>
      <c r="L64" s="2"/>
      <c r="M64" s="2"/>
      <c r="N64" s="2"/>
      <c r="O64" s="2"/>
      <c r="P64" s="2"/>
    </row>
    <row r="65" spans="2:16" x14ac:dyDescent="0.2">
      <c r="B65" s="9"/>
      <c r="C65" s="2"/>
      <c r="D65" s="2"/>
      <c r="E65" s="2"/>
      <c r="F65" s="2"/>
      <c r="G65" s="2"/>
      <c r="H65" s="2"/>
      <c r="J65" s="2"/>
      <c r="K65" s="2"/>
      <c r="L65" s="2"/>
      <c r="M65" s="2"/>
      <c r="N65" s="2"/>
      <c r="O65" s="2"/>
      <c r="P65" s="2"/>
    </row>
    <row r="66" spans="2:16" x14ac:dyDescent="0.2">
      <c r="B66" s="9"/>
      <c r="C66" s="2"/>
      <c r="D66" s="2"/>
      <c r="E66" s="2"/>
      <c r="F66" s="2"/>
      <c r="G66" s="2"/>
      <c r="H66" s="2"/>
      <c r="J66" s="2"/>
      <c r="K66" s="2"/>
      <c r="L66" s="2"/>
      <c r="M66" s="2"/>
      <c r="N66" s="2"/>
      <c r="O66" s="2"/>
      <c r="P66" s="2"/>
    </row>
    <row r="67" spans="2:16" x14ac:dyDescent="0.2">
      <c r="B67" s="9"/>
      <c r="C67" s="2"/>
      <c r="D67" s="2"/>
      <c r="E67" s="2"/>
      <c r="F67" s="2"/>
      <c r="G67" s="2"/>
      <c r="H67" s="2"/>
      <c r="J67" s="2"/>
      <c r="K67" s="2"/>
      <c r="L67" s="2"/>
      <c r="M67" s="2"/>
      <c r="N67" s="2"/>
      <c r="O67" s="2"/>
      <c r="P67" s="2"/>
    </row>
    <row r="68" spans="2:16" x14ac:dyDescent="0.2">
      <c r="B68" s="9"/>
      <c r="C68" s="2"/>
      <c r="D68" s="2"/>
      <c r="E68" s="2"/>
      <c r="F68" s="2"/>
      <c r="G68" s="2"/>
      <c r="H68" s="2"/>
      <c r="J68" s="2"/>
      <c r="K68" s="2"/>
      <c r="L68" s="2"/>
      <c r="M68" s="2"/>
      <c r="N68" s="2"/>
      <c r="O68" s="2"/>
      <c r="P68" s="2"/>
    </row>
    <row r="69" spans="2:16" x14ac:dyDescent="0.2">
      <c r="B69" s="9"/>
      <c r="C69" s="2"/>
      <c r="D69" s="2"/>
      <c r="E69" s="2"/>
      <c r="F69" s="2"/>
      <c r="G69" s="2"/>
      <c r="H69" s="2"/>
      <c r="J69" s="2"/>
      <c r="K69" s="2"/>
      <c r="L69" s="2"/>
      <c r="M69" s="2"/>
      <c r="N69" s="2"/>
      <c r="O69" s="2"/>
      <c r="P69" s="2"/>
    </row>
    <row r="70" spans="2:16" x14ac:dyDescent="0.2">
      <c r="B70" s="9"/>
      <c r="C70" s="2"/>
      <c r="D70" s="2"/>
      <c r="E70" s="2"/>
      <c r="F70" s="2"/>
      <c r="G70" s="2"/>
      <c r="H70" s="2"/>
      <c r="J70" s="2"/>
      <c r="K70" s="2"/>
      <c r="L70" s="2"/>
      <c r="M70" s="2"/>
      <c r="N70" s="2"/>
      <c r="O70" s="2"/>
      <c r="P70" s="2"/>
    </row>
    <row r="71" spans="2:16" x14ac:dyDescent="0.2">
      <c r="B71" s="9"/>
      <c r="C71" s="2"/>
      <c r="D71" s="2"/>
      <c r="E71" s="2"/>
      <c r="F71" s="2"/>
      <c r="G71" s="2"/>
      <c r="H71" s="2"/>
      <c r="J71" s="2"/>
      <c r="K71" s="2"/>
      <c r="L71" s="2"/>
      <c r="M71" s="2"/>
      <c r="N71" s="2"/>
      <c r="O71" s="2"/>
      <c r="P71" s="2"/>
    </row>
    <row r="72" spans="2:16" x14ac:dyDescent="0.2">
      <c r="B72" s="9"/>
      <c r="C72" s="2"/>
      <c r="D72" s="2"/>
      <c r="E72" s="2"/>
      <c r="F72" s="2"/>
      <c r="G72" s="2"/>
      <c r="H72" s="2"/>
      <c r="J72" s="2"/>
      <c r="K72" s="2"/>
      <c r="L72" s="2"/>
      <c r="M72" s="2"/>
      <c r="N72" s="2"/>
      <c r="O72" s="2"/>
      <c r="P72" s="2"/>
    </row>
    <row r="73" spans="2:16" x14ac:dyDescent="0.2">
      <c r="B73" s="9"/>
      <c r="C73" s="2"/>
      <c r="D73" s="2"/>
      <c r="E73" s="2"/>
      <c r="F73" s="2"/>
      <c r="G73" s="2"/>
      <c r="H73" s="2"/>
      <c r="J73" s="2"/>
      <c r="K73" s="2"/>
      <c r="L73" s="2"/>
      <c r="M73" s="2"/>
      <c r="N73" s="2"/>
      <c r="O73" s="2"/>
      <c r="P73" s="2"/>
    </row>
    <row r="74" spans="2:16" x14ac:dyDescent="0.2">
      <c r="B74" s="9"/>
      <c r="C74" s="2"/>
      <c r="D74" s="2"/>
      <c r="E74" s="2"/>
      <c r="F74" s="2"/>
      <c r="G74" s="2"/>
      <c r="H74" s="2"/>
      <c r="J74" s="2"/>
      <c r="K74" s="2"/>
      <c r="L74" s="2"/>
      <c r="M74" s="2"/>
      <c r="N74" s="2"/>
      <c r="O74" s="2"/>
      <c r="P74" s="2"/>
    </row>
    <row r="75" spans="2:16" x14ac:dyDescent="0.2">
      <c r="B75" s="9"/>
      <c r="C75" s="2"/>
      <c r="D75" s="2"/>
      <c r="E75" s="2"/>
      <c r="F75" s="2"/>
      <c r="G75" s="2"/>
      <c r="H75" s="2"/>
      <c r="J75" s="2"/>
      <c r="K75" s="2"/>
      <c r="L75" s="2"/>
      <c r="M75" s="2"/>
      <c r="N75" s="2"/>
      <c r="O75" s="2"/>
      <c r="P75" s="2"/>
    </row>
    <row r="76" spans="2:16" x14ac:dyDescent="0.2">
      <c r="B76" s="9"/>
      <c r="C76" s="2"/>
      <c r="D76" s="2"/>
      <c r="E76" s="2"/>
      <c r="F76" s="2"/>
      <c r="G76" s="2"/>
      <c r="H76" s="2"/>
      <c r="J76" s="2"/>
      <c r="K76" s="2"/>
      <c r="L76" s="2"/>
      <c r="M76" s="2"/>
      <c r="N76" s="2"/>
      <c r="O76" s="2"/>
      <c r="P76" s="2"/>
    </row>
    <row r="77" spans="2:16" x14ac:dyDescent="0.2">
      <c r="B77" s="9"/>
      <c r="C77" s="2"/>
      <c r="D77" s="2"/>
      <c r="E77" s="2"/>
      <c r="F77" s="2"/>
      <c r="G77" s="2"/>
      <c r="H77" s="2"/>
      <c r="J77" s="2"/>
      <c r="K77" s="2"/>
      <c r="L77" s="2"/>
      <c r="M77" s="2"/>
      <c r="N77" s="2"/>
      <c r="O77" s="2"/>
      <c r="P77" s="2"/>
    </row>
    <row r="78" spans="2:16" x14ac:dyDescent="0.2">
      <c r="B78" s="9"/>
      <c r="C78" s="2"/>
      <c r="D78" s="2"/>
      <c r="E78" s="2"/>
      <c r="F78" s="2"/>
      <c r="G78" s="2"/>
      <c r="H78" s="2"/>
      <c r="J78" s="2"/>
      <c r="K78" s="2"/>
      <c r="L78" s="2"/>
      <c r="M78" s="2"/>
      <c r="N78" s="2"/>
      <c r="O78" s="2"/>
      <c r="P78" s="2"/>
    </row>
    <row r="79" spans="2:16" x14ac:dyDescent="0.2">
      <c r="B79" s="9"/>
      <c r="C79" s="2"/>
      <c r="D79" s="2"/>
      <c r="E79" s="2"/>
      <c r="F79" s="2"/>
      <c r="G79" s="2"/>
      <c r="H79" s="2"/>
      <c r="J79" s="2"/>
      <c r="K79" s="2"/>
      <c r="L79" s="2"/>
      <c r="M79" s="2"/>
      <c r="N79" s="2"/>
      <c r="O79" s="2"/>
      <c r="P79" s="2"/>
    </row>
    <row r="80" spans="2:16" x14ac:dyDescent="0.2">
      <c r="B80" s="9"/>
      <c r="C80" s="2"/>
      <c r="D80" s="2"/>
      <c r="E80" s="2"/>
      <c r="F80" s="2"/>
      <c r="G80" s="2"/>
      <c r="H80" s="2"/>
      <c r="J80" s="2"/>
      <c r="K80" s="2"/>
      <c r="L80" s="2"/>
      <c r="M80" s="2"/>
      <c r="N80" s="2"/>
      <c r="O80" s="2"/>
      <c r="P80" s="2"/>
    </row>
    <row r="81" spans="2:16" x14ac:dyDescent="0.2">
      <c r="B81" s="9"/>
      <c r="C81" s="2"/>
      <c r="D81" s="2"/>
      <c r="E81" s="2"/>
      <c r="F81" s="2"/>
      <c r="G81" s="2"/>
      <c r="H81" s="2"/>
      <c r="J81" s="2"/>
      <c r="K81" s="2"/>
      <c r="L81" s="2"/>
      <c r="M81" s="2"/>
      <c r="N81" s="2"/>
      <c r="O81" s="2"/>
      <c r="P81" s="2"/>
    </row>
    <row r="82" spans="2:16" x14ac:dyDescent="0.2">
      <c r="B82" s="9"/>
      <c r="C82" s="2"/>
      <c r="D82" s="2"/>
      <c r="E82" s="2"/>
      <c r="F82" s="2"/>
      <c r="G82" s="2"/>
      <c r="H82" s="2"/>
      <c r="J82" s="2"/>
      <c r="K82" s="2"/>
      <c r="L82" s="2"/>
      <c r="M82" s="2"/>
      <c r="N82" s="2"/>
      <c r="O82" s="2"/>
      <c r="P82" s="2"/>
    </row>
    <row r="83" spans="2:16" x14ac:dyDescent="0.2">
      <c r="B83" s="9"/>
      <c r="C83" s="2"/>
      <c r="D83" s="2"/>
      <c r="E83" s="2"/>
      <c r="F83" s="2"/>
      <c r="G83" s="2"/>
      <c r="H83" s="2"/>
      <c r="J83" s="2"/>
      <c r="K83" s="2"/>
      <c r="L83" s="2"/>
      <c r="M83" s="2"/>
      <c r="N83" s="2"/>
      <c r="O83" s="2"/>
      <c r="P83" s="2"/>
    </row>
    <row r="84" spans="2:16" x14ac:dyDescent="0.2">
      <c r="B84" s="9"/>
      <c r="C84" s="2"/>
      <c r="D84" s="2"/>
      <c r="E84" s="2"/>
      <c r="F84" s="2"/>
      <c r="G84" s="2"/>
      <c r="H84" s="2"/>
      <c r="J84" s="2"/>
      <c r="K84" s="2"/>
      <c r="L84" s="2"/>
      <c r="M84" s="2"/>
      <c r="N84" s="2"/>
      <c r="O84" s="2"/>
      <c r="P84" s="2"/>
    </row>
    <row r="85" spans="2:16" x14ac:dyDescent="0.2">
      <c r="B85" s="9"/>
      <c r="C85" s="2"/>
      <c r="D85" s="2"/>
      <c r="E85" s="2"/>
      <c r="F85" s="2"/>
      <c r="G85" s="2"/>
      <c r="H85" s="2"/>
      <c r="J85" s="2"/>
      <c r="K85" s="2"/>
      <c r="L85" s="2"/>
      <c r="M85" s="2"/>
      <c r="N85" s="2"/>
      <c r="O85" s="2"/>
      <c r="P85" s="2"/>
    </row>
    <row r="86" spans="2:16" x14ac:dyDescent="0.2">
      <c r="B86" s="9"/>
      <c r="C86" s="2"/>
      <c r="D86" s="2"/>
      <c r="E86" s="2"/>
      <c r="F86" s="2"/>
      <c r="G86" s="2"/>
      <c r="H86" s="2"/>
      <c r="J86" s="2"/>
      <c r="K86" s="2"/>
      <c r="L86" s="2"/>
      <c r="M86" s="2"/>
      <c r="N86" s="2"/>
      <c r="O86" s="2"/>
      <c r="P86" s="2"/>
    </row>
    <row r="87" spans="2:16" x14ac:dyDescent="0.2">
      <c r="B87" s="9"/>
      <c r="C87" s="2"/>
      <c r="D87" s="2"/>
      <c r="E87" s="2"/>
      <c r="F87" s="2"/>
      <c r="G87" s="2"/>
      <c r="H87" s="2"/>
      <c r="J87" s="2"/>
      <c r="K87" s="2"/>
      <c r="L87" s="2"/>
      <c r="M87" s="2"/>
      <c r="N87" s="2"/>
      <c r="O87" s="2"/>
      <c r="P87" s="2"/>
    </row>
    <row r="88" spans="2:16" x14ac:dyDescent="0.2">
      <c r="B88" s="9"/>
      <c r="C88" s="2"/>
      <c r="D88" s="2"/>
      <c r="E88" s="2"/>
      <c r="F88" s="2"/>
      <c r="G88" s="2"/>
      <c r="H88" s="2"/>
      <c r="J88" s="2"/>
      <c r="K88" s="2"/>
      <c r="L88" s="2"/>
      <c r="M88" s="2"/>
      <c r="N88" s="2"/>
      <c r="O88" s="2"/>
      <c r="P88" s="2"/>
    </row>
    <row r="89" spans="2:16" x14ac:dyDescent="0.2">
      <c r="B89" s="9"/>
      <c r="C89" s="2"/>
      <c r="D89" s="2"/>
      <c r="E89" s="2"/>
      <c r="F89" s="2"/>
      <c r="G89" s="2"/>
      <c r="H89" s="2"/>
      <c r="J89" s="2"/>
      <c r="K89" s="2"/>
      <c r="L89" s="2"/>
      <c r="M89" s="2"/>
      <c r="N89" s="2"/>
      <c r="O89" s="2"/>
      <c r="P89" s="2"/>
    </row>
    <row r="90" spans="2:16" x14ac:dyDescent="0.2">
      <c r="B90" s="9"/>
      <c r="C90" s="2"/>
      <c r="D90" s="2"/>
      <c r="E90" s="2"/>
      <c r="F90" s="2"/>
      <c r="G90" s="2"/>
      <c r="H90" s="2"/>
      <c r="J90" s="2"/>
      <c r="K90" s="2"/>
      <c r="L90" s="2"/>
      <c r="M90" s="2"/>
      <c r="N90" s="2"/>
      <c r="O90" s="2"/>
      <c r="P90" s="2"/>
    </row>
    <row r="91" spans="2:16" x14ac:dyDescent="0.2">
      <c r="B91" s="9"/>
      <c r="C91" s="2"/>
      <c r="D91" s="2"/>
      <c r="E91" s="2"/>
      <c r="F91" s="2"/>
      <c r="G91" s="2"/>
      <c r="H91" s="2"/>
      <c r="J91" s="2"/>
      <c r="K91" s="2"/>
      <c r="L91" s="2"/>
      <c r="M91" s="2"/>
      <c r="N91" s="2"/>
      <c r="O91" s="2"/>
      <c r="P91" s="2"/>
    </row>
    <row r="92" spans="2:16" x14ac:dyDescent="0.2">
      <c r="B92" s="9"/>
      <c r="C92" s="2"/>
      <c r="D92" s="2"/>
      <c r="E92" s="2"/>
      <c r="F92" s="2"/>
      <c r="G92" s="2"/>
      <c r="H92" s="2"/>
      <c r="J92" s="2"/>
      <c r="K92" s="2"/>
      <c r="L92" s="2"/>
      <c r="M92" s="2"/>
      <c r="N92" s="2"/>
      <c r="O92" s="2"/>
      <c r="P92" s="2"/>
    </row>
    <row r="93" spans="2:16" x14ac:dyDescent="0.2">
      <c r="B93" s="9"/>
      <c r="C93" s="2"/>
      <c r="D93" s="2"/>
      <c r="E93" s="2"/>
      <c r="F93" s="2"/>
      <c r="G93" s="2"/>
      <c r="H93" s="2"/>
      <c r="J93" s="2"/>
      <c r="K93" s="2"/>
      <c r="L93" s="2"/>
      <c r="M93" s="2"/>
      <c r="N93" s="2"/>
      <c r="O93" s="2"/>
      <c r="P93" s="2"/>
    </row>
    <row r="94" spans="2:16" x14ac:dyDescent="0.2">
      <c r="B94" s="9"/>
      <c r="C94" s="2"/>
      <c r="D94" s="2"/>
      <c r="E94" s="2"/>
      <c r="F94" s="2"/>
      <c r="G94" s="2"/>
      <c r="H94" s="2"/>
      <c r="J94" s="2"/>
      <c r="K94" s="2"/>
      <c r="L94" s="2"/>
      <c r="M94" s="2"/>
      <c r="N94" s="2"/>
      <c r="O94" s="2"/>
      <c r="P94" s="2"/>
    </row>
    <row r="95" spans="2:16" x14ac:dyDescent="0.2">
      <c r="B95" s="9"/>
      <c r="C95" s="2"/>
      <c r="D95" s="2"/>
      <c r="E95" s="2"/>
      <c r="F95" s="2"/>
      <c r="G95" s="2"/>
      <c r="H95" s="2"/>
      <c r="J95" s="2"/>
      <c r="K95" s="2"/>
      <c r="L95" s="2"/>
      <c r="M95" s="2"/>
      <c r="N95" s="2"/>
      <c r="O95" s="2"/>
      <c r="P95" s="2"/>
    </row>
    <row r="96" spans="2:16" x14ac:dyDescent="0.2">
      <c r="B96" s="9"/>
      <c r="C96" s="2"/>
      <c r="D96" s="2"/>
      <c r="E96" s="2"/>
      <c r="F96" s="2"/>
      <c r="G96" s="2"/>
      <c r="H96" s="2"/>
      <c r="J96" s="2"/>
      <c r="K96" s="2"/>
      <c r="L96" s="2"/>
      <c r="M96" s="2"/>
      <c r="N96" s="2"/>
      <c r="O96" s="2"/>
      <c r="P96" s="2"/>
    </row>
    <row r="97" spans="2:16" x14ac:dyDescent="0.2">
      <c r="B97" s="9"/>
      <c r="C97" s="2"/>
      <c r="D97" s="2"/>
      <c r="E97" s="2"/>
      <c r="F97" s="2"/>
      <c r="G97" s="2"/>
      <c r="H97" s="2"/>
      <c r="J97" s="2"/>
      <c r="K97" s="2"/>
      <c r="L97" s="2"/>
      <c r="M97" s="2"/>
      <c r="N97" s="2"/>
      <c r="O97" s="2"/>
      <c r="P97" s="2"/>
    </row>
    <row r="98" spans="2:16" x14ac:dyDescent="0.2">
      <c r="B98" s="9"/>
      <c r="C98" s="2"/>
      <c r="D98" s="2"/>
      <c r="E98" s="2"/>
      <c r="F98" s="2"/>
      <c r="G98" s="2"/>
      <c r="H98" s="2"/>
      <c r="J98" s="2"/>
      <c r="K98" s="2"/>
      <c r="L98" s="2"/>
      <c r="M98" s="2"/>
      <c r="N98" s="2"/>
      <c r="O98" s="2"/>
      <c r="P98" s="2"/>
    </row>
    <row r="99" spans="2:16" x14ac:dyDescent="0.2">
      <c r="B99" s="9"/>
      <c r="C99" s="2"/>
      <c r="D99" s="2"/>
      <c r="E99" s="2"/>
      <c r="F99" s="2"/>
      <c r="G99" s="2"/>
      <c r="H99" s="2"/>
      <c r="J99" s="2"/>
      <c r="K99" s="2"/>
      <c r="L99" s="2"/>
      <c r="M99" s="2"/>
      <c r="N99" s="2"/>
      <c r="O99" s="2"/>
      <c r="P99" s="2"/>
    </row>
    <row r="100" spans="2:16" x14ac:dyDescent="0.2">
      <c r="B100" s="9"/>
      <c r="C100" s="2"/>
      <c r="D100" s="2"/>
      <c r="E100" s="2"/>
      <c r="F100" s="2"/>
      <c r="G100" s="2"/>
      <c r="H100" s="2"/>
      <c r="J100" s="2"/>
      <c r="K100" s="2"/>
      <c r="L100" s="2"/>
      <c r="M100" s="2"/>
      <c r="N100" s="2"/>
      <c r="O100" s="2"/>
      <c r="P100" s="2"/>
    </row>
    <row r="101" spans="2:16" x14ac:dyDescent="0.2">
      <c r="B101" s="9"/>
      <c r="C101" s="2"/>
      <c r="D101" s="2"/>
      <c r="E101" s="2"/>
      <c r="F101" s="2"/>
      <c r="G101" s="2"/>
      <c r="H101" s="2"/>
      <c r="J101" s="2"/>
      <c r="K101" s="2"/>
      <c r="L101" s="2"/>
      <c r="M101" s="2"/>
      <c r="N101" s="2"/>
      <c r="O101" s="2"/>
      <c r="P101" s="2"/>
    </row>
    <row r="102" spans="2:16" x14ac:dyDescent="0.2">
      <c r="B102" s="9"/>
      <c r="C102" s="2"/>
      <c r="D102" s="2"/>
      <c r="E102" s="2"/>
      <c r="F102" s="2"/>
      <c r="G102" s="2"/>
      <c r="H102" s="2"/>
      <c r="J102" s="2"/>
      <c r="K102" s="2"/>
      <c r="L102" s="2"/>
      <c r="M102" s="2"/>
      <c r="N102" s="2"/>
      <c r="O102" s="2"/>
      <c r="P102" s="2"/>
    </row>
    <row r="103" spans="2:16" x14ac:dyDescent="0.2">
      <c r="B103" s="9"/>
      <c r="C103" s="2"/>
      <c r="D103" s="2"/>
      <c r="E103" s="2"/>
      <c r="F103" s="2"/>
      <c r="G103" s="2"/>
      <c r="H103" s="2"/>
      <c r="J103" s="2"/>
      <c r="K103" s="2"/>
      <c r="L103" s="2"/>
      <c r="M103" s="2"/>
      <c r="N103" s="2"/>
      <c r="O103" s="2"/>
      <c r="P103" s="2"/>
    </row>
    <row r="104" spans="2:16" x14ac:dyDescent="0.2">
      <c r="B104" s="9"/>
      <c r="C104" s="2"/>
      <c r="D104" s="2"/>
      <c r="E104" s="2"/>
      <c r="F104" s="2"/>
      <c r="G104" s="2"/>
      <c r="H104" s="2"/>
      <c r="J104" s="2"/>
      <c r="K104" s="2"/>
      <c r="L104" s="2"/>
      <c r="M104" s="2"/>
      <c r="N104" s="2"/>
      <c r="O104" s="2"/>
      <c r="P104" s="2"/>
    </row>
    <row r="105" spans="2:16" x14ac:dyDescent="0.2">
      <c r="B105" s="9"/>
      <c r="C105" s="2"/>
      <c r="D105" s="2"/>
      <c r="E105" s="2"/>
      <c r="F105" s="2"/>
      <c r="G105" s="2"/>
      <c r="H105" s="2"/>
      <c r="J105" s="2"/>
      <c r="K105" s="2"/>
      <c r="L105" s="2"/>
      <c r="M105" s="2"/>
      <c r="N105" s="2"/>
      <c r="O105" s="2"/>
      <c r="P105" s="2"/>
    </row>
    <row r="106" spans="2:16" x14ac:dyDescent="0.2">
      <c r="B106" s="9"/>
      <c r="C106" s="2"/>
      <c r="D106" s="2"/>
      <c r="E106" s="2"/>
      <c r="F106" s="2"/>
      <c r="G106" s="2"/>
      <c r="H106" s="2"/>
      <c r="J106" s="2"/>
      <c r="K106" s="2"/>
      <c r="L106" s="2"/>
      <c r="M106" s="2"/>
      <c r="N106" s="2"/>
      <c r="O106" s="2"/>
      <c r="P106" s="2"/>
    </row>
    <row r="107" spans="2:16" x14ac:dyDescent="0.2">
      <c r="B107" s="9"/>
      <c r="C107" s="2"/>
      <c r="D107" s="2"/>
      <c r="E107" s="2"/>
      <c r="F107" s="2"/>
      <c r="G107" s="2"/>
      <c r="H107" s="2"/>
      <c r="J107" s="2"/>
      <c r="K107" s="2"/>
      <c r="L107" s="2"/>
      <c r="M107" s="2"/>
      <c r="N107" s="2"/>
      <c r="O107" s="2"/>
      <c r="P107" s="2"/>
    </row>
    <row r="108" spans="2:16" x14ac:dyDescent="0.2">
      <c r="B108" s="9"/>
      <c r="C108" s="2"/>
      <c r="D108" s="2"/>
      <c r="E108" s="2"/>
      <c r="F108" s="2"/>
      <c r="G108" s="2"/>
      <c r="H108" s="2"/>
      <c r="J108" s="2"/>
      <c r="K108" s="2"/>
      <c r="L108" s="2"/>
      <c r="M108" s="2"/>
      <c r="N108" s="2"/>
      <c r="O108" s="2"/>
      <c r="P108" s="2"/>
    </row>
    <row r="109" spans="2:16" x14ac:dyDescent="0.2">
      <c r="B109" s="9"/>
      <c r="C109" s="2"/>
      <c r="D109" s="2"/>
      <c r="E109" s="2"/>
      <c r="F109" s="2"/>
      <c r="G109" s="2"/>
      <c r="H109" s="2"/>
      <c r="J109" s="2"/>
      <c r="K109" s="2"/>
      <c r="L109" s="2"/>
      <c r="M109" s="2"/>
      <c r="N109" s="2"/>
      <c r="O109" s="2"/>
      <c r="P109" s="2"/>
    </row>
    <row r="110" spans="2:16" x14ac:dyDescent="0.2">
      <c r="B110" s="9"/>
      <c r="C110" s="2"/>
      <c r="D110" s="2"/>
      <c r="E110" s="2"/>
      <c r="F110" s="2"/>
      <c r="G110" s="2"/>
      <c r="H110" s="2"/>
      <c r="J110" s="2"/>
      <c r="K110" s="2"/>
      <c r="L110" s="2"/>
      <c r="M110" s="2"/>
      <c r="N110" s="2"/>
      <c r="O110" s="2"/>
      <c r="P110" s="2"/>
    </row>
    <row r="111" spans="2:16" x14ac:dyDescent="0.2">
      <c r="B111" s="9"/>
      <c r="C111" s="2"/>
      <c r="D111" s="2"/>
      <c r="E111" s="2"/>
      <c r="F111" s="2"/>
      <c r="G111" s="2"/>
      <c r="H111" s="2"/>
      <c r="J111" s="2"/>
      <c r="K111" s="2"/>
      <c r="L111" s="2"/>
      <c r="M111" s="2"/>
      <c r="N111" s="2"/>
      <c r="O111" s="2"/>
      <c r="P111" s="2"/>
    </row>
    <row r="112" spans="2:16" x14ac:dyDescent="0.2">
      <c r="B112" s="9"/>
      <c r="C112" s="2"/>
      <c r="D112" s="2"/>
      <c r="E112" s="2"/>
      <c r="F112" s="2"/>
      <c r="G112" s="2"/>
      <c r="H112" s="2"/>
      <c r="J112" s="2"/>
      <c r="K112" s="2"/>
      <c r="L112" s="2"/>
      <c r="M112" s="2"/>
      <c r="N112" s="2"/>
      <c r="O112" s="2"/>
      <c r="P112" s="2"/>
    </row>
    <row r="113" spans="1:25" x14ac:dyDescent="0.2">
      <c r="B113" s="78" t="s">
        <v>83</v>
      </c>
      <c r="C113" s="2"/>
      <c r="D113" s="2"/>
      <c r="E113" s="2"/>
      <c r="F113" s="2"/>
      <c r="G113" s="2"/>
      <c r="H113" s="2"/>
      <c r="J113" s="2"/>
      <c r="K113" s="2"/>
      <c r="L113" s="2"/>
      <c r="M113" s="2"/>
      <c r="N113" s="2"/>
      <c r="O113" s="2"/>
      <c r="P113" s="2"/>
    </row>
    <row r="114" spans="1:25" s="79" customFormat="1" x14ac:dyDescent="0.2">
      <c r="A114" s="9"/>
      <c r="B114" s="9"/>
      <c r="C114" s="9" t="s">
        <v>84</v>
      </c>
      <c r="D114" s="9" t="s">
        <v>85</v>
      </c>
      <c r="E114" s="9" t="s">
        <v>86</v>
      </c>
      <c r="F114" s="9"/>
      <c r="G114" s="9"/>
      <c r="H114" s="9" t="s">
        <v>75</v>
      </c>
      <c r="I114" s="9"/>
      <c r="J114" s="9" t="s">
        <v>74</v>
      </c>
      <c r="K114" s="9"/>
      <c r="L114" s="9"/>
      <c r="M114" s="9"/>
      <c r="N114" s="9"/>
      <c r="O114" s="9"/>
      <c r="P114" s="9"/>
      <c r="Q114" s="9"/>
      <c r="R114" s="9"/>
      <c r="S114" s="9"/>
      <c r="T114" s="9"/>
      <c r="U114" s="9"/>
      <c r="V114" s="9"/>
      <c r="W114" s="9"/>
      <c r="X114" s="9"/>
      <c r="Y114" s="9"/>
    </row>
    <row r="115" spans="1:25" x14ac:dyDescent="0.2">
      <c r="B115" s="9"/>
      <c r="C115" s="80" t="s">
        <v>78</v>
      </c>
      <c r="D115" s="80" t="s">
        <v>78</v>
      </c>
      <c r="E115" s="80" t="s">
        <v>78</v>
      </c>
      <c r="F115" s="2"/>
      <c r="G115" s="2"/>
      <c r="H115" s="80" t="s">
        <v>78</v>
      </c>
      <c r="J115" s="2"/>
      <c r="K115" s="2"/>
      <c r="L115" s="2"/>
      <c r="M115" s="2"/>
      <c r="N115" s="2"/>
      <c r="O115" s="2"/>
      <c r="P115" s="2"/>
    </row>
    <row r="116" spans="1:25" x14ac:dyDescent="0.2">
      <c r="B116" s="9"/>
      <c r="C116" s="17" t="s">
        <v>87</v>
      </c>
      <c r="D116" s="2" t="s">
        <v>88</v>
      </c>
      <c r="E116" s="2" t="s">
        <v>89</v>
      </c>
      <c r="F116" s="2"/>
      <c r="G116" s="2"/>
      <c r="H116" s="2" t="s">
        <v>90</v>
      </c>
      <c r="J116" s="2" t="s">
        <v>91</v>
      </c>
      <c r="K116" s="2"/>
      <c r="L116" s="2"/>
      <c r="M116" s="2"/>
      <c r="N116" s="2"/>
      <c r="O116" s="2"/>
      <c r="P116" s="2"/>
    </row>
    <row r="117" spans="1:25" x14ac:dyDescent="0.2">
      <c r="B117" s="9"/>
      <c r="C117" s="2" t="s">
        <v>92</v>
      </c>
      <c r="D117" s="2" t="s">
        <v>93</v>
      </c>
      <c r="E117" s="2" t="s">
        <v>94</v>
      </c>
      <c r="F117" s="2"/>
      <c r="G117" s="2"/>
      <c r="H117" s="2" t="s">
        <v>95</v>
      </c>
      <c r="J117" s="2" t="s">
        <v>96</v>
      </c>
      <c r="K117" s="2"/>
      <c r="L117" s="2"/>
      <c r="M117" s="2"/>
      <c r="N117" s="2"/>
      <c r="O117" s="2"/>
      <c r="P117" s="2"/>
    </row>
    <row r="118" spans="1:25" x14ac:dyDescent="0.2">
      <c r="B118" s="9"/>
      <c r="C118" s="2" t="s">
        <v>97</v>
      </c>
      <c r="D118" s="2" t="s">
        <v>98</v>
      </c>
      <c r="E118" s="2" t="s">
        <v>99</v>
      </c>
      <c r="F118" s="2"/>
      <c r="G118" s="2"/>
      <c r="H118" s="2" t="s">
        <v>100</v>
      </c>
      <c r="J118" s="2"/>
      <c r="K118" s="2"/>
      <c r="L118" s="2"/>
      <c r="M118" s="2"/>
      <c r="N118" s="2"/>
      <c r="O118" s="2"/>
      <c r="P118" s="2"/>
    </row>
    <row r="119" spans="1:25" x14ac:dyDescent="0.2">
      <c r="B119" s="9"/>
      <c r="C119" s="2" t="s">
        <v>101</v>
      </c>
      <c r="D119" s="2" t="s">
        <v>102</v>
      </c>
      <c r="E119" s="2" t="s">
        <v>103</v>
      </c>
      <c r="F119" s="2"/>
      <c r="G119" s="2"/>
      <c r="H119" s="2" t="s">
        <v>104</v>
      </c>
      <c r="J119" s="2"/>
      <c r="K119" s="2"/>
      <c r="L119" s="2"/>
      <c r="M119" s="2"/>
      <c r="N119" s="2"/>
      <c r="O119" s="2"/>
      <c r="P119" s="2"/>
    </row>
    <row r="120" spans="1:25" x14ac:dyDescent="0.2">
      <c r="B120" s="9"/>
      <c r="C120" s="2" t="s">
        <v>105</v>
      </c>
      <c r="D120" s="2"/>
      <c r="E120" s="2" t="s">
        <v>106</v>
      </c>
      <c r="F120" s="2"/>
      <c r="G120" s="2"/>
      <c r="H120" s="2" t="s">
        <v>106</v>
      </c>
      <c r="J120" s="2"/>
      <c r="K120" s="2"/>
      <c r="L120" s="2"/>
      <c r="M120" s="2"/>
      <c r="N120" s="2"/>
      <c r="O120" s="2"/>
      <c r="P120" s="2"/>
    </row>
    <row r="121" spans="1:25" x14ac:dyDescent="0.2">
      <c r="B121" s="9"/>
      <c r="C121" s="2" t="s">
        <v>107</v>
      </c>
      <c r="D121" s="2"/>
      <c r="E121" s="2"/>
      <c r="F121" s="2"/>
      <c r="G121" s="2"/>
      <c r="H121" s="2"/>
      <c r="J121" s="2"/>
      <c r="K121" s="2"/>
      <c r="L121" s="2"/>
      <c r="M121" s="2"/>
      <c r="N121" s="2"/>
      <c r="O121" s="2"/>
      <c r="P121" s="2"/>
    </row>
    <row r="122" spans="1:25" x14ac:dyDescent="0.2">
      <c r="B122" s="9"/>
      <c r="C122" s="2" t="s">
        <v>108</v>
      </c>
      <c r="D122" s="2"/>
      <c r="E122" s="2"/>
      <c r="F122" s="2"/>
      <c r="G122" s="2"/>
      <c r="H122" s="2"/>
      <c r="J122" s="2"/>
      <c r="K122" s="2"/>
      <c r="L122" s="2"/>
      <c r="M122" s="2"/>
      <c r="N122" s="2"/>
      <c r="O122" s="2"/>
      <c r="P122" s="2"/>
    </row>
    <row r="123" spans="1:25" x14ac:dyDescent="0.2">
      <c r="B123" s="9"/>
      <c r="C123" s="2" t="s">
        <v>109</v>
      </c>
      <c r="D123" s="2"/>
      <c r="E123" s="2"/>
      <c r="F123" s="2"/>
      <c r="G123" s="2"/>
      <c r="H123" s="2"/>
      <c r="J123" s="2"/>
      <c r="K123" s="2"/>
      <c r="L123" s="2"/>
      <c r="M123" s="2"/>
      <c r="N123" s="2"/>
      <c r="O123" s="2"/>
      <c r="P123" s="2"/>
    </row>
    <row r="124" spans="1:25" x14ac:dyDescent="0.2">
      <c r="B124" s="9"/>
      <c r="C124" s="17" t="s">
        <v>110</v>
      </c>
      <c r="D124" s="2"/>
      <c r="E124" s="2"/>
      <c r="F124" s="2"/>
      <c r="G124" s="2"/>
      <c r="H124" s="2"/>
      <c r="J124" s="2"/>
      <c r="K124" s="2"/>
      <c r="L124" s="2"/>
      <c r="M124" s="2"/>
      <c r="N124" s="2"/>
      <c r="O124" s="2"/>
      <c r="P124" s="2"/>
    </row>
    <row r="125" spans="1:25" x14ac:dyDescent="0.2">
      <c r="B125" s="9"/>
    </row>
    <row r="126" spans="1:25" x14ac:dyDescent="0.2">
      <c r="B126" s="9"/>
    </row>
    <row r="127" spans="1:25" x14ac:dyDescent="0.2">
      <c r="B127" s="9"/>
    </row>
    <row r="128" spans="1:25" x14ac:dyDescent="0.2">
      <c r="B128" s="9"/>
    </row>
    <row r="129" spans="2:2" x14ac:dyDescent="0.2">
      <c r="B129" s="9"/>
    </row>
    <row r="130" spans="2:2" x14ac:dyDescent="0.2">
      <c r="B130" s="9"/>
    </row>
    <row r="131" spans="2:2" x14ac:dyDescent="0.2">
      <c r="B131" s="9"/>
    </row>
    <row r="132" spans="2:2" x14ac:dyDescent="0.2">
      <c r="B132" s="9"/>
    </row>
    <row r="133" spans="2:2" x14ac:dyDescent="0.2">
      <c r="B133" s="9"/>
    </row>
    <row r="134" spans="2:2" x14ac:dyDescent="0.2">
      <c r="B134" s="9"/>
    </row>
    <row r="135" spans="2:2" x14ac:dyDescent="0.2">
      <c r="B135" s="9"/>
    </row>
    <row r="136" spans="2:2" x14ac:dyDescent="0.2">
      <c r="B136" s="9"/>
    </row>
    <row r="137" spans="2:2" x14ac:dyDescent="0.2">
      <c r="B137" s="9"/>
    </row>
    <row r="138" spans="2:2" x14ac:dyDescent="0.2">
      <c r="B138" s="9"/>
    </row>
    <row r="139" spans="2:2" x14ac:dyDescent="0.2">
      <c r="B139" s="9"/>
    </row>
    <row r="140" spans="2:2" x14ac:dyDescent="0.2">
      <c r="B140" s="9"/>
    </row>
    <row r="141" spans="2:2" x14ac:dyDescent="0.2">
      <c r="B141" s="9"/>
    </row>
    <row r="142" spans="2:2" x14ac:dyDescent="0.2">
      <c r="B142" s="9"/>
    </row>
    <row r="143" spans="2:2" x14ac:dyDescent="0.2">
      <c r="B143" s="9"/>
    </row>
    <row r="144" spans="2:2" x14ac:dyDescent="0.2">
      <c r="B144" s="9"/>
    </row>
    <row r="145" spans="2:2" x14ac:dyDescent="0.2">
      <c r="B145" s="9"/>
    </row>
    <row r="146" spans="2:2" x14ac:dyDescent="0.2">
      <c r="B146" s="9"/>
    </row>
    <row r="147" spans="2:2" x14ac:dyDescent="0.2">
      <c r="B147" s="9"/>
    </row>
    <row r="148" spans="2:2" x14ac:dyDescent="0.2">
      <c r="B148" s="9"/>
    </row>
    <row r="149" spans="2:2" x14ac:dyDescent="0.2">
      <c r="B149" s="9"/>
    </row>
    <row r="150" spans="2:2" x14ac:dyDescent="0.2">
      <c r="B150" s="9"/>
    </row>
    <row r="151" spans="2:2" x14ac:dyDescent="0.2">
      <c r="B151" s="9"/>
    </row>
    <row r="152" spans="2:2" x14ac:dyDescent="0.2">
      <c r="B152" s="9"/>
    </row>
    <row r="153" spans="2:2" x14ac:dyDescent="0.2">
      <c r="B153" s="9"/>
    </row>
    <row r="154" spans="2:2" x14ac:dyDescent="0.2">
      <c r="B154" s="9"/>
    </row>
    <row r="155" spans="2:2" x14ac:dyDescent="0.2">
      <c r="B155" s="9"/>
    </row>
    <row r="156" spans="2:2" x14ac:dyDescent="0.2">
      <c r="B156" s="9"/>
    </row>
    <row r="157" spans="2:2" x14ac:dyDescent="0.2">
      <c r="B157" s="9"/>
    </row>
    <row r="158" spans="2:2" x14ac:dyDescent="0.2">
      <c r="B158" s="9"/>
    </row>
    <row r="159" spans="2:2" x14ac:dyDescent="0.2">
      <c r="B159" s="9"/>
    </row>
    <row r="160" spans="2:2" x14ac:dyDescent="0.2">
      <c r="B160" s="9"/>
    </row>
    <row r="161" spans="2:2" x14ac:dyDescent="0.2">
      <c r="B161" s="9"/>
    </row>
    <row r="162" spans="2:2" x14ac:dyDescent="0.2">
      <c r="B162" s="9"/>
    </row>
    <row r="163" spans="2:2" x14ac:dyDescent="0.2">
      <c r="B163" s="9"/>
    </row>
    <row r="164" spans="2:2" x14ac:dyDescent="0.2">
      <c r="B164" s="9"/>
    </row>
    <row r="165" spans="2:2" x14ac:dyDescent="0.2">
      <c r="B165" s="9"/>
    </row>
    <row r="166" spans="2:2" x14ac:dyDescent="0.2">
      <c r="B166" s="9"/>
    </row>
    <row r="167" spans="2:2" x14ac:dyDescent="0.2">
      <c r="B167" s="9"/>
    </row>
    <row r="168" spans="2:2" x14ac:dyDescent="0.2">
      <c r="B168" s="9"/>
    </row>
    <row r="169" spans="2:2" x14ac:dyDescent="0.2">
      <c r="B169" s="9"/>
    </row>
    <row r="170" spans="2:2" x14ac:dyDescent="0.2">
      <c r="B170" s="9"/>
    </row>
    <row r="171" spans="2:2" x14ac:dyDescent="0.2">
      <c r="B171" s="9"/>
    </row>
    <row r="172" spans="2:2" x14ac:dyDescent="0.2">
      <c r="B172" s="9"/>
    </row>
    <row r="173" spans="2:2" x14ac:dyDescent="0.2">
      <c r="B173" s="9"/>
    </row>
    <row r="174" spans="2:2" x14ac:dyDescent="0.2">
      <c r="B174" s="9"/>
    </row>
    <row r="175" spans="2:2" x14ac:dyDescent="0.2">
      <c r="B175" s="9"/>
    </row>
    <row r="176" spans="2:2" x14ac:dyDescent="0.2">
      <c r="B176" s="9"/>
    </row>
    <row r="177" spans="2:2" x14ac:dyDescent="0.2">
      <c r="B177" s="9"/>
    </row>
    <row r="178" spans="2:2" x14ac:dyDescent="0.2">
      <c r="B178" s="9"/>
    </row>
    <row r="179" spans="2:2" x14ac:dyDescent="0.2">
      <c r="B179" s="9"/>
    </row>
    <row r="180" spans="2:2" x14ac:dyDescent="0.2">
      <c r="B180" s="9"/>
    </row>
    <row r="181" spans="2:2" x14ac:dyDescent="0.2">
      <c r="B181" s="9"/>
    </row>
    <row r="182" spans="2:2" x14ac:dyDescent="0.2">
      <c r="B182" s="9"/>
    </row>
    <row r="183" spans="2:2" x14ac:dyDescent="0.2">
      <c r="B183" s="9"/>
    </row>
    <row r="184" spans="2:2" x14ac:dyDescent="0.2">
      <c r="B184" s="9"/>
    </row>
    <row r="185" spans="2:2" x14ac:dyDescent="0.2">
      <c r="B185" s="9"/>
    </row>
    <row r="186" spans="2:2" x14ac:dyDescent="0.2">
      <c r="B186" s="9"/>
    </row>
    <row r="187" spans="2:2" x14ac:dyDescent="0.2">
      <c r="B187" s="9"/>
    </row>
    <row r="188" spans="2:2" x14ac:dyDescent="0.2">
      <c r="B188" s="9"/>
    </row>
    <row r="189" spans="2:2" x14ac:dyDescent="0.2">
      <c r="B189" s="9"/>
    </row>
    <row r="190" spans="2:2" x14ac:dyDescent="0.2">
      <c r="B190" s="9"/>
    </row>
    <row r="191" spans="2:2" x14ac:dyDescent="0.2">
      <c r="B191" s="9"/>
    </row>
    <row r="192" spans="2:2" x14ac:dyDescent="0.2">
      <c r="B192" s="9"/>
    </row>
    <row r="193" spans="2:2" x14ac:dyDescent="0.2">
      <c r="B193" s="9"/>
    </row>
    <row r="194" spans="2:2" x14ac:dyDescent="0.2">
      <c r="B194" s="9"/>
    </row>
    <row r="195" spans="2:2" x14ac:dyDescent="0.2">
      <c r="B195" s="9"/>
    </row>
    <row r="196" spans="2:2" x14ac:dyDescent="0.2">
      <c r="B196" s="9"/>
    </row>
    <row r="197" spans="2:2" x14ac:dyDescent="0.2">
      <c r="B197" s="9"/>
    </row>
    <row r="198" spans="2:2" x14ac:dyDescent="0.2">
      <c r="B198" s="9"/>
    </row>
    <row r="199" spans="2:2" x14ac:dyDescent="0.2">
      <c r="B199" s="9"/>
    </row>
    <row r="200" spans="2:2" x14ac:dyDescent="0.2">
      <c r="B200" s="9"/>
    </row>
    <row r="201" spans="2:2" x14ac:dyDescent="0.2">
      <c r="B201" s="9"/>
    </row>
    <row r="202" spans="2:2" x14ac:dyDescent="0.2">
      <c r="B202" s="9"/>
    </row>
    <row r="203" spans="2:2" x14ac:dyDescent="0.2">
      <c r="B203" s="9"/>
    </row>
    <row r="204" spans="2:2" x14ac:dyDescent="0.2">
      <c r="B204" s="9"/>
    </row>
    <row r="205" spans="2:2" x14ac:dyDescent="0.2">
      <c r="B205" s="9"/>
    </row>
    <row r="206" spans="2:2" x14ac:dyDescent="0.2">
      <c r="B206" s="9"/>
    </row>
    <row r="207" spans="2:2" x14ac:dyDescent="0.2">
      <c r="B207" s="9"/>
    </row>
    <row r="208" spans="2:2" x14ac:dyDescent="0.2">
      <c r="B208" s="9"/>
    </row>
    <row r="209" spans="2:2" x14ac:dyDescent="0.2">
      <c r="B209" s="9"/>
    </row>
    <row r="210" spans="2:2" x14ac:dyDescent="0.2">
      <c r="B210" s="9"/>
    </row>
    <row r="211" spans="2:2" x14ac:dyDescent="0.2">
      <c r="B211" s="9"/>
    </row>
    <row r="212" spans="2:2" x14ac:dyDescent="0.2">
      <c r="B212" s="9"/>
    </row>
    <row r="213" spans="2:2" x14ac:dyDescent="0.2">
      <c r="B213" s="9"/>
    </row>
    <row r="214" spans="2:2" x14ac:dyDescent="0.2">
      <c r="B214" s="9"/>
    </row>
    <row r="215" spans="2:2" x14ac:dyDescent="0.2">
      <c r="B215" s="9"/>
    </row>
    <row r="216" spans="2:2" x14ac:dyDescent="0.2">
      <c r="B216" s="9"/>
    </row>
    <row r="217" spans="2:2" x14ac:dyDescent="0.2">
      <c r="B217" s="9"/>
    </row>
    <row r="218" spans="2:2" x14ac:dyDescent="0.2">
      <c r="B218" s="9"/>
    </row>
    <row r="219" spans="2:2" x14ac:dyDescent="0.2">
      <c r="B219" s="9"/>
    </row>
    <row r="220" spans="2:2" x14ac:dyDescent="0.2">
      <c r="B220" s="9"/>
    </row>
    <row r="221" spans="2:2" x14ac:dyDescent="0.2">
      <c r="B221" s="9"/>
    </row>
    <row r="222" spans="2:2" x14ac:dyDescent="0.2">
      <c r="B222" s="9"/>
    </row>
    <row r="223" spans="2:2" x14ac:dyDescent="0.2">
      <c r="B223" s="9"/>
    </row>
    <row r="224" spans="2:2" x14ac:dyDescent="0.2">
      <c r="B224" s="9"/>
    </row>
    <row r="225" spans="2:2" x14ac:dyDescent="0.2">
      <c r="B225" s="9"/>
    </row>
    <row r="226" spans="2:2" x14ac:dyDescent="0.2">
      <c r="B226" s="9"/>
    </row>
    <row r="227" spans="2:2" x14ac:dyDescent="0.2">
      <c r="B227" s="9"/>
    </row>
    <row r="228" spans="2:2" x14ac:dyDescent="0.2">
      <c r="B228" s="9"/>
    </row>
    <row r="229" spans="2:2" x14ac:dyDescent="0.2">
      <c r="B229" s="9"/>
    </row>
    <row r="230" spans="2:2" x14ac:dyDescent="0.2">
      <c r="B230" s="9"/>
    </row>
    <row r="231" spans="2:2" x14ac:dyDescent="0.2">
      <c r="B231" s="9"/>
    </row>
    <row r="232" spans="2:2" x14ac:dyDescent="0.2">
      <c r="B232" s="9"/>
    </row>
    <row r="233" spans="2:2" x14ac:dyDescent="0.2">
      <c r="B233" s="9"/>
    </row>
    <row r="234" spans="2:2" x14ac:dyDescent="0.2">
      <c r="B234" s="9"/>
    </row>
    <row r="235" spans="2:2" x14ac:dyDescent="0.2">
      <c r="B235" s="9"/>
    </row>
    <row r="236" spans="2:2" x14ac:dyDescent="0.2">
      <c r="B236" s="9"/>
    </row>
    <row r="237" spans="2:2" x14ac:dyDescent="0.2">
      <c r="B237" s="9"/>
    </row>
    <row r="238" spans="2:2" x14ac:dyDescent="0.2">
      <c r="B238" s="9"/>
    </row>
    <row r="239" spans="2:2" x14ac:dyDescent="0.2">
      <c r="B239" s="9"/>
    </row>
    <row r="240" spans="2:2" x14ac:dyDescent="0.2">
      <c r="B240" s="9"/>
    </row>
    <row r="241" spans="2:2" x14ac:dyDescent="0.2">
      <c r="B241" s="9"/>
    </row>
    <row r="242" spans="2:2" x14ac:dyDescent="0.2">
      <c r="B242" s="9"/>
    </row>
    <row r="243" spans="2:2" x14ac:dyDescent="0.2">
      <c r="B243" s="9"/>
    </row>
    <row r="244" spans="2:2" x14ac:dyDescent="0.2">
      <c r="B244" s="9"/>
    </row>
    <row r="245" spans="2:2" x14ac:dyDescent="0.2">
      <c r="B245" s="9"/>
    </row>
    <row r="246" spans="2:2" x14ac:dyDescent="0.2">
      <c r="B246" s="9"/>
    </row>
    <row r="247" spans="2:2" x14ac:dyDescent="0.2">
      <c r="B247" s="9"/>
    </row>
    <row r="248" spans="2:2" x14ac:dyDescent="0.2">
      <c r="B248" s="9"/>
    </row>
    <row r="249" spans="2:2" x14ac:dyDescent="0.2">
      <c r="B249" s="9"/>
    </row>
    <row r="250" spans="2:2" x14ac:dyDescent="0.2">
      <c r="B250" s="9"/>
    </row>
    <row r="251" spans="2:2" x14ac:dyDescent="0.2">
      <c r="B251" s="9"/>
    </row>
    <row r="252" spans="2:2" x14ac:dyDescent="0.2">
      <c r="B252" s="9"/>
    </row>
    <row r="253" spans="2:2" x14ac:dyDescent="0.2">
      <c r="B253" s="9"/>
    </row>
    <row r="254" spans="2:2" x14ac:dyDescent="0.2">
      <c r="B254" s="9"/>
    </row>
    <row r="255" spans="2:2" x14ac:dyDescent="0.2">
      <c r="B255" s="9"/>
    </row>
    <row r="256" spans="2:2" x14ac:dyDescent="0.2">
      <c r="B256" s="9"/>
    </row>
    <row r="257" spans="2:2" x14ac:dyDescent="0.2">
      <c r="B257" s="9"/>
    </row>
    <row r="258" spans="2:2" x14ac:dyDescent="0.2">
      <c r="B258" s="9"/>
    </row>
    <row r="259" spans="2:2" x14ac:dyDescent="0.2">
      <c r="B259" s="9"/>
    </row>
    <row r="260" spans="2:2" x14ac:dyDescent="0.2">
      <c r="B260" s="9"/>
    </row>
    <row r="261" spans="2:2" x14ac:dyDescent="0.2">
      <c r="B261" s="9"/>
    </row>
    <row r="262" spans="2:2" x14ac:dyDescent="0.2">
      <c r="B262" s="9"/>
    </row>
    <row r="263" spans="2:2" x14ac:dyDescent="0.2">
      <c r="B263" s="9"/>
    </row>
    <row r="264" spans="2:2" x14ac:dyDescent="0.2">
      <c r="B264" s="9"/>
    </row>
    <row r="265" spans="2:2" x14ac:dyDescent="0.2">
      <c r="B265" s="9"/>
    </row>
    <row r="266" spans="2:2" x14ac:dyDescent="0.2">
      <c r="B266" s="9"/>
    </row>
    <row r="267" spans="2:2" x14ac:dyDescent="0.2">
      <c r="B267" s="9"/>
    </row>
    <row r="268" spans="2:2" x14ac:dyDescent="0.2">
      <c r="B268" s="9"/>
    </row>
    <row r="269" spans="2:2" x14ac:dyDescent="0.2">
      <c r="B269" s="9"/>
    </row>
    <row r="270" spans="2:2" x14ac:dyDescent="0.2">
      <c r="B270" s="9"/>
    </row>
    <row r="271" spans="2:2" x14ac:dyDescent="0.2">
      <c r="B271" s="9"/>
    </row>
    <row r="272" spans="2:2" x14ac:dyDescent="0.2">
      <c r="B272" s="9"/>
    </row>
    <row r="273" spans="2:2" x14ac:dyDescent="0.2">
      <c r="B273" s="9"/>
    </row>
    <row r="274" spans="2:2" x14ac:dyDescent="0.2">
      <c r="B274" s="9"/>
    </row>
    <row r="275" spans="2:2" x14ac:dyDescent="0.2">
      <c r="B275" s="9"/>
    </row>
    <row r="276" spans="2:2" x14ac:dyDescent="0.2">
      <c r="B276" s="9"/>
    </row>
    <row r="277" spans="2:2" x14ac:dyDescent="0.2">
      <c r="B277" s="9"/>
    </row>
    <row r="278" spans="2:2" x14ac:dyDescent="0.2">
      <c r="B278" s="9"/>
    </row>
    <row r="279" spans="2:2" x14ac:dyDescent="0.2">
      <c r="B279" s="9"/>
    </row>
    <row r="280" spans="2:2" x14ac:dyDescent="0.2">
      <c r="B280" s="9"/>
    </row>
    <row r="281" spans="2:2" x14ac:dyDescent="0.2">
      <c r="B281" s="9"/>
    </row>
    <row r="282" spans="2:2" x14ac:dyDescent="0.2">
      <c r="B282" s="9"/>
    </row>
    <row r="283" spans="2:2" x14ac:dyDescent="0.2">
      <c r="B283" s="9"/>
    </row>
    <row r="284" spans="2:2" x14ac:dyDescent="0.2">
      <c r="B284" s="9"/>
    </row>
    <row r="285" spans="2:2" x14ac:dyDescent="0.2">
      <c r="B285" s="9"/>
    </row>
    <row r="286" spans="2:2" x14ac:dyDescent="0.2">
      <c r="B286" s="9"/>
    </row>
    <row r="287" spans="2:2" x14ac:dyDescent="0.2">
      <c r="B287" s="9"/>
    </row>
    <row r="288" spans="2:2" x14ac:dyDescent="0.2">
      <c r="B288" s="9"/>
    </row>
    <row r="289" spans="2:2" x14ac:dyDescent="0.2">
      <c r="B289" s="9"/>
    </row>
    <row r="290" spans="2:2" x14ac:dyDescent="0.2">
      <c r="B290" s="9"/>
    </row>
    <row r="291" spans="2:2" x14ac:dyDescent="0.2">
      <c r="B291" s="9"/>
    </row>
    <row r="292" spans="2:2" x14ac:dyDescent="0.2">
      <c r="B292" s="9"/>
    </row>
    <row r="293" spans="2:2" x14ac:dyDescent="0.2">
      <c r="B293" s="9"/>
    </row>
    <row r="294" spans="2:2" x14ac:dyDescent="0.2">
      <c r="B294" s="9"/>
    </row>
    <row r="295" spans="2:2" x14ac:dyDescent="0.2">
      <c r="B295" s="9"/>
    </row>
    <row r="296" spans="2:2" x14ac:dyDescent="0.2">
      <c r="B296" s="9"/>
    </row>
    <row r="297" spans="2:2" x14ac:dyDescent="0.2">
      <c r="B297" s="9"/>
    </row>
    <row r="298" spans="2:2" x14ac:dyDescent="0.2">
      <c r="B298" s="9"/>
    </row>
    <row r="299" spans="2:2" x14ac:dyDescent="0.2">
      <c r="B299" s="9"/>
    </row>
    <row r="300" spans="2:2" x14ac:dyDescent="0.2">
      <c r="B300" s="9"/>
    </row>
    <row r="301" spans="2:2" x14ac:dyDescent="0.2">
      <c r="B301" s="9"/>
    </row>
    <row r="302" spans="2:2" x14ac:dyDescent="0.2">
      <c r="B302" s="9"/>
    </row>
    <row r="303" spans="2:2" x14ac:dyDescent="0.2">
      <c r="B303" s="9"/>
    </row>
    <row r="304" spans="2:2" x14ac:dyDescent="0.2">
      <c r="B304" s="9"/>
    </row>
    <row r="305" spans="2:2" x14ac:dyDescent="0.2">
      <c r="B305" s="9"/>
    </row>
    <row r="306" spans="2:2" x14ac:dyDescent="0.2">
      <c r="B306" s="9"/>
    </row>
    <row r="307" spans="2:2" x14ac:dyDescent="0.2">
      <c r="B307" s="9"/>
    </row>
    <row r="308" spans="2:2" x14ac:dyDescent="0.2">
      <c r="B308" s="9"/>
    </row>
    <row r="309" spans="2:2" x14ac:dyDescent="0.2">
      <c r="B309" s="9"/>
    </row>
    <row r="310" spans="2:2" x14ac:dyDescent="0.2">
      <c r="B310" s="9"/>
    </row>
    <row r="311" spans="2:2" x14ac:dyDescent="0.2">
      <c r="B311" s="9"/>
    </row>
    <row r="312" spans="2:2" x14ac:dyDescent="0.2">
      <c r="B312" s="9"/>
    </row>
    <row r="313" spans="2:2" x14ac:dyDescent="0.2">
      <c r="B313" s="9"/>
    </row>
    <row r="314" spans="2:2" x14ac:dyDescent="0.2">
      <c r="B314" s="9"/>
    </row>
    <row r="315" spans="2:2" x14ac:dyDescent="0.2">
      <c r="B315" s="9"/>
    </row>
    <row r="316" spans="2:2" x14ac:dyDescent="0.2">
      <c r="B316" s="9"/>
    </row>
    <row r="317" spans="2:2" x14ac:dyDescent="0.2">
      <c r="B317" s="9"/>
    </row>
    <row r="318" spans="2:2" x14ac:dyDescent="0.2">
      <c r="B318" s="9"/>
    </row>
    <row r="319" spans="2:2" x14ac:dyDescent="0.2">
      <c r="B319" s="9"/>
    </row>
    <row r="320" spans="2:2" x14ac:dyDescent="0.2">
      <c r="B320" s="9"/>
    </row>
    <row r="321" spans="2:2" x14ac:dyDescent="0.2">
      <c r="B321" s="9"/>
    </row>
    <row r="322" spans="2:2" x14ac:dyDescent="0.2">
      <c r="B322" s="9"/>
    </row>
    <row r="323" spans="2:2" x14ac:dyDescent="0.2">
      <c r="B323" s="9"/>
    </row>
    <row r="324" spans="2:2" x14ac:dyDescent="0.2">
      <c r="B324" s="9"/>
    </row>
    <row r="325" spans="2:2" x14ac:dyDescent="0.2">
      <c r="B325" s="9"/>
    </row>
    <row r="326" spans="2:2" x14ac:dyDescent="0.2">
      <c r="B326" s="9"/>
    </row>
    <row r="327" spans="2:2" x14ac:dyDescent="0.2">
      <c r="B327" s="9"/>
    </row>
    <row r="328" spans="2:2" x14ac:dyDescent="0.2">
      <c r="B328" s="9"/>
    </row>
    <row r="329" spans="2:2" x14ac:dyDescent="0.2">
      <c r="B329" s="9"/>
    </row>
    <row r="330" spans="2:2" x14ac:dyDescent="0.2">
      <c r="B330" s="9"/>
    </row>
    <row r="331" spans="2:2" x14ac:dyDescent="0.2">
      <c r="B331" s="9"/>
    </row>
    <row r="332" spans="2:2" x14ac:dyDescent="0.2">
      <c r="B332" s="9"/>
    </row>
    <row r="333" spans="2:2" x14ac:dyDescent="0.2">
      <c r="B333" s="9"/>
    </row>
    <row r="334" spans="2:2" x14ac:dyDescent="0.2">
      <c r="B334" s="9"/>
    </row>
    <row r="335" spans="2:2" x14ac:dyDescent="0.2">
      <c r="B335" s="9"/>
    </row>
    <row r="336" spans="2:2" x14ac:dyDescent="0.2">
      <c r="B336" s="9"/>
    </row>
    <row r="337" spans="2:2" x14ac:dyDescent="0.2">
      <c r="B337" s="9"/>
    </row>
    <row r="338" spans="2:2" x14ac:dyDescent="0.2">
      <c r="B338" s="9"/>
    </row>
    <row r="339" spans="2:2" x14ac:dyDescent="0.2">
      <c r="B339" s="9"/>
    </row>
    <row r="340" spans="2:2" x14ac:dyDescent="0.2">
      <c r="B340" s="9"/>
    </row>
    <row r="341" spans="2:2" x14ac:dyDescent="0.2">
      <c r="B341" s="9"/>
    </row>
    <row r="342" spans="2:2" x14ac:dyDescent="0.2">
      <c r="B342" s="9"/>
    </row>
    <row r="343" spans="2:2" x14ac:dyDescent="0.2">
      <c r="B343" s="9"/>
    </row>
    <row r="344" spans="2:2" x14ac:dyDescent="0.2">
      <c r="B344" s="9"/>
    </row>
    <row r="345" spans="2:2" x14ac:dyDescent="0.2">
      <c r="B345" s="9"/>
    </row>
    <row r="346" spans="2:2" x14ac:dyDescent="0.2">
      <c r="B346" s="9"/>
    </row>
    <row r="347" spans="2:2" x14ac:dyDescent="0.2">
      <c r="B347" s="9"/>
    </row>
    <row r="348" spans="2:2" x14ac:dyDescent="0.2">
      <c r="B348" s="9"/>
    </row>
    <row r="349" spans="2:2" x14ac:dyDescent="0.2">
      <c r="B349" s="9"/>
    </row>
    <row r="350" spans="2:2" x14ac:dyDescent="0.2">
      <c r="B350" s="9"/>
    </row>
    <row r="351" spans="2:2" x14ac:dyDescent="0.2">
      <c r="B351" s="9"/>
    </row>
    <row r="352" spans="2:2" x14ac:dyDescent="0.2">
      <c r="B352" s="9"/>
    </row>
    <row r="353" spans="2:2" x14ac:dyDescent="0.2">
      <c r="B353" s="9"/>
    </row>
    <row r="354" spans="2:2" x14ac:dyDescent="0.2">
      <c r="B354" s="9"/>
    </row>
    <row r="355" spans="2:2" x14ac:dyDescent="0.2">
      <c r="B355" s="9"/>
    </row>
    <row r="356" spans="2:2" x14ac:dyDescent="0.2">
      <c r="B356" s="9"/>
    </row>
    <row r="357" spans="2:2" x14ac:dyDescent="0.2">
      <c r="B357" s="9"/>
    </row>
    <row r="358" spans="2:2" x14ac:dyDescent="0.2">
      <c r="B358" s="9"/>
    </row>
    <row r="359" spans="2:2" x14ac:dyDescent="0.2">
      <c r="B359" s="9"/>
    </row>
    <row r="360" spans="2:2" x14ac:dyDescent="0.2">
      <c r="B360" s="9"/>
    </row>
    <row r="361" spans="2:2" x14ac:dyDescent="0.2">
      <c r="B361" s="9"/>
    </row>
    <row r="362" spans="2:2" x14ac:dyDescent="0.2">
      <c r="B362" s="9"/>
    </row>
    <row r="363" spans="2:2" x14ac:dyDescent="0.2">
      <c r="B363" s="9"/>
    </row>
  </sheetData>
  <sheetProtection formatCells="0" formatRows="0" insertRows="0" insertHyperlinks="0" deleteRows="0" selectLockedCells="1"/>
  <mergeCells count="56">
    <mergeCell ref="N54:P54"/>
    <mergeCell ref="N57:P57"/>
    <mergeCell ref="N55:P55"/>
    <mergeCell ref="N56:P56"/>
    <mergeCell ref="N49:P49"/>
    <mergeCell ref="N50:P50"/>
    <mergeCell ref="N51:P51"/>
    <mergeCell ref="N52:P52"/>
    <mergeCell ref="N53:P53"/>
    <mergeCell ref="N48:P48"/>
    <mergeCell ref="N38:P38"/>
    <mergeCell ref="N39:P39"/>
    <mergeCell ref="N40:P40"/>
    <mergeCell ref="N41:P41"/>
    <mergeCell ref="N42:P42"/>
    <mergeCell ref="N43:P43"/>
    <mergeCell ref="N44:P44"/>
    <mergeCell ref="B46:P46"/>
    <mergeCell ref="N37:P37"/>
    <mergeCell ref="B17:C17"/>
    <mergeCell ref="D17:E17"/>
    <mergeCell ref="B20:P20"/>
    <mergeCell ref="J22:P22"/>
    <mergeCell ref="J23:P23"/>
    <mergeCell ref="J24:P24"/>
    <mergeCell ref="J25:P25"/>
    <mergeCell ref="J26:P26"/>
    <mergeCell ref="J27:P27"/>
    <mergeCell ref="J28:P28"/>
    <mergeCell ref="B35:P35"/>
    <mergeCell ref="J29:P29"/>
    <mergeCell ref="J30:P30"/>
    <mergeCell ref="J31:P31"/>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38:H43 H49:H57">
    <cfRule type="cellIs" dxfId="6" priority="2" stopIfTrue="1" operator="equal">
      <formula>0</formula>
    </cfRule>
  </conditionalFormatting>
  <conditionalFormatting sqref="G38:G43 G49:G57">
    <cfRule type="cellIs" dxfId="5" priority="1" stopIfTrue="1" operator="equal">
      <formula>1</formula>
    </cfRule>
  </conditionalFormatting>
  <dataValidations count="7">
    <dataValidation type="list" allowBlank="1" showInputMessage="1" showErrorMessage="1" sqref="WVT983043:WVT983050 L49:L56 TD49:TD55 ACZ49:ACZ55 AMV49:AMV55 AWR49:AWR55 BGN49:BGN55 BQJ49:BQJ55 CAF49:CAF55 CKB49:CKB55 CTX49:CTX55 DDT49:DDT55 DNP49:DNP55 DXL49:DXL55 EHH49:EHH55 ERD49:ERD55 FAZ49:FAZ55 FKV49:FKV55 FUR49:FUR55 GEN49:GEN55 GOJ49:GOJ55 GYF49:GYF55 HIB49:HIB55 HRX49:HRX55 IBT49:IBT55 ILP49:ILP55 IVL49:IVL55 JFH49:JFH55 JPD49:JPD55 JYZ49:JYZ55 KIV49:KIV55 KSR49:KSR55 LCN49:LCN55 LMJ49:LMJ55 LWF49:LWF55 MGB49:MGB55 MPX49:MPX55 MZT49:MZT55 NJP49:NJP55 NTL49:NTL55 ODH49:ODH55 OND49:OND55 OWZ49:OWZ55 PGV49:PGV55 PQR49:PQR55 QAN49:QAN55 QKJ49:QKJ55 QUF49:QUF55 REB49:REB55 RNX49:RNX55 RXT49:RXT55 SHP49:SHP55 SRL49:SRL55 TBH49:TBH55 TLD49:TLD55 TUZ49:TUZ55 UEV49:UEV55 UOR49:UOR55 UYN49:UYN55 VIJ49:VIJ55 VSF49:VSF55 WCB49:WCB55 WLX49:WLX55 WVT49:WVT55 L65553:L65591 JH65553:JH65591 TD65553:TD65591 ACZ65553:ACZ65591 AMV65553:AMV65591 AWR65553:AWR65591 BGN65553:BGN65591 BQJ65553:BQJ65591 CAF65553:CAF65591 CKB65553:CKB65591 CTX65553:CTX65591 DDT65553:DDT65591 DNP65553:DNP65591 DXL65553:DXL65591 EHH65553:EHH65591 ERD65553:ERD65591 FAZ65553:FAZ65591 FKV65553:FKV65591 FUR65553:FUR65591 GEN65553:GEN65591 GOJ65553:GOJ65591 GYF65553:GYF65591 HIB65553:HIB65591 HRX65553:HRX65591 IBT65553:IBT65591 ILP65553:ILP65591 IVL65553:IVL65591 JFH65553:JFH65591 JPD65553:JPD65591 JYZ65553:JYZ65591 KIV65553:KIV65591 KSR65553:KSR65591 LCN65553:LCN65591 LMJ65553:LMJ65591 LWF65553:LWF65591 MGB65553:MGB65591 MPX65553:MPX65591 MZT65553:MZT65591 NJP65553:NJP65591 NTL65553:NTL65591 ODH65553:ODH65591 OND65553:OND65591 OWZ65553:OWZ65591 PGV65553:PGV65591 PQR65553:PQR65591 QAN65553:QAN65591 QKJ65553:QKJ65591 QUF65553:QUF65591 REB65553:REB65591 RNX65553:RNX65591 RXT65553:RXT65591 SHP65553:SHP65591 SRL65553:SRL65591 TBH65553:TBH65591 TLD65553:TLD65591 TUZ65553:TUZ65591 UEV65553:UEV65591 UOR65553:UOR65591 UYN65553:UYN65591 VIJ65553:VIJ65591 VSF65553:VSF65591 WCB65553:WCB65591 WLX65553:WLX65591 WVT65553:WVT65591 L131089:L131127 JH131089:JH131127 TD131089:TD131127 ACZ131089:ACZ131127 AMV131089:AMV131127 AWR131089:AWR131127 BGN131089:BGN131127 BQJ131089:BQJ131127 CAF131089:CAF131127 CKB131089:CKB131127 CTX131089:CTX131127 DDT131089:DDT131127 DNP131089:DNP131127 DXL131089:DXL131127 EHH131089:EHH131127 ERD131089:ERD131127 FAZ131089:FAZ131127 FKV131089:FKV131127 FUR131089:FUR131127 GEN131089:GEN131127 GOJ131089:GOJ131127 GYF131089:GYF131127 HIB131089:HIB131127 HRX131089:HRX131127 IBT131089:IBT131127 ILP131089:ILP131127 IVL131089:IVL131127 JFH131089:JFH131127 JPD131089:JPD131127 JYZ131089:JYZ131127 KIV131089:KIV131127 KSR131089:KSR131127 LCN131089:LCN131127 LMJ131089:LMJ131127 LWF131089:LWF131127 MGB131089:MGB131127 MPX131089:MPX131127 MZT131089:MZT131127 NJP131089:NJP131127 NTL131089:NTL131127 ODH131089:ODH131127 OND131089:OND131127 OWZ131089:OWZ131127 PGV131089:PGV131127 PQR131089:PQR131127 QAN131089:QAN131127 QKJ131089:QKJ131127 QUF131089:QUF131127 REB131089:REB131127 RNX131089:RNX131127 RXT131089:RXT131127 SHP131089:SHP131127 SRL131089:SRL131127 TBH131089:TBH131127 TLD131089:TLD131127 TUZ131089:TUZ131127 UEV131089:UEV131127 UOR131089:UOR131127 UYN131089:UYN131127 VIJ131089:VIJ131127 VSF131089:VSF131127 WCB131089:WCB131127 WLX131089:WLX131127 WVT131089:WVT131127 L196625:L196663 JH196625:JH196663 TD196625:TD196663 ACZ196625:ACZ196663 AMV196625:AMV196663 AWR196625:AWR196663 BGN196625:BGN196663 BQJ196625:BQJ196663 CAF196625:CAF196663 CKB196625:CKB196663 CTX196625:CTX196663 DDT196625:DDT196663 DNP196625:DNP196663 DXL196625:DXL196663 EHH196625:EHH196663 ERD196625:ERD196663 FAZ196625:FAZ196663 FKV196625:FKV196663 FUR196625:FUR196663 GEN196625:GEN196663 GOJ196625:GOJ196663 GYF196625:GYF196663 HIB196625:HIB196663 HRX196625:HRX196663 IBT196625:IBT196663 ILP196625:ILP196663 IVL196625:IVL196663 JFH196625:JFH196663 JPD196625:JPD196663 JYZ196625:JYZ196663 KIV196625:KIV196663 KSR196625:KSR196663 LCN196625:LCN196663 LMJ196625:LMJ196663 LWF196625:LWF196663 MGB196625:MGB196663 MPX196625:MPX196663 MZT196625:MZT196663 NJP196625:NJP196663 NTL196625:NTL196663 ODH196625:ODH196663 OND196625:OND196663 OWZ196625:OWZ196663 PGV196625:PGV196663 PQR196625:PQR196663 QAN196625:QAN196663 QKJ196625:QKJ196663 QUF196625:QUF196663 REB196625:REB196663 RNX196625:RNX196663 RXT196625:RXT196663 SHP196625:SHP196663 SRL196625:SRL196663 TBH196625:TBH196663 TLD196625:TLD196663 TUZ196625:TUZ196663 UEV196625:UEV196663 UOR196625:UOR196663 UYN196625:UYN196663 VIJ196625:VIJ196663 VSF196625:VSF196663 WCB196625:WCB196663 WLX196625:WLX196663 WVT196625:WVT196663 L262161:L262199 JH262161:JH262199 TD262161:TD262199 ACZ262161:ACZ262199 AMV262161:AMV262199 AWR262161:AWR262199 BGN262161:BGN262199 BQJ262161:BQJ262199 CAF262161:CAF262199 CKB262161:CKB262199 CTX262161:CTX262199 DDT262161:DDT262199 DNP262161:DNP262199 DXL262161:DXL262199 EHH262161:EHH262199 ERD262161:ERD262199 FAZ262161:FAZ262199 FKV262161:FKV262199 FUR262161:FUR262199 GEN262161:GEN262199 GOJ262161:GOJ262199 GYF262161:GYF262199 HIB262161:HIB262199 HRX262161:HRX262199 IBT262161:IBT262199 ILP262161:ILP262199 IVL262161:IVL262199 JFH262161:JFH262199 JPD262161:JPD262199 JYZ262161:JYZ262199 KIV262161:KIV262199 KSR262161:KSR262199 LCN262161:LCN262199 LMJ262161:LMJ262199 LWF262161:LWF262199 MGB262161:MGB262199 MPX262161:MPX262199 MZT262161:MZT262199 NJP262161:NJP262199 NTL262161:NTL262199 ODH262161:ODH262199 OND262161:OND262199 OWZ262161:OWZ262199 PGV262161:PGV262199 PQR262161:PQR262199 QAN262161:QAN262199 QKJ262161:QKJ262199 QUF262161:QUF262199 REB262161:REB262199 RNX262161:RNX262199 RXT262161:RXT262199 SHP262161:SHP262199 SRL262161:SRL262199 TBH262161:TBH262199 TLD262161:TLD262199 TUZ262161:TUZ262199 UEV262161:UEV262199 UOR262161:UOR262199 UYN262161:UYN262199 VIJ262161:VIJ262199 VSF262161:VSF262199 WCB262161:WCB262199 WLX262161:WLX262199 WVT262161:WVT262199 L327697:L327735 JH327697:JH327735 TD327697:TD327735 ACZ327697:ACZ327735 AMV327697:AMV327735 AWR327697:AWR327735 BGN327697:BGN327735 BQJ327697:BQJ327735 CAF327697:CAF327735 CKB327697:CKB327735 CTX327697:CTX327735 DDT327697:DDT327735 DNP327697:DNP327735 DXL327697:DXL327735 EHH327697:EHH327735 ERD327697:ERD327735 FAZ327697:FAZ327735 FKV327697:FKV327735 FUR327697:FUR327735 GEN327697:GEN327735 GOJ327697:GOJ327735 GYF327697:GYF327735 HIB327697:HIB327735 HRX327697:HRX327735 IBT327697:IBT327735 ILP327697:ILP327735 IVL327697:IVL327735 JFH327697:JFH327735 JPD327697:JPD327735 JYZ327697:JYZ327735 KIV327697:KIV327735 KSR327697:KSR327735 LCN327697:LCN327735 LMJ327697:LMJ327735 LWF327697:LWF327735 MGB327697:MGB327735 MPX327697:MPX327735 MZT327697:MZT327735 NJP327697:NJP327735 NTL327697:NTL327735 ODH327697:ODH327735 OND327697:OND327735 OWZ327697:OWZ327735 PGV327697:PGV327735 PQR327697:PQR327735 QAN327697:QAN327735 QKJ327697:QKJ327735 QUF327697:QUF327735 REB327697:REB327735 RNX327697:RNX327735 RXT327697:RXT327735 SHP327697:SHP327735 SRL327697:SRL327735 TBH327697:TBH327735 TLD327697:TLD327735 TUZ327697:TUZ327735 UEV327697:UEV327735 UOR327697:UOR327735 UYN327697:UYN327735 VIJ327697:VIJ327735 VSF327697:VSF327735 WCB327697:WCB327735 WLX327697:WLX327735 WVT327697:WVT327735 L393233:L393271 JH393233:JH393271 TD393233:TD393271 ACZ393233:ACZ393271 AMV393233:AMV393271 AWR393233:AWR393271 BGN393233:BGN393271 BQJ393233:BQJ393271 CAF393233:CAF393271 CKB393233:CKB393271 CTX393233:CTX393271 DDT393233:DDT393271 DNP393233:DNP393271 DXL393233:DXL393271 EHH393233:EHH393271 ERD393233:ERD393271 FAZ393233:FAZ393271 FKV393233:FKV393271 FUR393233:FUR393271 GEN393233:GEN393271 GOJ393233:GOJ393271 GYF393233:GYF393271 HIB393233:HIB393271 HRX393233:HRX393271 IBT393233:IBT393271 ILP393233:ILP393271 IVL393233:IVL393271 JFH393233:JFH393271 JPD393233:JPD393271 JYZ393233:JYZ393271 KIV393233:KIV393271 KSR393233:KSR393271 LCN393233:LCN393271 LMJ393233:LMJ393271 LWF393233:LWF393271 MGB393233:MGB393271 MPX393233:MPX393271 MZT393233:MZT393271 NJP393233:NJP393271 NTL393233:NTL393271 ODH393233:ODH393271 OND393233:OND393271 OWZ393233:OWZ393271 PGV393233:PGV393271 PQR393233:PQR393271 QAN393233:QAN393271 QKJ393233:QKJ393271 QUF393233:QUF393271 REB393233:REB393271 RNX393233:RNX393271 RXT393233:RXT393271 SHP393233:SHP393271 SRL393233:SRL393271 TBH393233:TBH393271 TLD393233:TLD393271 TUZ393233:TUZ393271 UEV393233:UEV393271 UOR393233:UOR393271 UYN393233:UYN393271 VIJ393233:VIJ393271 VSF393233:VSF393271 WCB393233:WCB393271 WLX393233:WLX393271 WVT393233:WVT393271 L458769:L458807 JH458769:JH458807 TD458769:TD458807 ACZ458769:ACZ458807 AMV458769:AMV458807 AWR458769:AWR458807 BGN458769:BGN458807 BQJ458769:BQJ458807 CAF458769:CAF458807 CKB458769:CKB458807 CTX458769:CTX458807 DDT458769:DDT458807 DNP458769:DNP458807 DXL458769:DXL458807 EHH458769:EHH458807 ERD458769:ERD458807 FAZ458769:FAZ458807 FKV458769:FKV458807 FUR458769:FUR458807 GEN458769:GEN458807 GOJ458769:GOJ458807 GYF458769:GYF458807 HIB458769:HIB458807 HRX458769:HRX458807 IBT458769:IBT458807 ILP458769:ILP458807 IVL458769:IVL458807 JFH458769:JFH458807 JPD458769:JPD458807 JYZ458769:JYZ458807 KIV458769:KIV458807 KSR458769:KSR458807 LCN458769:LCN458807 LMJ458769:LMJ458807 LWF458769:LWF458807 MGB458769:MGB458807 MPX458769:MPX458807 MZT458769:MZT458807 NJP458769:NJP458807 NTL458769:NTL458807 ODH458769:ODH458807 OND458769:OND458807 OWZ458769:OWZ458807 PGV458769:PGV458807 PQR458769:PQR458807 QAN458769:QAN458807 QKJ458769:QKJ458807 QUF458769:QUF458807 REB458769:REB458807 RNX458769:RNX458807 RXT458769:RXT458807 SHP458769:SHP458807 SRL458769:SRL458807 TBH458769:TBH458807 TLD458769:TLD458807 TUZ458769:TUZ458807 UEV458769:UEV458807 UOR458769:UOR458807 UYN458769:UYN458807 VIJ458769:VIJ458807 VSF458769:VSF458807 WCB458769:WCB458807 WLX458769:WLX458807 WVT458769:WVT458807 L524305:L524343 JH524305:JH524343 TD524305:TD524343 ACZ524305:ACZ524343 AMV524305:AMV524343 AWR524305:AWR524343 BGN524305:BGN524343 BQJ524305:BQJ524343 CAF524305:CAF524343 CKB524305:CKB524343 CTX524305:CTX524343 DDT524305:DDT524343 DNP524305:DNP524343 DXL524305:DXL524343 EHH524305:EHH524343 ERD524305:ERD524343 FAZ524305:FAZ524343 FKV524305:FKV524343 FUR524305:FUR524343 GEN524305:GEN524343 GOJ524305:GOJ524343 GYF524305:GYF524343 HIB524305:HIB524343 HRX524305:HRX524343 IBT524305:IBT524343 ILP524305:ILP524343 IVL524305:IVL524343 JFH524305:JFH524343 JPD524305:JPD524343 JYZ524305:JYZ524343 KIV524305:KIV524343 KSR524305:KSR524343 LCN524305:LCN524343 LMJ524305:LMJ524343 LWF524305:LWF524343 MGB524305:MGB524343 MPX524305:MPX524343 MZT524305:MZT524343 NJP524305:NJP524343 NTL524305:NTL524343 ODH524305:ODH524343 OND524305:OND524343 OWZ524305:OWZ524343 PGV524305:PGV524343 PQR524305:PQR524343 QAN524305:QAN524343 QKJ524305:QKJ524343 QUF524305:QUF524343 REB524305:REB524343 RNX524305:RNX524343 RXT524305:RXT524343 SHP524305:SHP524343 SRL524305:SRL524343 TBH524305:TBH524343 TLD524305:TLD524343 TUZ524305:TUZ524343 UEV524305:UEV524343 UOR524305:UOR524343 UYN524305:UYN524343 VIJ524305:VIJ524343 VSF524305:VSF524343 WCB524305:WCB524343 WLX524305:WLX524343 WVT524305:WVT524343 L589841:L589879 JH589841:JH589879 TD589841:TD589879 ACZ589841:ACZ589879 AMV589841:AMV589879 AWR589841:AWR589879 BGN589841:BGN589879 BQJ589841:BQJ589879 CAF589841:CAF589879 CKB589841:CKB589879 CTX589841:CTX589879 DDT589841:DDT589879 DNP589841:DNP589879 DXL589841:DXL589879 EHH589841:EHH589879 ERD589841:ERD589879 FAZ589841:FAZ589879 FKV589841:FKV589879 FUR589841:FUR589879 GEN589841:GEN589879 GOJ589841:GOJ589879 GYF589841:GYF589879 HIB589841:HIB589879 HRX589841:HRX589879 IBT589841:IBT589879 ILP589841:ILP589879 IVL589841:IVL589879 JFH589841:JFH589879 JPD589841:JPD589879 JYZ589841:JYZ589879 KIV589841:KIV589879 KSR589841:KSR589879 LCN589841:LCN589879 LMJ589841:LMJ589879 LWF589841:LWF589879 MGB589841:MGB589879 MPX589841:MPX589879 MZT589841:MZT589879 NJP589841:NJP589879 NTL589841:NTL589879 ODH589841:ODH589879 OND589841:OND589879 OWZ589841:OWZ589879 PGV589841:PGV589879 PQR589841:PQR589879 QAN589841:QAN589879 QKJ589841:QKJ589879 QUF589841:QUF589879 REB589841:REB589879 RNX589841:RNX589879 RXT589841:RXT589879 SHP589841:SHP589879 SRL589841:SRL589879 TBH589841:TBH589879 TLD589841:TLD589879 TUZ589841:TUZ589879 UEV589841:UEV589879 UOR589841:UOR589879 UYN589841:UYN589879 VIJ589841:VIJ589879 VSF589841:VSF589879 WCB589841:WCB589879 WLX589841:WLX589879 WVT589841:WVT589879 L655377:L655415 JH655377:JH655415 TD655377:TD655415 ACZ655377:ACZ655415 AMV655377:AMV655415 AWR655377:AWR655415 BGN655377:BGN655415 BQJ655377:BQJ655415 CAF655377:CAF655415 CKB655377:CKB655415 CTX655377:CTX655415 DDT655377:DDT655415 DNP655377:DNP655415 DXL655377:DXL655415 EHH655377:EHH655415 ERD655377:ERD655415 FAZ655377:FAZ655415 FKV655377:FKV655415 FUR655377:FUR655415 GEN655377:GEN655415 GOJ655377:GOJ655415 GYF655377:GYF655415 HIB655377:HIB655415 HRX655377:HRX655415 IBT655377:IBT655415 ILP655377:ILP655415 IVL655377:IVL655415 JFH655377:JFH655415 JPD655377:JPD655415 JYZ655377:JYZ655415 KIV655377:KIV655415 KSR655377:KSR655415 LCN655377:LCN655415 LMJ655377:LMJ655415 LWF655377:LWF655415 MGB655377:MGB655415 MPX655377:MPX655415 MZT655377:MZT655415 NJP655377:NJP655415 NTL655377:NTL655415 ODH655377:ODH655415 OND655377:OND655415 OWZ655377:OWZ655415 PGV655377:PGV655415 PQR655377:PQR655415 QAN655377:QAN655415 QKJ655377:QKJ655415 QUF655377:QUF655415 REB655377:REB655415 RNX655377:RNX655415 RXT655377:RXT655415 SHP655377:SHP655415 SRL655377:SRL655415 TBH655377:TBH655415 TLD655377:TLD655415 TUZ655377:TUZ655415 UEV655377:UEV655415 UOR655377:UOR655415 UYN655377:UYN655415 VIJ655377:VIJ655415 VSF655377:VSF655415 WCB655377:WCB655415 WLX655377:WLX655415 WVT655377:WVT655415 L720913:L720951 JH720913:JH720951 TD720913:TD720951 ACZ720913:ACZ720951 AMV720913:AMV720951 AWR720913:AWR720951 BGN720913:BGN720951 BQJ720913:BQJ720951 CAF720913:CAF720951 CKB720913:CKB720951 CTX720913:CTX720951 DDT720913:DDT720951 DNP720913:DNP720951 DXL720913:DXL720951 EHH720913:EHH720951 ERD720913:ERD720951 FAZ720913:FAZ720951 FKV720913:FKV720951 FUR720913:FUR720951 GEN720913:GEN720951 GOJ720913:GOJ720951 GYF720913:GYF720951 HIB720913:HIB720951 HRX720913:HRX720951 IBT720913:IBT720951 ILP720913:ILP720951 IVL720913:IVL720951 JFH720913:JFH720951 JPD720913:JPD720951 JYZ720913:JYZ720951 KIV720913:KIV720951 KSR720913:KSR720951 LCN720913:LCN720951 LMJ720913:LMJ720951 LWF720913:LWF720951 MGB720913:MGB720951 MPX720913:MPX720951 MZT720913:MZT720951 NJP720913:NJP720951 NTL720913:NTL720951 ODH720913:ODH720951 OND720913:OND720951 OWZ720913:OWZ720951 PGV720913:PGV720951 PQR720913:PQR720951 QAN720913:QAN720951 QKJ720913:QKJ720951 QUF720913:QUF720951 REB720913:REB720951 RNX720913:RNX720951 RXT720913:RXT720951 SHP720913:SHP720951 SRL720913:SRL720951 TBH720913:TBH720951 TLD720913:TLD720951 TUZ720913:TUZ720951 UEV720913:UEV720951 UOR720913:UOR720951 UYN720913:UYN720951 VIJ720913:VIJ720951 VSF720913:VSF720951 WCB720913:WCB720951 WLX720913:WLX720951 WVT720913:WVT720951 L786449:L786487 JH786449:JH786487 TD786449:TD786487 ACZ786449:ACZ786487 AMV786449:AMV786487 AWR786449:AWR786487 BGN786449:BGN786487 BQJ786449:BQJ786487 CAF786449:CAF786487 CKB786449:CKB786487 CTX786449:CTX786487 DDT786449:DDT786487 DNP786449:DNP786487 DXL786449:DXL786487 EHH786449:EHH786487 ERD786449:ERD786487 FAZ786449:FAZ786487 FKV786449:FKV786487 FUR786449:FUR786487 GEN786449:GEN786487 GOJ786449:GOJ786487 GYF786449:GYF786487 HIB786449:HIB786487 HRX786449:HRX786487 IBT786449:IBT786487 ILP786449:ILP786487 IVL786449:IVL786487 JFH786449:JFH786487 JPD786449:JPD786487 JYZ786449:JYZ786487 KIV786449:KIV786487 KSR786449:KSR786487 LCN786449:LCN786487 LMJ786449:LMJ786487 LWF786449:LWF786487 MGB786449:MGB786487 MPX786449:MPX786487 MZT786449:MZT786487 NJP786449:NJP786487 NTL786449:NTL786487 ODH786449:ODH786487 OND786449:OND786487 OWZ786449:OWZ786487 PGV786449:PGV786487 PQR786449:PQR786487 QAN786449:QAN786487 QKJ786449:QKJ786487 QUF786449:QUF786487 REB786449:REB786487 RNX786449:RNX786487 RXT786449:RXT786487 SHP786449:SHP786487 SRL786449:SRL786487 TBH786449:TBH786487 TLD786449:TLD786487 TUZ786449:TUZ786487 UEV786449:UEV786487 UOR786449:UOR786487 UYN786449:UYN786487 VIJ786449:VIJ786487 VSF786449:VSF786487 WCB786449:WCB786487 WLX786449:WLX786487 WVT786449:WVT786487 L851985:L852023 JH851985:JH852023 TD851985:TD852023 ACZ851985:ACZ852023 AMV851985:AMV852023 AWR851985:AWR852023 BGN851985:BGN852023 BQJ851985:BQJ852023 CAF851985:CAF852023 CKB851985:CKB852023 CTX851985:CTX852023 DDT851985:DDT852023 DNP851985:DNP852023 DXL851985:DXL852023 EHH851985:EHH852023 ERD851985:ERD852023 FAZ851985:FAZ852023 FKV851985:FKV852023 FUR851985:FUR852023 GEN851985:GEN852023 GOJ851985:GOJ852023 GYF851985:GYF852023 HIB851985:HIB852023 HRX851985:HRX852023 IBT851985:IBT852023 ILP851985:ILP852023 IVL851985:IVL852023 JFH851985:JFH852023 JPD851985:JPD852023 JYZ851985:JYZ852023 KIV851985:KIV852023 KSR851985:KSR852023 LCN851985:LCN852023 LMJ851985:LMJ852023 LWF851985:LWF852023 MGB851985:MGB852023 MPX851985:MPX852023 MZT851985:MZT852023 NJP851985:NJP852023 NTL851985:NTL852023 ODH851985:ODH852023 OND851985:OND852023 OWZ851985:OWZ852023 PGV851985:PGV852023 PQR851985:PQR852023 QAN851985:QAN852023 QKJ851985:QKJ852023 QUF851985:QUF852023 REB851985:REB852023 RNX851985:RNX852023 RXT851985:RXT852023 SHP851985:SHP852023 SRL851985:SRL852023 TBH851985:TBH852023 TLD851985:TLD852023 TUZ851985:TUZ852023 UEV851985:UEV852023 UOR851985:UOR852023 UYN851985:UYN852023 VIJ851985:VIJ852023 VSF851985:VSF852023 WCB851985:WCB852023 WLX851985:WLX852023 WVT851985:WVT852023 L917521:L917559 JH917521:JH917559 TD917521:TD917559 ACZ917521:ACZ917559 AMV917521:AMV917559 AWR917521:AWR917559 BGN917521:BGN917559 BQJ917521:BQJ917559 CAF917521:CAF917559 CKB917521:CKB917559 CTX917521:CTX917559 DDT917521:DDT917559 DNP917521:DNP917559 DXL917521:DXL917559 EHH917521:EHH917559 ERD917521:ERD917559 FAZ917521:FAZ917559 FKV917521:FKV917559 FUR917521:FUR917559 GEN917521:GEN917559 GOJ917521:GOJ917559 GYF917521:GYF917559 HIB917521:HIB917559 HRX917521:HRX917559 IBT917521:IBT917559 ILP917521:ILP917559 IVL917521:IVL917559 JFH917521:JFH917559 JPD917521:JPD917559 JYZ917521:JYZ917559 KIV917521:KIV917559 KSR917521:KSR917559 LCN917521:LCN917559 LMJ917521:LMJ917559 LWF917521:LWF917559 MGB917521:MGB917559 MPX917521:MPX917559 MZT917521:MZT917559 NJP917521:NJP917559 NTL917521:NTL917559 ODH917521:ODH917559 OND917521:OND917559 OWZ917521:OWZ917559 PGV917521:PGV917559 PQR917521:PQR917559 QAN917521:QAN917559 QKJ917521:QKJ917559 QUF917521:QUF917559 REB917521:REB917559 RNX917521:RNX917559 RXT917521:RXT917559 SHP917521:SHP917559 SRL917521:SRL917559 TBH917521:TBH917559 TLD917521:TLD917559 TUZ917521:TUZ917559 UEV917521:UEV917559 UOR917521:UOR917559 UYN917521:UYN917559 VIJ917521:VIJ917559 VSF917521:VSF917559 WCB917521:WCB917559 WLX917521:WLX917559 WVT917521:WVT917559 L983057:L983095 JH983057:JH983095 TD983057:TD983095 ACZ983057:ACZ983095 AMV983057:AMV983095 AWR983057:AWR983095 BGN983057:BGN983095 BQJ983057:BQJ983095 CAF983057:CAF983095 CKB983057:CKB983095 CTX983057:CTX983095 DDT983057:DDT983095 DNP983057:DNP983095 DXL983057:DXL983095 EHH983057:EHH983095 ERD983057:ERD983095 FAZ983057:FAZ983095 FKV983057:FKV983095 FUR983057:FUR983095 GEN983057:GEN983095 GOJ983057:GOJ983095 GYF983057:GYF983095 HIB983057:HIB983095 HRX983057:HRX983095 IBT983057:IBT983095 ILP983057:ILP983095 IVL983057:IVL983095 JFH983057:JFH983095 JPD983057:JPD983095 JYZ983057:JYZ983095 KIV983057:KIV983095 KSR983057:KSR983095 LCN983057:LCN983095 LMJ983057:LMJ983095 LWF983057:LWF983095 MGB983057:MGB983095 MPX983057:MPX983095 MZT983057:MZT983095 NJP983057:NJP983095 NTL983057:NTL983095 ODH983057:ODH983095 OND983057:OND983095 OWZ983057:OWZ983095 PGV983057:PGV983095 PQR983057:PQR983095 QAN983057:QAN983095 QKJ983057:QKJ983095 QUF983057:QUF983095 REB983057:REB983095 RNX983057:RNX983095 RXT983057:RXT983095 SHP983057:SHP983095 SRL983057:SRL983095 TBH983057:TBH983095 TLD983057:TLD983095 TUZ983057:TUZ983095 UEV983057:UEV983095 UOR983057:UOR983095 UYN983057:UYN983095 VIJ983057:VIJ983095 VSF983057:VSF983095 WCB983057:WCB983095 WLX983057:WLX983095 WVT983057:WVT983095 L38:L43 JH38:JH42 TD38:TD42 ACZ38:ACZ42 AMV38:AMV42 AWR38:AWR42 BGN38:BGN42 BQJ38:BQJ42 CAF38:CAF42 CKB38:CKB42 CTX38:CTX42 DDT38:DDT42 DNP38:DNP42 DXL38:DXL42 EHH38:EHH42 ERD38:ERD42 FAZ38:FAZ42 FKV38:FKV42 FUR38:FUR42 GEN38:GEN42 GOJ38:GOJ42 GYF38:GYF42 HIB38:HIB42 HRX38:HRX42 IBT38:IBT42 ILP38:ILP42 IVL38:IVL42 JFH38:JFH42 JPD38:JPD42 JYZ38:JYZ42 KIV38:KIV42 KSR38:KSR42 LCN38:LCN42 LMJ38:LMJ42 LWF38:LWF42 MGB38:MGB42 MPX38:MPX42 MZT38:MZT42 NJP38:NJP42 NTL38:NTL42 ODH38:ODH42 OND38:OND42 OWZ38:OWZ42 PGV38:PGV42 PQR38:PQR42 QAN38:QAN42 QKJ38:QKJ42 QUF38:QUF42 REB38:REB42 RNX38:RNX42 RXT38:RXT42 SHP38:SHP42 SRL38:SRL42 TBH38:TBH42 TLD38:TLD42 TUZ38:TUZ42 UEV38:UEV42 UOR38:UOR42 UYN38:UYN42 VIJ38:VIJ42 VSF38:VSF42 WCB38:WCB42 WLX38:WLX42 WVT38:WVT42 L65539:L65546 JH65539:JH65546 TD65539:TD65546 ACZ65539:ACZ65546 AMV65539:AMV65546 AWR65539:AWR65546 BGN65539:BGN65546 BQJ65539:BQJ65546 CAF65539:CAF65546 CKB65539:CKB65546 CTX65539:CTX65546 DDT65539:DDT65546 DNP65539:DNP65546 DXL65539:DXL65546 EHH65539:EHH65546 ERD65539:ERD65546 FAZ65539:FAZ65546 FKV65539:FKV65546 FUR65539:FUR65546 GEN65539:GEN65546 GOJ65539:GOJ65546 GYF65539:GYF65546 HIB65539:HIB65546 HRX65539:HRX65546 IBT65539:IBT65546 ILP65539:ILP65546 IVL65539:IVL65546 JFH65539:JFH65546 JPD65539:JPD65546 JYZ65539:JYZ65546 KIV65539:KIV65546 KSR65539:KSR65546 LCN65539:LCN65546 LMJ65539:LMJ65546 LWF65539:LWF65546 MGB65539:MGB65546 MPX65539:MPX65546 MZT65539:MZT65546 NJP65539:NJP65546 NTL65539:NTL65546 ODH65539:ODH65546 OND65539:OND65546 OWZ65539:OWZ65546 PGV65539:PGV65546 PQR65539:PQR65546 QAN65539:QAN65546 QKJ65539:QKJ65546 QUF65539:QUF65546 REB65539:REB65546 RNX65539:RNX65546 RXT65539:RXT65546 SHP65539:SHP65546 SRL65539:SRL65546 TBH65539:TBH65546 TLD65539:TLD65546 TUZ65539:TUZ65546 UEV65539:UEV65546 UOR65539:UOR65546 UYN65539:UYN65546 VIJ65539:VIJ65546 VSF65539:VSF65546 WCB65539:WCB65546 WLX65539:WLX65546 WVT65539:WVT65546 L131075:L131082 JH131075:JH131082 TD131075:TD131082 ACZ131075:ACZ131082 AMV131075:AMV131082 AWR131075:AWR131082 BGN131075:BGN131082 BQJ131075:BQJ131082 CAF131075:CAF131082 CKB131075:CKB131082 CTX131075:CTX131082 DDT131075:DDT131082 DNP131075:DNP131082 DXL131075:DXL131082 EHH131075:EHH131082 ERD131075:ERD131082 FAZ131075:FAZ131082 FKV131075:FKV131082 FUR131075:FUR131082 GEN131075:GEN131082 GOJ131075:GOJ131082 GYF131075:GYF131082 HIB131075:HIB131082 HRX131075:HRX131082 IBT131075:IBT131082 ILP131075:ILP131082 IVL131075:IVL131082 JFH131075:JFH131082 JPD131075:JPD131082 JYZ131075:JYZ131082 KIV131075:KIV131082 KSR131075:KSR131082 LCN131075:LCN131082 LMJ131075:LMJ131082 LWF131075:LWF131082 MGB131075:MGB131082 MPX131075:MPX131082 MZT131075:MZT131082 NJP131075:NJP131082 NTL131075:NTL131082 ODH131075:ODH131082 OND131075:OND131082 OWZ131075:OWZ131082 PGV131075:PGV131082 PQR131075:PQR131082 QAN131075:QAN131082 QKJ131075:QKJ131082 QUF131075:QUF131082 REB131075:REB131082 RNX131075:RNX131082 RXT131075:RXT131082 SHP131075:SHP131082 SRL131075:SRL131082 TBH131075:TBH131082 TLD131075:TLD131082 TUZ131075:TUZ131082 UEV131075:UEV131082 UOR131075:UOR131082 UYN131075:UYN131082 VIJ131075:VIJ131082 VSF131075:VSF131082 WCB131075:WCB131082 WLX131075:WLX131082 WVT131075:WVT131082 L196611:L196618 JH196611:JH196618 TD196611:TD196618 ACZ196611:ACZ196618 AMV196611:AMV196618 AWR196611:AWR196618 BGN196611:BGN196618 BQJ196611:BQJ196618 CAF196611:CAF196618 CKB196611:CKB196618 CTX196611:CTX196618 DDT196611:DDT196618 DNP196611:DNP196618 DXL196611:DXL196618 EHH196611:EHH196618 ERD196611:ERD196618 FAZ196611:FAZ196618 FKV196611:FKV196618 FUR196611:FUR196618 GEN196611:GEN196618 GOJ196611:GOJ196618 GYF196611:GYF196618 HIB196611:HIB196618 HRX196611:HRX196618 IBT196611:IBT196618 ILP196611:ILP196618 IVL196611:IVL196618 JFH196611:JFH196618 JPD196611:JPD196618 JYZ196611:JYZ196618 KIV196611:KIV196618 KSR196611:KSR196618 LCN196611:LCN196618 LMJ196611:LMJ196618 LWF196611:LWF196618 MGB196611:MGB196618 MPX196611:MPX196618 MZT196611:MZT196618 NJP196611:NJP196618 NTL196611:NTL196618 ODH196611:ODH196618 OND196611:OND196618 OWZ196611:OWZ196618 PGV196611:PGV196618 PQR196611:PQR196618 QAN196611:QAN196618 QKJ196611:QKJ196618 QUF196611:QUF196618 REB196611:REB196618 RNX196611:RNX196618 RXT196611:RXT196618 SHP196611:SHP196618 SRL196611:SRL196618 TBH196611:TBH196618 TLD196611:TLD196618 TUZ196611:TUZ196618 UEV196611:UEV196618 UOR196611:UOR196618 UYN196611:UYN196618 VIJ196611:VIJ196618 VSF196611:VSF196618 WCB196611:WCB196618 WLX196611:WLX196618 WVT196611:WVT196618 L262147:L262154 JH262147:JH262154 TD262147:TD262154 ACZ262147:ACZ262154 AMV262147:AMV262154 AWR262147:AWR262154 BGN262147:BGN262154 BQJ262147:BQJ262154 CAF262147:CAF262154 CKB262147:CKB262154 CTX262147:CTX262154 DDT262147:DDT262154 DNP262147:DNP262154 DXL262147:DXL262154 EHH262147:EHH262154 ERD262147:ERD262154 FAZ262147:FAZ262154 FKV262147:FKV262154 FUR262147:FUR262154 GEN262147:GEN262154 GOJ262147:GOJ262154 GYF262147:GYF262154 HIB262147:HIB262154 HRX262147:HRX262154 IBT262147:IBT262154 ILP262147:ILP262154 IVL262147:IVL262154 JFH262147:JFH262154 JPD262147:JPD262154 JYZ262147:JYZ262154 KIV262147:KIV262154 KSR262147:KSR262154 LCN262147:LCN262154 LMJ262147:LMJ262154 LWF262147:LWF262154 MGB262147:MGB262154 MPX262147:MPX262154 MZT262147:MZT262154 NJP262147:NJP262154 NTL262147:NTL262154 ODH262147:ODH262154 OND262147:OND262154 OWZ262147:OWZ262154 PGV262147:PGV262154 PQR262147:PQR262154 QAN262147:QAN262154 QKJ262147:QKJ262154 QUF262147:QUF262154 REB262147:REB262154 RNX262147:RNX262154 RXT262147:RXT262154 SHP262147:SHP262154 SRL262147:SRL262154 TBH262147:TBH262154 TLD262147:TLD262154 TUZ262147:TUZ262154 UEV262147:UEV262154 UOR262147:UOR262154 UYN262147:UYN262154 VIJ262147:VIJ262154 VSF262147:VSF262154 WCB262147:WCB262154 WLX262147:WLX262154 WVT262147:WVT262154 L327683:L327690 JH327683:JH327690 TD327683:TD327690 ACZ327683:ACZ327690 AMV327683:AMV327690 AWR327683:AWR327690 BGN327683:BGN327690 BQJ327683:BQJ327690 CAF327683:CAF327690 CKB327683:CKB327690 CTX327683:CTX327690 DDT327683:DDT327690 DNP327683:DNP327690 DXL327683:DXL327690 EHH327683:EHH327690 ERD327683:ERD327690 FAZ327683:FAZ327690 FKV327683:FKV327690 FUR327683:FUR327690 GEN327683:GEN327690 GOJ327683:GOJ327690 GYF327683:GYF327690 HIB327683:HIB327690 HRX327683:HRX327690 IBT327683:IBT327690 ILP327683:ILP327690 IVL327683:IVL327690 JFH327683:JFH327690 JPD327683:JPD327690 JYZ327683:JYZ327690 KIV327683:KIV327690 KSR327683:KSR327690 LCN327683:LCN327690 LMJ327683:LMJ327690 LWF327683:LWF327690 MGB327683:MGB327690 MPX327683:MPX327690 MZT327683:MZT327690 NJP327683:NJP327690 NTL327683:NTL327690 ODH327683:ODH327690 OND327683:OND327690 OWZ327683:OWZ327690 PGV327683:PGV327690 PQR327683:PQR327690 QAN327683:QAN327690 QKJ327683:QKJ327690 QUF327683:QUF327690 REB327683:REB327690 RNX327683:RNX327690 RXT327683:RXT327690 SHP327683:SHP327690 SRL327683:SRL327690 TBH327683:TBH327690 TLD327683:TLD327690 TUZ327683:TUZ327690 UEV327683:UEV327690 UOR327683:UOR327690 UYN327683:UYN327690 VIJ327683:VIJ327690 VSF327683:VSF327690 WCB327683:WCB327690 WLX327683:WLX327690 WVT327683:WVT327690 L393219:L393226 JH393219:JH393226 TD393219:TD393226 ACZ393219:ACZ393226 AMV393219:AMV393226 AWR393219:AWR393226 BGN393219:BGN393226 BQJ393219:BQJ393226 CAF393219:CAF393226 CKB393219:CKB393226 CTX393219:CTX393226 DDT393219:DDT393226 DNP393219:DNP393226 DXL393219:DXL393226 EHH393219:EHH393226 ERD393219:ERD393226 FAZ393219:FAZ393226 FKV393219:FKV393226 FUR393219:FUR393226 GEN393219:GEN393226 GOJ393219:GOJ393226 GYF393219:GYF393226 HIB393219:HIB393226 HRX393219:HRX393226 IBT393219:IBT393226 ILP393219:ILP393226 IVL393219:IVL393226 JFH393219:JFH393226 JPD393219:JPD393226 JYZ393219:JYZ393226 KIV393219:KIV393226 KSR393219:KSR393226 LCN393219:LCN393226 LMJ393219:LMJ393226 LWF393219:LWF393226 MGB393219:MGB393226 MPX393219:MPX393226 MZT393219:MZT393226 NJP393219:NJP393226 NTL393219:NTL393226 ODH393219:ODH393226 OND393219:OND393226 OWZ393219:OWZ393226 PGV393219:PGV393226 PQR393219:PQR393226 QAN393219:QAN393226 QKJ393219:QKJ393226 QUF393219:QUF393226 REB393219:REB393226 RNX393219:RNX393226 RXT393219:RXT393226 SHP393219:SHP393226 SRL393219:SRL393226 TBH393219:TBH393226 TLD393219:TLD393226 TUZ393219:TUZ393226 UEV393219:UEV393226 UOR393219:UOR393226 UYN393219:UYN393226 VIJ393219:VIJ393226 VSF393219:VSF393226 WCB393219:WCB393226 WLX393219:WLX393226 WVT393219:WVT393226 L458755:L458762 JH458755:JH458762 TD458755:TD458762 ACZ458755:ACZ458762 AMV458755:AMV458762 AWR458755:AWR458762 BGN458755:BGN458762 BQJ458755:BQJ458762 CAF458755:CAF458762 CKB458755:CKB458762 CTX458755:CTX458762 DDT458755:DDT458762 DNP458755:DNP458762 DXL458755:DXL458762 EHH458755:EHH458762 ERD458755:ERD458762 FAZ458755:FAZ458762 FKV458755:FKV458762 FUR458755:FUR458762 GEN458755:GEN458762 GOJ458755:GOJ458762 GYF458755:GYF458762 HIB458755:HIB458762 HRX458755:HRX458762 IBT458755:IBT458762 ILP458755:ILP458762 IVL458755:IVL458762 JFH458755:JFH458762 JPD458755:JPD458762 JYZ458755:JYZ458762 KIV458755:KIV458762 KSR458755:KSR458762 LCN458755:LCN458762 LMJ458755:LMJ458762 LWF458755:LWF458762 MGB458755:MGB458762 MPX458755:MPX458762 MZT458755:MZT458762 NJP458755:NJP458762 NTL458755:NTL458762 ODH458755:ODH458762 OND458755:OND458762 OWZ458755:OWZ458762 PGV458755:PGV458762 PQR458755:PQR458762 QAN458755:QAN458762 QKJ458755:QKJ458762 QUF458755:QUF458762 REB458755:REB458762 RNX458755:RNX458762 RXT458755:RXT458762 SHP458755:SHP458762 SRL458755:SRL458762 TBH458755:TBH458762 TLD458755:TLD458762 TUZ458755:TUZ458762 UEV458755:UEV458762 UOR458755:UOR458762 UYN458755:UYN458762 VIJ458755:VIJ458762 VSF458755:VSF458762 WCB458755:WCB458762 WLX458755:WLX458762 WVT458755:WVT458762 L524291:L524298 JH524291:JH524298 TD524291:TD524298 ACZ524291:ACZ524298 AMV524291:AMV524298 AWR524291:AWR524298 BGN524291:BGN524298 BQJ524291:BQJ524298 CAF524291:CAF524298 CKB524291:CKB524298 CTX524291:CTX524298 DDT524291:DDT524298 DNP524291:DNP524298 DXL524291:DXL524298 EHH524291:EHH524298 ERD524291:ERD524298 FAZ524291:FAZ524298 FKV524291:FKV524298 FUR524291:FUR524298 GEN524291:GEN524298 GOJ524291:GOJ524298 GYF524291:GYF524298 HIB524291:HIB524298 HRX524291:HRX524298 IBT524291:IBT524298 ILP524291:ILP524298 IVL524291:IVL524298 JFH524291:JFH524298 JPD524291:JPD524298 JYZ524291:JYZ524298 KIV524291:KIV524298 KSR524291:KSR524298 LCN524291:LCN524298 LMJ524291:LMJ524298 LWF524291:LWF524298 MGB524291:MGB524298 MPX524291:MPX524298 MZT524291:MZT524298 NJP524291:NJP524298 NTL524291:NTL524298 ODH524291:ODH524298 OND524291:OND524298 OWZ524291:OWZ524298 PGV524291:PGV524298 PQR524291:PQR524298 QAN524291:QAN524298 QKJ524291:QKJ524298 QUF524291:QUF524298 REB524291:REB524298 RNX524291:RNX524298 RXT524291:RXT524298 SHP524291:SHP524298 SRL524291:SRL524298 TBH524291:TBH524298 TLD524291:TLD524298 TUZ524291:TUZ524298 UEV524291:UEV524298 UOR524291:UOR524298 UYN524291:UYN524298 VIJ524291:VIJ524298 VSF524291:VSF524298 WCB524291:WCB524298 WLX524291:WLX524298 WVT524291:WVT524298 L589827:L589834 JH589827:JH589834 TD589827:TD589834 ACZ589827:ACZ589834 AMV589827:AMV589834 AWR589827:AWR589834 BGN589827:BGN589834 BQJ589827:BQJ589834 CAF589827:CAF589834 CKB589827:CKB589834 CTX589827:CTX589834 DDT589827:DDT589834 DNP589827:DNP589834 DXL589827:DXL589834 EHH589827:EHH589834 ERD589827:ERD589834 FAZ589827:FAZ589834 FKV589827:FKV589834 FUR589827:FUR589834 GEN589827:GEN589834 GOJ589827:GOJ589834 GYF589827:GYF589834 HIB589827:HIB589834 HRX589827:HRX589834 IBT589827:IBT589834 ILP589827:ILP589834 IVL589827:IVL589834 JFH589827:JFH589834 JPD589827:JPD589834 JYZ589827:JYZ589834 KIV589827:KIV589834 KSR589827:KSR589834 LCN589827:LCN589834 LMJ589827:LMJ589834 LWF589827:LWF589834 MGB589827:MGB589834 MPX589827:MPX589834 MZT589827:MZT589834 NJP589827:NJP589834 NTL589827:NTL589834 ODH589827:ODH589834 OND589827:OND589834 OWZ589827:OWZ589834 PGV589827:PGV589834 PQR589827:PQR589834 QAN589827:QAN589834 QKJ589827:QKJ589834 QUF589827:QUF589834 REB589827:REB589834 RNX589827:RNX589834 RXT589827:RXT589834 SHP589827:SHP589834 SRL589827:SRL589834 TBH589827:TBH589834 TLD589827:TLD589834 TUZ589827:TUZ589834 UEV589827:UEV589834 UOR589827:UOR589834 UYN589827:UYN589834 VIJ589827:VIJ589834 VSF589827:VSF589834 WCB589827:WCB589834 WLX589827:WLX589834 WVT589827:WVT589834 L655363:L655370 JH655363:JH655370 TD655363:TD655370 ACZ655363:ACZ655370 AMV655363:AMV655370 AWR655363:AWR655370 BGN655363:BGN655370 BQJ655363:BQJ655370 CAF655363:CAF655370 CKB655363:CKB655370 CTX655363:CTX655370 DDT655363:DDT655370 DNP655363:DNP655370 DXL655363:DXL655370 EHH655363:EHH655370 ERD655363:ERD655370 FAZ655363:FAZ655370 FKV655363:FKV655370 FUR655363:FUR655370 GEN655363:GEN655370 GOJ655363:GOJ655370 GYF655363:GYF655370 HIB655363:HIB655370 HRX655363:HRX655370 IBT655363:IBT655370 ILP655363:ILP655370 IVL655363:IVL655370 JFH655363:JFH655370 JPD655363:JPD655370 JYZ655363:JYZ655370 KIV655363:KIV655370 KSR655363:KSR655370 LCN655363:LCN655370 LMJ655363:LMJ655370 LWF655363:LWF655370 MGB655363:MGB655370 MPX655363:MPX655370 MZT655363:MZT655370 NJP655363:NJP655370 NTL655363:NTL655370 ODH655363:ODH655370 OND655363:OND655370 OWZ655363:OWZ655370 PGV655363:PGV655370 PQR655363:PQR655370 QAN655363:QAN655370 QKJ655363:QKJ655370 QUF655363:QUF655370 REB655363:REB655370 RNX655363:RNX655370 RXT655363:RXT655370 SHP655363:SHP655370 SRL655363:SRL655370 TBH655363:TBH655370 TLD655363:TLD655370 TUZ655363:TUZ655370 UEV655363:UEV655370 UOR655363:UOR655370 UYN655363:UYN655370 VIJ655363:VIJ655370 VSF655363:VSF655370 WCB655363:WCB655370 WLX655363:WLX655370 WVT655363:WVT655370 L720899:L720906 JH720899:JH720906 TD720899:TD720906 ACZ720899:ACZ720906 AMV720899:AMV720906 AWR720899:AWR720906 BGN720899:BGN720906 BQJ720899:BQJ720906 CAF720899:CAF720906 CKB720899:CKB720906 CTX720899:CTX720906 DDT720899:DDT720906 DNP720899:DNP720906 DXL720899:DXL720906 EHH720899:EHH720906 ERD720899:ERD720906 FAZ720899:FAZ720906 FKV720899:FKV720906 FUR720899:FUR720906 GEN720899:GEN720906 GOJ720899:GOJ720906 GYF720899:GYF720906 HIB720899:HIB720906 HRX720899:HRX720906 IBT720899:IBT720906 ILP720899:ILP720906 IVL720899:IVL720906 JFH720899:JFH720906 JPD720899:JPD720906 JYZ720899:JYZ720906 KIV720899:KIV720906 KSR720899:KSR720906 LCN720899:LCN720906 LMJ720899:LMJ720906 LWF720899:LWF720906 MGB720899:MGB720906 MPX720899:MPX720906 MZT720899:MZT720906 NJP720899:NJP720906 NTL720899:NTL720906 ODH720899:ODH720906 OND720899:OND720906 OWZ720899:OWZ720906 PGV720899:PGV720906 PQR720899:PQR720906 QAN720899:QAN720906 QKJ720899:QKJ720906 QUF720899:QUF720906 REB720899:REB720906 RNX720899:RNX720906 RXT720899:RXT720906 SHP720899:SHP720906 SRL720899:SRL720906 TBH720899:TBH720906 TLD720899:TLD720906 TUZ720899:TUZ720906 UEV720899:UEV720906 UOR720899:UOR720906 UYN720899:UYN720906 VIJ720899:VIJ720906 VSF720899:VSF720906 WCB720899:WCB720906 WLX720899:WLX720906 WVT720899:WVT720906 L786435:L786442 JH786435:JH786442 TD786435:TD786442 ACZ786435:ACZ786442 AMV786435:AMV786442 AWR786435:AWR786442 BGN786435:BGN786442 BQJ786435:BQJ786442 CAF786435:CAF786442 CKB786435:CKB786442 CTX786435:CTX786442 DDT786435:DDT786442 DNP786435:DNP786442 DXL786435:DXL786442 EHH786435:EHH786442 ERD786435:ERD786442 FAZ786435:FAZ786442 FKV786435:FKV786442 FUR786435:FUR786442 GEN786435:GEN786442 GOJ786435:GOJ786442 GYF786435:GYF786442 HIB786435:HIB786442 HRX786435:HRX786442 IBT786435:IBT786442 ILP786435:ILP786442 IVL786435:IVL786442 JFH786435:JFH786442 JPD786435:JPD786442 JYZ786435:JYZ786442 KIV786435:KIV786442 KSR786435:KSR786442 LCN786435:LCN786442 LMJ786435:LMJ786442 LWF786435:LWF786442 MGB786435:MGB786442 MPX786435:MPX786442 MZT786435:MZT786442 NJP786435:NJP786442 NTL786435:NTL786442 ODH786435:ODH786442 OND786435:OND786442 OWZ786435:OWZ786442 PGV786435:PGV786442 PQR786435:PQR786442 QAN786435:QAN786442 QKJ786435:QKJ786442 QUF786435:QUF786442 REB786435:REB786442 RNX786435:RNX786442 RXT786435:RXT786442 SHP786435:SHP786442 SRL786435:SRL786442 TBH786435:TBH786442 TLD786435:TLD786442 TUZ786435:TUZ786442 UEV786435:UEV786442 UOR786435:UOR786442 UYN786435:UYN786442 VIJ786435:VIJ786442 VSF786435:VSF786442 WCB786435:WCB786442 WLX786435:WLX786442 WVT786435:WVT786442 L851971:L851978 JH851971:JH851978 TD851971:TD851978 ACZ851971:ACZ851978 AMV851971:AMV851978 AWR851971:AWR851978 BGN851971:BGN851978 BQJ851971:BQJ851978 CAF851971:CAF851978 CKB851971:CKB851978 CTX851971:CTX851978 DDT851971:DDT851978 DNP851971:DNP851978 DXL851971:DXL851978 EHH851971:EHH851978 ERD851971:ERD851978 FAZ851971:FAZ851978 FKV851971:FKV851978 FUR851971:FUR851978 GEN851971:GEN851978 GOJ851971:GOJ851978 GYF851971:GYF851978 HIB851971:HIB851978 HRX851971:HRX851978 IBT851971:IBT851978 ILP851971:ILP851978 IVL851971:IVL851978 JFH851971:JFH851978 JPD851971:JPD851978 JYZ851971:JYZ851978 KIV851971:KIV851978 KSR851971:KSR851978 LCN851971:LCN851978 LMJ851971:LMJ851978 LWF851971:LWF851978 MGB851971:MGB851978 MPX851971:MPX851978 MZT851971:MZT851978 NJP851971:NJP851978 NTL851971:NTL851978 ODH851971:ODH851978 OND851971:OND851978 OWZ851971:OWZ851978 PGV851971:PGV851978 PQR851971:PQR851978 QAN851971:QAN851978 QKJ851971:QKJ851978 QUF851971:QUF851978 REB851971:REB851978 RNX851971:RNX851978 RXT851971:RXT851978 SHP851971:SHP851978 SRL851971:SRL851978 TBH851971:TBH851978 TLD851971:TLD851978 TUZ851971:TUZ851978 UEV851971:UEV851978 UOR851971:UOR851978 UYN851971:UYN851978 VIJ851971:VIJ851978 VSF851971:VSF851978 WCB851971:WCB851978 WLX851971:WLX851978 WVT851971:WVT851978 L917507:L917514 JH917507:JH917514 TD917507:TD917514 ACZ917507:ACZ917514 AMV917507:AMV917514 AWR917507:AWR917514 BGN917507:BGN917514 BQJ917507:BQJ917514 CAF917507:CAF917514 CKB917507:CKB917514 CTX917507:CTX917514 DDT917507:DDT917514 DNP917507:DNP917514 DXL917507:DXL917514 EHH917507:EHH917514 ERD917507:ERD917514 FAZ917507:FAZ917514 FKV917507:FKV917514 FUR917507:FUR917514 GEN917507:GEN917514 GOJ917507:GOJ917514 GYF917507:GYF917514 HIB917507:HIB917514 HRX917507:HRX917514 IBT917507:IBT917514 ILP917507:ILP917514 IVL917507:IVL917514 JFH917507:JFH917514 JPD917507:JPD917514 JYZ917507:JYZ917514 KIV917507:KIV917514 KSR917507:KSR917514 LCN917507:LCN917514 LMJ917507:LMJ917514 LWF917507:LWF917514 MGB917507:MGB917514 MPX917507:MPX917514 MZT917507:MZT917514 NJP917507:NJP917514 NTL917507:NTL917514 ODH917507:ODH917514 OND917507:OND917514 OWZ917507:OWZ917514 PGV917507:PGV917514 PQR917507:PQR917514 QAN917507:QAN917514 QKJ917507:QKJ917514 QUF917507:QUF917514 REB917507:REB917514 RNX917507:RNX917514 RXT917507:RXT917514 SHP917507:SHP917514 SRL917507:SRL917514 TBH917507:TBH917514 TLD917507:TLD917514 TUZ917507:TUZ917514 UEV917507:UEV917514 UOR917507:UOR917514 UYN917507:UYN917514 VIJ917507:VIJ917514 VSF917507:VSF917514 WCB917507:WCB917514 WLX917507:WLX917514 WVT917507:WVT917514 L983043:L983050 JH983043:JH983050 TD983043:TD983050 ACZ983043:ACZ983050 AMV983043:AMV983050 AWR983043:AWR983050 BGN983043:BGN983050 BQJ983043:BQJ983050 CAF983043:CAF983050 CKB983043:CKB983050 CTX983043:CTX983050 DDT983043:DDT983050 DNP983043:DNP983050 DXL983043:DXL983050 EHH983043:EHH983050 ERD983043:ERD983050 FAZ983043:FAZ983050 FKV983043:FKV983050 FUR983043:FUR983050 GEN983043:GEN983050 GOJ983043:GOJ983050 GYF983043:GYF983050 HIB983043:HIB983050 HRX983043:HRX983050 IBT983043:IBT983050 ILP983043:ILP983050 IVL983043:IVL983050 JFH983043:JFH983050 JPD983043:JPD983050 JYZ983043:JYZ983050 KIV983043:KIV983050 KSR983043:KSR983050 LCN983043:LCN983050 LMJ983043:LMJ983050 LWF983043:LWF983050 MGB983043:MGB983050 MPX983043:MPX983050 MZT983043:MZT983050 NJP983043:NJP983050 NTL983043:NTL983050 ODH983043:ODH983050 OND983043:OND983050 OWZ983043:OWZ983050 PGV983043:PGV983050 PQR983043:PQR983050 QAN983043:QAN983050 QKJ983043:QKJ983050 QUF983043:QUF983050 REB983043:REB983050 RNX983043:RNX983050 RXT983043:RXT983050 SHP983043:SHP983050 SRL983043:SRL983050 TBH983043:TBH983050 TLD983043:TLD983050 TUZ983043:TUZ983050 UEV983043:UEV983050 UOR983043:UOR983050 UYN983043:UYN983050 VIJ983043:VIJ983050 VSF983043:VSF983050 WCB983043:WCB983050 WLX983043:WLX983050 JH49:JH55">
      <formula1>$H$115:$H$120</formula1>
    </dataValidation>
    <dataValidation type="list" allowBlank="1" showInputMessage="1" showErrorMessage="1" sqref="WVS983043:WVS983050 K49:K56 TC49:TC55 ACY49:ACY55 AMU49:AMU55 AWQ49:AWQ55 BGM49:BGM55 BQI49:BQI55 CAE49:CAE55 CKA49:CKA55 CTW49:CTW55 DDS49:DDS55 DNO49:DNO55 DXK49:DXK55 EHG49:EHG55 ERC49:ERC55 FAY49:FAY55 FKU49:FKU55 FUQ49:FUQ55 GEM49:GEM55 GOI49:GOI55 GYE49:GYE55 HIA49:HIA55 HRW49:HRW55 IBS49:IBS55 ILO49:ILO55 IVK49:IVK55 JFG49:JFG55 JPC49:JPC55 JYY49:JYY55 KIU49:KIU55 KSQ49:KSQ55 LCM49:LCM55 LMI49:LMI55 LWE49:LWE55 MGA49:MGA55 MPW49:MPW55 MZS49:MZS55 NJO49:NJO55 NTK49:NTK55 ODG49:ODG55 ONC49:ONC55 OWY49:OWY55 PGU49:PGU55 PQQ49:PQQ55 QAM49:QAM55 QKI49:QKI55 QUE49:QUE55 REA49:REA55 RNW49:RNW55 RXS49:RXS55 SHO49:SHO55 SRK49:SRK55 TBG49:TBG55 TLC49:TLC55 TUY49:TUY55 UEU49:UEU55 UOQ49:UOQ55 UYM49:UYM55 VII49:VII55 VSE49:VSE55 WCA49:WCA55 WLW49:WLW55 WVS49:WVS55 K65553:K65591 JG65553:JG65591 TC65553:TC65591 ACY65553:ACY65591 AMU65553:AMU65591 AWQ65553:AWQ65591 BGM65553:BGM65591 BQI65553:BQI65591 CAE65553:CAE65591 CKA65553:CKA65591 CTW65553:CTW65591 DDS65553:DDS65591 DNO65553:DNO65591 DXK65553:DXK65591 EHG65553:EHG65591 ERC65553:ERC65591 FAY65553:FAY65591 FKU65553:FKU65591 FUQ65553:FUQ65591 GEM65553:GEM65591 GOI65553:GOI65591 GYE65553:GYE65591 HIA65553:HIA65591 HRW65553:HRW65591 IBS65553:IBS65591 ILO65553:ILO65591 IVK65553:IVK65591 JFG65553:JFG65591 JPC65553:JPC65591 JYY65553:JYY65591 KIU65553:KIU65591 KSQ65553:KSQ65591 LCM65553:LCM65591 LMI65553:LMI65591 LWE65553:LWE65591 MGA65553:MGA65591 MPW65553:MPW65591 MZS65553:MZS65591 NJO65553:NJO65591 NTK65553:NTK65591 ODG65553:ODG65591 ONC65553:ONC65591 OWY65553:OWY65591 PGU65553:PGU65591 PQQ65553:PQQ65591 QAM65553:QAM65591 QKI65553:QKI65591 QUE65553:QUE65591 REA65553:REA65591 RNW65553:RNW65591 RXS65553:RXS65591 SHO65553:SHO65591 SRK65553:SRK65591 TBG65553:TBG65591 TLC65553:TLC65591 TUY65553:TUY65591 UEU65553:UEU65591 UOQ65553:UOQ65591 UYM65553:UYM65591 VII65553:VII65591 VSE65553:VSE65591 WCA65553:WCA65591 WLW65553:WLW65591 WVS65553:WVS65591 K131089:K131127 JG131089:JG131127 TC131089:TC131127 ACY131089:ACY131127 AMU131089:AMU131127 AWQ131089:AWQ131127 BGM131089:BGM131127 BQI131089:BQI131127 CAE131089:CAE131127 CKA131089:CKA131127 CTW131089:CTW131127 DDS131089:DDS131127 DNO131089:DNO131127 DXK131089:DXK131127 EHG131089:EHG131127 ERC131089:ERC131127 FAY131089:FAY131127 FKU131089:FKU131127 FUQ131089:FUQ131127 GEM131089:GEM131127 GOI131089:GOI131127 GYE131089:GYE131127 HIA131089:HIA131127 HRW131089:HRW131127 IBS131089:IBS131127 ILO131089:ILO131127 IVK131089:IVK131127 JFG131089:JFG131127 JPC131089:JPC131127 JYY131089:JYY131127 KIU131089:KIU131127 KSQ131089:KSQ131127 LCM131089:LCM131127 LMI131089:LMI131127 LWE131089:LWE131127 MGA131089:MGA131127 MPW131089:MPW131127 MZS131089:MZS131127 NJO131089:NJO131127 NTK131089:NTK131127 ODG131089:ODG131127 ONC131089:ONC131127 OWY131089:OWY131127 PGU131089:PGU131127 PQQ131089:PQQ131127 QAM131089:QAM131127 QKI131089:QKI131127 QUE131089:QUE131127 REA131089:REA131127 RNW131089:RNW131127 RXS131089:RXS131127 SHO131089:SHO131127 SRK131089:SRK131127 TBG131089:TBG131127 TLC131089:TLC131127 TUY131089:TUY131127 UEU131089:UEU131127 UOQ131089:UOQ131127 UYM131089:UYM131127 VII131089:VII131127 VSE131089:VSE131127 WCA131089:WCA131127 WLW131089:WLW131127 WVS131089:WVS131127 K196625:K196663 JG196625:JG196663 TC196625:TC196663 ACY196625:ACY196663 AMU196625:AMU196663 AWQ196625:AWQ196663 BGM196625:BGM196663 BQI196625:BQI196663 CAE196625:CAE196663 CKA196625:CKA196663 CTW196625:CTW196663 DDS196625:DDS196663 DNO196625:DNO196663 DXK196625:DXK196663 EHG196625:EHG196663 ERC196625:ERC196663 FAY196625:FAY196663 FKU196625:FKU196663 FUQ196625:FUQ196663 GEM196625:GEM196663 GOI196625:GOI196663 GYE196625:GYE196663 HIA196625:HIA196663 HRW196625:HRW196663 IBS196625:IBS196663 ILO196625:ILO196663 IVK196625:IVK196663 JFG196625:JFG196663 JPC196625:JPC196663 JYY196625:JYY196663 KIU196625:KIU196663 KSQ196625:KSQ196663 LCM196625:LCM196663 LMI196625:LMI196663 LWE196625:LWE196663 MGA196625:MGA196663 MPW196625:MPW196663 MZS196625:MZS196663 NJO196625:NJO196663 NTK196625:NTK196663 ODG196625:ODG196663 ONC196625:ONC196663 OWY196625:OWY196663 PGU196625:PGU196663 PQQ196625:PQQ196663 QAM196625:QAM196663 QKI196625:QKI196663 QUE196625:QUE196663 REA196625:REA196663 RNW196625:RNW196663 RXS196625:RXS196663 SHO196625:SHO196663 SRK196625:SRK196663 TBG196625:TBG196663 TLC196625:TLC196663 TUY196625:TUY196663 UEU196625:UEU196663 UOQ196625:UOQ196663 UYM196625:UYM196663 VII196625:VII196663 VSE196625:VSE196663 WCA196625:WCA196663 WLW196625:WLW196663 WVS196625:WVS196663 K262161:K262199 JG262161:JG262199 TC262161:TC262199 ACY262161:ACY262199 AMU262161:AMU262199 AWQ262161:AWQ262199 BGM262161:BGM262199 BQI262161:BQI262199 CAE262161:CAE262199 CKA262161:CKA262199 CTW262161:CTW262199 DDS262161:DDS262199 DNO262161:DNO262199 DXK262161:DXK262199 EHG262161:EHG262199 ERC262161:ERC262199 FAY262161:FAY262199 FKU262161:FKU262199 FUQ262161:FUQ262199 GEM262161:GEM262199 GOI262161:GOI262199 GYE262161:GYE262199 HIA262161:HIA262199 HRW262161:HRW262199 IBS262161:IBS262199 ILO262161:ILO262199 IVK262161:IVK262199 JFG262161:JFG262199 JPC262161:JPC262199 JYY262161:JYY262199 KIU262161:KIU262199 KSQ262161:KSQ262199 LCM262161:LCM262199 LMI262161:LMI262199 LWE262161:LWE262199 MGA262161:MGA262199 MPW262161:MPW262199 MZS262161:MZS262199 NJO262161:NJO262199 NTK262161:NTK262199 ODG262161:ODG262199 ONC262161:ONC262199 OWY262161:OWY262199 PGU262161:PGU262199 PQQ262161:PQQ262199 QAM262161:QAM262199 QKI262161:QKI262199 QUE262161:QUE262199 REA262161:REA262199 RNW262161:RNW262199 RXS262161:RXS262199 SHO262161:SHO262199 SRK262161:SRK262199 TBG262161:TBG262199 TLC262161:TLC262199 TUY262161:TUY262199 UEU262161:UEU262199 UOQ262161:UOQ262199 UYM262161:UYM262199 VII262161:VII262199 VSE262161:VSE262199 WCA262161:WCA262199 WLW262161:WLW262199 WVS262161:WVS262199 K327697:K327735 JG327697:JG327735 TC327697:TC327735 ACY327697:ACY327735 AMU327697:AMU327735 AWQ327697:AWQ327735 BGM327697:BGM327735 BQI327697:BQI327735 CAE327697:CAE327735 CKA327697:CKA327735 CTW327697:CTW327735 DDS327697:DDS327735 DNO327697:DNO327735 DXK327697:DXK327735 EHG327697:EHG327735 ERC327697:ERC327735 FAY327697:FAY327735 FKU327697:FKU327735 FUQ327697:FUQ327735 GEM327697:GEM327735 GOI327697:GOI327735 GYE327697:GYE327735 HIA327697:HIA327735 HRW327697:HRW327735 IBS327697:IBS327735 ILO327697:ILO327735 IVK327697:IVK327735 JFG327697:JFG327735 JPC327697:JPC327735 JYY327697:JYY327735 KIU327697:KIU327735 KSQ327697:KSQ327735 LCM327697:LCM327735 LMI327697:LMI327735 LWE327697:LWE327735 MGA327697:MGA327735 MPW327697:MPW327735 MZS327697:MZS327735 NJO327697:NJO327735 NTK327697:NTK327735 ODG327697:ODG327735 ONC327697:ONC327735 OWY327697:OWY327735 PGU327697:PGU327735 PQQ327697:PQQ327735 QAM327697:QAM327735 QKI327697:QKI327735 QUE327697:QUE327735 REA327697:REA327735 RNW327697:RNW327735 RXS327697:RXS327735 SHO327697:SHO327735 SRK327697:SRK327735 TBG327697:TBG327735 TLC327697:TLC327735 TUY327697:TUY327735 UEU327697:UEU327735 UOQ327697:UOQ327735 UYM327697:UYM327735 VII327697:VII327735 VSE327697:VSE327735 WCA327697:WCA327735 WLW327697:WLW327735 WVS327697:WVS327735 K393233:K393271 JG393233:JG393271 TC393233:TC393271 ACY393233:ACY393271 AMU393233:AMU393271 AWQ393233:AWQ393271 BGM393233:BGM393271 BQI393233:BQI393271 CAE393233:CAE393271 CKA393233:CKA393271 CTW393233:CTW393271 DDS393233:DDS393271 DNO393233:DNO393271 DXK393233:DXK393271 EHG393233:EHG393271 ERC393233:ERC393271 FAY393233:FAY393271 FKU393233:FKU393271 FUQ393233:FUQ393271 GEM393233:GEM393271 GOI393233:GOI393271 GYE393233:GYE393271 HIA393233:HIA393271 HRW393233:HRW393271 IBS393233:IBS393271 ILO393233:ILO393271 IVK393233:IVK393271 JFG393233:JFG393271 JPC393233:JPC393271 JYY393233:JYY393271 KIU393233:KIU393271 KSQ393233:KSQ393271 LCM393233:LCM393271 LMI393233:LMI393271 LWE393233:LWE393271 MGA393233:MGA393271 MPW393233:MPW393271 MZS393233:MZS393271 NJO393233:NJO393271 NTK393233:NTK393271 ODG393233:ODG393271 ONC393233:ONC393271 OWY393233:OWY393271 PGU393233:PGU393271 PQQ393233:PQQ393271 QAM393233:QAM393271 QKI393233:QKI393271 QUE393233:QUE393271 REA393233:REA393271 RNW393233:RNW393271 RXS393233:RXS393271 SHO393233:SHO393271 SRK393233:SRK393271 TBG393233:TBG393271 TLC393233:TLC393271 TUY393233:TUY393271 UEU393233:UEU393271 UOQ393233:UOQ393271 UYM393233:UYM393271 VII393233:VII393271 VSE393233:VSE393271 WCA393233:WCA393271 WLW393233:WLW393271 WVS393233:WVS393271 K458769:K458807 JG458769:JG458807 TC458769:TC458807 ACY458769:ACY458807 AMU458769:AMU458807 AWQ458769:AWQ458807 BGM458769:BGM458807 BQI458769:BQI458807 CAE458769:CAE458807 CKA458769:CKA458807 CTW458769:CTW458807 DDS458769:DDS458807 DNO458769:DNO458807 DXK458769:DXK458807 EHG458769:EHG458807 ERC458769:ERC458807 FAY458769:FAY458807 FKU458769:FKU458807 FUQ458769:FUQ458807 GEM458769:GEM458807 GOI458769:GOI458807 GYE458769:GYE458807 HIA458769:HIA458807 HRW458769:HRW458807 IBS458769:IBS458807 ILO458769:ILO458807 IVK458769:IVK458807 JFG458769:JFG458807 JPC458769:JPC458807 JYY458769:JYY458807 KIU458769:KIU458807 KSQ458769:KSQ458807 LCM458769:LCM458807 LMI458769:LMI458807 LWE458769:LWE458807 MGA458769:MGA458807 MPW458769:MPW458807 MZS458769:MZS458807 NJO458769:NJO458807 NTK458769:NTK458807 ODG458769:ODG458807 ONC458769:ONC458807 OWY458769:OWY458807 PGU458769:PGU458807 PQQ458769:PQQ458807 QAM458769:QAM458807 QKI458769:QKI458807 QUE458769:QUE458807 REA458769:REA458807 RNW458769:RNW458807 RXS458769:RXS458807 SHO458769:SHO458807 SRK458769:SRK458807 TBG458769:TBG458807 TLC458769:TLC458807 TUY458769:TUY458807 UEU458769:UEU458807 UOQ458769:UOQ458807 UYM458769:UYM458807 VII458769:VII458807 VSE458769:VSE458807 WCA458769:WCA458807 WLW458769:WLW458807 WVS458769:WVS458807 K524305:K524343 JG524305:JG524343 TC524305:TC524343 ACY524305:ACY524343 AMU524305:AMU524343 AWQ524305:AWQ524343 BGM524305:BGM524343 BQI524305:BQI524343 CAE524305:CAE524343 CKA524305:CKA524343 CTW524305:CTW524343 DDS524305:DDS524343 DNO524305:DNO524343 DXK524305:DXK524343 EHG524305:EHG524343 ERC524305:ERC524343 FAY524305:FAY524343 FKU524305:FKU524343 FUQ524305:FUQ524343 GEM524305:GEM524343 GOI524305:GOI524343 GYE524305:GYE524343 HIA524305:HIA524343 HRW524305:HRW524343 IBS524305:IBS524343 ILO524305:ILO524343 IVK524305:IVK524343 JFG524305:JFG524343 JPC524305:JPC524343 JYY524305:JYY524343 KIU524305:KIU524343 KSQ524305:KSQ524343 LCM524305:LCM524343 LMI524305:LMI524343 LWE524305:LWE524343 MGA524305:MGA524343 MPW524305:MPW524343 MZS524305:MZS524343 NJO524305:NJO524343 NTK524305:NTK524343 ODG524305:ODG524343 ONC524305:ONC524343 OWY524305:OWY524343 PGU524305:PGU524343 PQQ524305:PQQ524343 QAM524305:QAM524343 QKI524305:QKI524343 QUE524305:QUE524343 REA524305:REA524343 RNW524305:RNW524343 RXS524305:RXS524343 SHO524305:SHO524343 SRK524305:SRK524343 TBG524305:TBG524343 TLC524305:TLC524343 TUY524305:TUY524343 UEU524305:UEU524343 UOQ524305:UOQ524343 UYM524305:UYM524343 VII524305:VII524343 VSE524305:VSE524343 WCA524305:WCA524343 WLW524305:WLW524343 WVS524305:WVS524343 K589841:K589879 JG589841:JG589879 TC589841:TC589879 ACY589841:ACY589879 AMU589841:AMU589879 AWQ589841:AWQ589879 BGM589841:BGM589879 BQI589841:BQI589879 CAE589841:CAE589879 CKA589841:CKA589879 CTW589841:CTW589879 DDS589841:DDS589879 DNO589841:DNO589879 DXK589841:DXK589879 EHG589841:EHG589879 ERC589841:ERC589879 FAY589841:FAY589879 FKU589841:FKU589879 FUQ589841:FUQ589879 GEM589841:GEM589879 GOI589841:GOI589879 GYE589841:GYE589879 HIA589841:HIA589879 HRW589841:HRW589879 IBS589841:IBS589879 ILO589841:ILO589879 IVK589841:IVK589879 JFG589841:JFG589879 JPC589841:JPC589879 JYY589841:JYY589879 KIU589841:KIU589879 KSQ589841:KSQ589879 LCM589841:LCM589879 LMI589841:LMI589879 LWE589841:LWE589879 MGA589841:MGA589879 MPW589841:MPW589879 MZS589841:MZS589879 NJO589841:NJO589879 NTK589841:NTK589879 ODG589841:ODG589879 ONC589841:ONC589879 OWY589841:OWY589879 PGU589841:PGU589879 PQQ589841:PQQ589879 QAM589841:QAM589879 QKI589841:QKI589879 QUE589841:QUE589879 REA589841:REA589879 RNW589841:RNW589879 RXS589841:RXS589879 SHO589841:SHO589879 SRK589841:SRK589879 TBG589841:TBG589879 TLC589841:TLC589879 TUY589841:TUY589879 UEU589841:UEU589879 UOQ589841:UOQ589879 UYM589841:UYM589879 VII589841:VII589879 VSE589841:VSE589879 WCA589841:WCA589879 WLW589841:WLW589879 WVS589841:WVS589879 K655377:K655415 JG655377:JG655415 TC655377:TC655415 ACY655377:ACY655415 AMU655377:AMU655415 AWQ655377:AWQ655415 BGM655377:BGM655415 BQI655377:BQI655415 CAE655377:CAE655415 CKA655377:CKA655415 CTW655377:CTW655415 DDS655377:DDS655415 DNO655377:DNO655415 DXK655377:DXK655415 EHG655377:EHG655415 ERC655377:ERC655415 FAY655377:FAY655415 FKU655377:FKU655415 FUQ655377:FUQ655415 GEM655377:GEM655415 GOI655377:GOI655415 GYE655377:GYE655415 HIA655377:HIA655415 HRW655377:HRW655415 IBS655377:IBS655415 ILO655377:ILO655415 IVK655377:IVK655415 JFG655377:JFG655415 JPC655377:JPC655415 JYY655377:JYY655415 KIU655377:KIU655415 KSQ655377:KSQ655415 LCM655377:LCM655415 LMI655377:LMI655415 LWE655377:LWE655415 MGA655377:MGA655415 MPW655377:MPW655415 MZS655377:MZS655415 NJO655377:NJO655415 NTK655377:NTK655415 ODG655377:ODG655415 ONC655377:ONC655415 OWY655377:OWY655415 PGU655377:PGU655415 PQQ655377:PQQ655415 QAM655377:QAM655415 QKI655377:QKI655415 QUE655377:QUE655415 REA655377:REA655415 RNW655377:RNW655415 RXS655377:RXS655415 SHO655377:SHO655415 SRK655377:SRK655415 TBG655377:TBG655415 TLC655377:TLC655415 TUY655377:TUY655415 UEU655377:UEU655415 UOQ655377:UOQ655415 UYM655377:UYM655415 VII655377:VII655415 VSE655377:VSE655415 WCA655377:WCA655415 WLW655377:WLW655415 WVS655377:WVS655415 K720913:K720951 JG720913:JG720951 TC720913:TC720951 ACY720913:ACY720951 AMU720913:AMU720951 AWQ720913:AWQ720951 BGM720913:BGM720951 BQI720913:BQI720951 CAE720913:CAE720951 CKA720913:CKA720951 CTW720913:CTW720951 DDS720913:DDS720951 DNO720913:DNO720951 DXK720913:DXK720951 EHG720913:EHG720951 ERC720913:ERC720951 FAY720913:FAY720951 FKU720913:FKU720951 FUQ720913:FUQ720951 GEM720913:GEM720951 GOI720913:GOI720951 GYE720913:GYE720951 HIA720913:HIA720951 HRW720913:HRW720951 IBS720913:IBS720951 ILO720913:ILO720951 IVK720913:IVK720951 JFG720913:JFG720951 JPC720913:JPC720951 JYY720913:JYY720951 KIU720913:KIU720951 KSQ720913:KSQ720951 LCM720913:LCM720951 LMI720913:LMI720951 LWE720913:LWE720951 MGA720913:MGA720951 MPW720913:MPW720951 MZS720913:MZS720951 NJO720913:NJO720951 NTK720913:NTK720951 ODG720913:ODG720951 ONC720913:ONC720951 OWY720913:OWY720951 PGU720913:PGU720951 PQQ720913:PQQ720951 QAM720913:QAM720951 QKI720913:QKI720951 QUE720913:QUE720951 REA720913:REA720951 RNW720913:RNW720951 RXS720913:RXS720951 SHO720913:SHO720951 SRK720913:SRK720951 TBG720913:TBG720951 TLC720913:TLC720951 TUY720913:TUY720951 UEU720913:UEU720951 UOQ720913:UOQ720951 UYM720913:UYM720951 VII720913:VII720951 VSE720913:VSE720951 WCA720913:WCA720951 WLW720913:WLW720951 WVS720913:WVS720951 K786449:K786487 JG786449:JG786487 TC786449:TC786487 ACY786449:ACY786487 AMU786449:AMU786487 AWQ786449:AWQ786487 BGM786449:BGM786487 BQI786449:BQI786487 CAE786449:CAE786487 CKA786449:CKA786487 CTW786449:CTW786487 DDS786449:DDS786487 DNO786449:DNO786487 DXK786449:DXK786487 EHG786449:EHG786487 ERC786449:ERC786487 FAY786449:FAY786487 FKU786449:FKU786487 FUQ786449:FUQ786487 GEM786449:GEM786487 GOI786449:GOI786487 GYE786449:GYE786487 HIA786449:HIA786487 HRW786449:HRW786487 IBS786449:IBS786487 ILO786449:ILO786487 IVK786449:IVK786487 JFG786449:JFG786487 JPC786449:JPC786487 JYY786449:JYY786487 KIU786449:KIU786487 KSQ786449:KSQ786487 LCM786449:LCM786487 LMI786449:LMI786487 LWE786449:LWE786487 MGA786449:MGA786487 MPW786449:MPW786487 MZS786449:MZS786487 NJO786449:NJO786487 NTK786449:NTK786487 ODG786449:ODG786487 ONC786449:ONC786487 OWY786449:OWY786487 PGU786449:PGU786487 PQQ786449:PQQ786487 QAM786449:QAM786487 QKI786449:QKI786487 QUE786449:QUE786487 REA786449:REA786487 RNW786449:RNW786487 RXS786449:RXS786487 SHO786449:SHO786487 SRK786449:SRK786487 TBG786449:TBG786487 TLC786449:TLC786487 TUY786449:TUY786487 UEU786449:UEU786487 UOQ786449:UOQ786487 UYM786449:UYM786487 VII786449:VII786487 VSE786449:VSE786487 WCA786449:WCA786487 WLW786449:WLW786487 WVS786449:WVS786487 K851985:K852023 JG851985:JG852023 TC851985:TC852023 ACY851985:ACY852023 AMU851985:AMU852023 AWQ851985:AWQ852023 BGM851985:BGM852023 BQI851985:BQI852023 CAE851985:CAE852023 CKA851985:CKA852023 CTW851985:CTW852023 DDS851985:DDS852023 DNO851985:DNO852023 DXK851985:DXK852023 EHG851985:EHG852023 ERC851985:ERC852023 FAY851985:FAY852023 FKU851985:FKU852023 FUQ851985:FUQ852023 GEM851985:GEM852023 GOI851985:GOI852023 GYE851985:GYE852023 HIA851985:HIA852023 HRW851985:HRW852023 IBS851985:IBS852023 ILO851985:ILO852023 IVK851985:IVK852023 JFG851985:JFG852023 JPC851985:JPC852023 JYY851985:JYY852023 KIU851985:KIU852023 KSQ851985:KSQ852023 LCM851985:LCM852023 LMI851985:LMI852023 LWE851985:LWE852023 MGA851985:MGA852023 MPW851985:MPW852023 MZS851985:MZS852023 NJO851985:NJO852023 NTK851985:NTK852023 ODG851985:ODG852023 ONC851985:ONC852023 OWY851985:OWY852023 PGU851985:PGU852023 PQQ851985:PQQ852023 QAM851985:QAM852023 QKI851985:QKI852023 QUE851985:QUE852023 REA851985:REA852023 RNW851985:RNW852023 RXS851985:RXS852023 SHO851985:SHO852023 SRK851985:SRK852023 TBG851985:TBG852023 TLC851985:TLC852023 TUY851985:TUY852023 UEU851985:UEU852023 UOQ851985:UOQ852023 UYM851985:UYM852023 VII851985:VII852023 VSE851985:VSE852023 WCA851985:WCA852023 WLW851985:WLW852023 WVS851985:WVS852023 K917521:K917559 JG917521:JG917559 TC917521:TC917559 ACY917521:ACY917559 AMU917521:AMU917559 AWQ917521:AWQ917559 BGM917521:BGM917559 BQI917521:BQI917559 CAE917521:CAE917559 CKA917521:CKA917559 CTW917521:CTW917559 DDS917521:DDS917559 DNO917521:DNO917559 DXK917521:DXK917559 EHG917521:EHG917559 ERC917521:ERC917559 FAY917521:FAY917559 FKU917521:FKU917559 FUQ917521:FUQ917559 GEM917521:GEM917559 GOI917521:GOI917559 GYE917521:GYE917559 HIA917521:HIA917559 HRW917521:HRW917559 IBS917521:IBS917559 ILO917521:ILO917559 IVK917521:IVK917559 JFG917521:JFG917559 JPC917521:JPC917559 JYY917521:JYY917559 KIU917521:KIU917559 KSQ917521:KSQ917559 LCM917521:LCM917559 LMI917521:LMI917559 LWE917521:LWE917559 MGA917521:MGA917559 MPW917521:MPW917559 MZS917521:MZS917559 NJO917521:NJO917559 NTK917521:NTK917559 ODG917521:ODG917559 ONC917521:ONC917559 OWY917521:OWY917559 PGU917521:PGU917559 PQQ917521:PQQ917559 QAM917521:QAM917559 QKI917521:QKI917559 QUE917521:QUE917559 REA917521:REA917559 RNW917521:RNW917559 RXS917521:RXS917559 SHO917521:SHO917559 SRK917521:SRK917559 TBG917521:TBG917559 TLC917521:TLC917559 TUY917521:TUY917559 UEU917521:UEU917559 UOQ917521:UOQ917559 UYM917521:UYM917559 VII917521:VII917559 VSE917521:VSE917559 WCA917521:WCA917559 WLW917521:WLW917559 WVS917521:WVS917559 K983057:K983095 JG983057:JG983095 TC983057:TC983095 ACY983057:ACY983095 AMU983057:AMU983095 AWQ983057:AWQ983095 BGM983057:BGM983095 BQI983057:BQI983095 CAE983057:CAE983095 CKA983057:CKA983095 CTW983057:CTW983095 DDS983057:DDS983095 DNO983057:DNO983095 DXK983057:DXK983095 EHG983057:EHG983095 ERC983057:ERC983095 FAY983057:FAY983095 FKU983057:FKU983095 FUQ983057:FUQ983095 GEM983057:GEM983095 GOI983057:GOI983095 GYE983057:GYE983095 HIA983057:HIA983095 HRW983057:HRW983095 IBS983057:IBS983095 ILO983057:ILO983095 IVK983057:IVK983095 JFG983057:JFG983095 JPC983057:JPC983095 JYY983057:JYY983095 KIU983057:KIU983095 KSQ983057:KSQ983095 LCM983057:LCM983095 LMI983057:LMI983095 LWE983057:LWE983095 MGA983057:MGA983095 MPW983057:MPW983095 MZS983057:MZS983095 NJO983057:NJO983095 NTK983057:NTK983095 ODG983057:ODG983095 ONC983057:ONC983095 OWY983057:OWY983095 PGU983057:PGU983095 PQQ983057:PQQ983095 QAM983057:QAM983095 QKI983057:QKI983095 QUE983057:QUE983095 REA983057:REA983095 RNW983057:RNW983095 RXS983057:RXS983095 SHO983057:SHO983095 SRK983057:SRK983095 TBG983057:TBG983095 TLC983057:TLC983095 TUY983057:TUY983095 UEU983057:UEU983095 UOQ983057:UOQ983095 UYM983057:UYM983095 VII983057:VII983095 VSE983057:VSE983095 WCA983057:WCA983095 WLW983057:WLW983095 WVS983057:WVS983095 K38:K43 JG38:JG42 TC38:TC42 ACY38:ACY42 AMU38:AMU42 AWQ38:AWQ42 BGM38:BGM42 BQI38:BQI42 CAE38:CAE42 CKA38:CKA42 CTW38:CTW42 DDS38:DDS42 DNO38:DNO42 DXK38:DXK42 EHG38:EHG42 ERC38:ERC42 FAY38:FAY42 FKU38:FKU42 FUQ38:FUQ42 GEM38:GEM42 GOI38:GOI42 GYE38:GYE42 HIA38:HIA42 HRW38:HRW42 IBS38:IBS42 ILO38:ILO42 IVK38:IVK42 JFG38:JFG42 JPC38:JPC42 JYY38:JYY42 KIU38:KIU42 KSQ38:KSQ42 LCM38:LCM42 LMI38:LMI42 LWE38:LWE42 MGA38:MGA42 MPW38:MPW42 MZS38:MZS42 NJO38:NJO42 NTK38:NTK42 ODG38:ODG42 ONC38:ONC42 OWY38:OWY42 PGU38:PGU42 PQQ38:PQQ42 QAM38:QAM42 QKI38:QKI42 QUE38:QUE42 REA38:REA42 RNW38:RNW42 RXS38:RXS42 SHO38:SHO42 SRK38:SRK42 TBG38:TBG42 TLC38:TLC42 TUY38:TUY42 UEU38:UEU42 UOQ38:UOQ42 UYM38:UYM42 VII38:VII42 VSE38:VSE42 WCA38:WCA42 WLW38:WLW42 WVS38:WVS42 K65539:K65546 JG65539:JG65546 TC65539:TC65546 ACY65539:ACY65546 AMU65539:AMU65546 AWQ65539:AWQ65546 BGM65539:BGM65546 BQI65539:BQI65546 CAE65539:CAE65546 CKA65539:CKA65546 CTW65539:CTW65546 DDS65539:DDS65546 DNO65539:DNO65546 DXK65539:DXK65546 EHG65539:EHG65546 ERC65539:ERC65546 FAY65539:FAY65546 FKU65539:FKU65546 FUQ65539:FUQ65546 GEM65539:GEM65546 GOI65539:GOI65546 GYE65539:GYE65546 HIA65539:HIA65546 HRW65539:HRW65546 IBS65539:IBS65546 ILO65539:ILO65546 IVK65539:IVK65546 JFG65539:JFG65546 JPC65539:JPC65546 JYY65539:JYY65546 KIU65539:KIU65546 KSQ65539:KSQ65546 LCM65539:LCM65546 LMI65539:LMI65546 LWE65539:LWE65546 MGA65539:MGA65546 MPW65539:MPW65546 MZS65539:MZS65546 NJO65539:NJO65546 NTK65539:NTK65546 ODG65539:ODG65546 ONC65539:ONC65546 OWY65539:OWY65546 PGU65539:PGU65546 PQQ65539:PQQ65546 QAM65539:QAM65546 QKI65539:QKI65546 QUE65539:QUE65546 REA65539:REA65546 RNW65539:RNW65546 RXS65539:RXS65546 SHO65539:SHO65546 SRK65539:SRK65546 TBG65539:TBG65546 TLC65539:TLC65546 TUY65539:TUY65546 UEU65539:UEU65546 UOQ65539:UOQ65546 UYM65539:UYM65546 VII65539:VII65546 VSE65539:VSE65546 WCA65539:WCA65546 WLW65539:WLW65546 WVS65539:WVS65546 K131075:K131082 JG131075:JG131082 TC131075:TC131082 ACY131075:ACY131082 AMU131075:AMU131082 AWQ131075:AWQ131082 BGM131075:BGM131082 BQI131075:BQI131082 CAE131075:CAE131082 CKA131075:CKA131082 CTW131075:CTW131082 DDS131075:DDS131082 DNO131075:DNO131082 DXK131075:DXK131082 EHG131075:EHG131082 ERC131075:ERC131082 FAY131075:FAY131082 FKU131075:FKU131082 FUQ131075:FUQ131082 GEM131075:GEM131082 GOI131075:GOI131082 GYE131075:GYE131082 HIA131075:HIA131082 HRW131075:HRW131082 IBS131075:IBS131082 ILO131075:ILO131082 IVK131075:IVK131082 JFG131075:JFG131082 JPC131075:JPC131082 JYY131075:JYY131082 KIU131075:KIU131082 KSQ131075:KSQ131082 LCM131075:LCM131082 LMI131075:LMI131082 LWE131075:LWE131082 MGA131075:MGA131082 MPW131075:MPW131082 MZS131075:MZS131082 NJO131075:NJO131082 NTK131075:NTK131082 ODG131075:ODG131082 ONC131075:ONC131082 OWY131075:OWY131082 PGU131075:PGU131082 PQQ131075:PQQ131082 QAM131075:QAM131082 QKI131075:QKI131082 QUE131075:QUE131082 REA131075:REA131082 RNW131075:RNW131082 RXS131075:RXS131082 SHO131075:SHO131082 SRK131075:SRK131082 TBG131075:TBG131082 TLC131075:TLC131082 TUY131075:TUY131082 UEU131075:UEU131082 UOQ131075:UOQ131082 UYM131075:UYM131082 VII131075:VII131082 VSE131075:VSE131082 WCA131075:WCA131082 WLW131075:WLW131082 WVS131075:WVS131082 K196611:K196618 JG196611:JG196618 TC196611:TC196618 ACY196611:ACY196618 AMU196611:AMU196618 AWQ196611:AWQ196618 BGM196611:BGM196618 BQI196611:BQI196618 CAE196611:CAE196618 CKA196611:CKA196618 CTW196611:CTW196618 DDS196611:DDS196618 DNO196611:DNO196618 DXK196611:DXK196618 EHG196611:EHG196618 ERC196611:ERC196618 FAY196611:FAY196618 FKU196611:FKU196618 FUQ196611:FUQ196618 GEM196611:GEM196618 GOI196611:GOI196618 GYE196611:GYE196618 HIA196611:HIA196618 HRW196611:HRW196618 IBS196611:IBS196618 ILO196611:ILO196618 IVK196611:IVK196618 JFG196611:JFG196618 JPC196611:JPC196618 JYY196611:JYY196618 KIU196611:KIU196618 KSQ196611:KSQ196618 LCM196611:LCM196618 LMI196611:LMI196618 LWE196611:LWE196618 MGA196611:MGA196618 MPW196611:MPW196618 MZS196611:MZS196618 NJO196611:NJO196618 NTK196611:NTK196618 ODG196611:ODG196618 ONC196611:ONC196618 OWY196611:OWY196618 PGU196611:PGU196618 PQQ196611:PQQ196618 QAM196611:QAM196618 QKI196611:QKI196618 QUE196611:QUE196618 REA196611:REA196618 RNW196611:RNW196618 RXS196611:RXS196618 SHO196611:SHO196618 SRK196611:SRK196618 TBG196611:TBG196618 TLC196611:TLC196618 TUY196611:TUY196618 UEU196611:UEU196618 UOQ196611:UOQ196618 UYM196611:UYM196618 VII196611:VII196618 VSE196611:VSE196618 WCA196611:WCA196618 WLW196611:WLW196618 WVS196611:WVS196618 K262147:K262154 JG262147:JG262154 TC262147:TC262154 ACY262147:ACY262154 AMU262147:AMU262154 AWQ262147:AWQ262154 BGM262147:BGM262154 BQI262147:BQI262154 CAE262147:CAE262154 CKA262147:CKA262154 CTW262147:CTW262154 DDS262147:DDS262154 DNO262147:DNO262154 DXK262147:DXK262154 EHG262147:EHG262154 ERC262147:ERC262154 FAY262147:FAY262154 FKU262147:FKU262154 FUQ262147:FUQ262154 GEM262147:GEM262154 GOI262147:GOI262154 GYE262147:GYE262154 HIA262147:HIA262154 HRW262147:HRW262154 IBS262147:IBS262154 ILO262147:ILO262154 IVK262147:IVK262154 JFG262147:JFG262154 JPC262147:JPC262154 JYY262147:JYY262154 KIU262147:KIU262154 KSQ262147:KSQ262154 LCM262147:LCM262154 LMI262147:LMI262154 LWE262147:LWE262154 MGA262147:MGA262154 MPW262147:MPW262154 MZS262147:MZS262154 NJO262147:NJO262154 NTK262147:NTK262154 ODG262147:ODG262154 ONC262147:ONC262154 OWY262147:OWY262154 PGU262147:PGU262154 PQQ262147:PQQ262154 QAM262147:QAM262154 QKI262147:QKI262154 QUE262147:QUE262154 REA262147:REA262154 RNW262147:RNW262154 RXS262147:RXS262154 SHO262147:SHO262154 SRK262147:SRK262154 TBG262147:TBG262154 TLC262147:TLC262154 TUY262147:TUY262154 UEU262147:UEU262154 UOQ262147:UOQ262154 UYM262147:UYM262154 VII262147:VII262154 VSE262147:VSE262154 WCA262147:WCA262154 WLW262147:WLW262154 WVS262147:WVS262154 K327683:K327690 JG327683:JG327690 TC327683:TC327690 ACY327683:ACY327690 AMU327683:AMU327690 AWQ327683:AWQ327690 BGM327683:BGM327690 BQI327683:BQI327690 CAE327683:CAE327690 CKA327683:CKA327690 CTW327683:CTW327690 DDS327683:DDS327690 DNO327683:DNO327690 DXK327683:DXK327690 EHG327683:EHG327690 ERC327683:ERC327690 FAY327683:FAY327690 FKU327683:FKU327690 FUQ327683:FUQ327690 GEM327683:GEM327690 GOI327683:GOI327690 GYE327683:GYE327690 HIA327683:HIA327690 HRW327683:HRW327690 IBS327683:IBS327690 ILO327683:ILO327690 IVK327683:IVK327690 JFG327683:JFG327690 JPC327683:JPC327690 JYY327683:JYY327690 KIU327683:KIU327690 KSQ327683:KSQ327690 LCM327683:LCM327690 LMI327683:LMI327690 LWE327683:LWE327690 MGA327683:MGA327690 MPW327683:MPW327690 MZS327683:MZS327690 NJO327683:NJO327690 NTK327683:NTK327690 ODG327683:ODG327690 ONC327683:ONC327690 OWY327683:OWY327690 PGU327683:PGU327690 PQQ327683:PQQ327690 QAM327683:QAM327690 QKI327683:QKI327690 QUE327683:QUE327690 REA327683:REA327690 RNW327683:RNW327690 RXS327683:RXS327690 SHO327683:SHO327690 SRK327683:SRK327690 TBG327683:TBG327690 TLC327683:TLC327690 TUY327683:TUY327690 UEU327683:UEU327690 UOQ327683:UOQ327690 UYM327683:UYM327690 VII327683:VII327690 VSE327683:VSE327690 WCA327683:WCA327690 WLW327683:WLW327690 WVS327683:WVS327690 K393219:K393226 JG393219:JG393226 TC393219:TC393226 ACY393219:ACY393226 AMU393219:AMU393226 AWQ393219:AWQ393226 BGM393219:BGM393226 BQI393219:BQI393226 CAE393219:CAE393226 CKA393219:CKA393226 CTW393219:CTW393226 DDS393219:DDS393226 DNO393219:DNO393226 DXK393219:DXK393226 EHG393219:EHG393226 ERC393219:ERC393226 FAY393219:FAY393226 FKU393219:FKU393226 FUQ393219:FUQ393226 GEM393219:GEM393226 GOI393219:GOI393226 GYE393219:GYE393226 HIA393219:HIA393226 HRW393219:HRW393226 IBS393219:IBS393226 ILO393219:ILO393226 IVK393219:IVK393226 JFG393219:JFG393226 JPC393219:JPC393226 JYY393219:JYY393226 KIU393219:KIU393226 KSQ393219:KSQ393226 LCM393219:LCM393226 LMI393219:LMI393226 LWE393219:LWE393226 MGA393219:MGA393226 MPW393219:MPW393226 MZS393219:MZS393226 NJO393219:NJO393226 NTK393219:NTK393226 ODG393219:ODG393226 ONC393219:ONC393226 OWY393219:OWY393226 PGU393219:PGU393226 PQQ393219:PQQ393226 QAM393219:QAM393226 QKI393219:QKI393226 QUE393219:QUE393226 REA393219:REA393226 RNW393219:RNW393226 RXS393219:RXS393226 SHO393219:SHO393226 SRK393219:SRK393226 TBG393219:TBG393226 TLC393219:TLC393226 TUY393219:TUY393226 UEU393219:UEU393226 UOQ393219:UOQ393226 UYM393219:UYM393226 VII393219:VII393226 VSE393219:VSE393226 WCA393219:WCA393226 WLW393219:WLW393226 WVS393219:WVS393226 K458755:K458762 JG458755:JG458762 TC458755:TC458762 ACY458755:ACY458762 AMU458755:AMU458762 AWQ458755:AWQ458762 BGM458755:BGM458762 BQI458755:BQI458762 CAE458755:CAE458762 CKA458755:CKA458762 CTW458755:CTW458762 DDS458755:DDS458762 DNO458755:DNO458762 DXK458755:DXK458762 EHG458755:EHG458762 ERC458755:ERC458762 FAY458755:FAY458762 FKU458755:FKU458762 FUQ458755:FUQ458762 GEM458755:GEM458762 GOI458755:GOI458762 GYE458755:GYE458762 HIA458755:HIA458762 HRW458755:HRW458762 IBS458755:IBS458762 ILO458755:ILO458762 IVK458755:IVK458762 JFG458755:JFG458762 JPC458755:JPC458762 JYY458755:JYY458762 KIU458755:KIU458762 KSQ458755:KSQ458762 LCM458755:LCM458762 LMI458755:LMI458762 LWE458755:LWE458762 MGA458755:MGA458762 MPW458755:MPW458762 MZS458755:MZS458762 NJO458755:NJO458762 NTK458755:NTK458762 ODG458755:ODG458762 ONC458755:ONC458762 OWY458755:OWY458762 PGU458755:PGU458762 PQQ458755:PQQ458762 QAM458755:QAM458762 QKI458755:QKI458762 QUE458755:QUE458762 REA458755:REA458762 RNW458755:RNW458762 RXS458755:RXS458762 SHO458755:SHO458762 SRK458755:SRK458762 TBG458755:TBG458762 TLC458755:TLC458762 TUY458755:TUY458762 UEU458755:UEU458762 UOQ458755:UOQ458762 UYM458755:UYM458762 VII458755:VII458762 VSE458755:VSE458762 WCA458755:WCA458762 WLW458755:WLW458762 WVS458755:WVS458762 K524291:K524298 JG524291:JG524298 TC524291:TC524298 ACY524291:ACY524298 AMU524291:AMU524298 AWQ524291:AWQ524298 BGM524291:BGM524298 BQI524291:BQI524298 CAE524291:CAE524298 CKA524291:CKA524298 CTW524291:CTW524298 DDS524291:DDS524298 DNO524291:DNO524298 DXK524291:DXK524298 EHG524291:EHG524298 ERC524291:ERC524298 FAY524291:FAY524298 FKU524291:FKU524298 FUQ524291:FUQ524298 GEM524291:GEM524298 GOI524291:GOI524298 GYE524291:GYE524298 HIA524291:HIA524298 HRW524291:HRW524298 IBS524291:IBS524298 ILO524291:ILO524298 IVK524291:IVK524298 JFG524291:JFG524298 JPC524291:JPC524298 JYY524291:JYY524298 KIU524291:KIU524298 KSQ524291:KSQ524298 LCM524291:LCM524298 LMI524291:LMI524298 LWE524291:LWE524298 MGA524291:MGA524298 MPW524291:MPW524298 MZS524291:MZS524298 NJO524291:NJO524298 NTK524291:NTK524298 ODG524291:ODG524298 ONC524291:ONC524298 OWY524291:OWY524298 PGU524291:PGU524298 PQQ524291:PQQ524298 QAM524291:QAM524298 QKI524291:QKI524298 QUE524291:QUE524298 REA524291:REA524298 RNW524291:RNW524298 RXS524291:RXS524298 SHO524291:SHO524298 SRK524291:SRK524298 TBG524291:TBG524298 TLC524291:TLC524298 TUY524291:TUY524298 UEU524291:UEU524298 UOQ524291:UOQ524298 UYM524291:UYM524298 VII524291:VII524298 VSE524291:VSE524298 WCA524291:WCA524298 WLW524291:WLW524298 WVS524291:WVS524298 K589827:K589834 JG589827:JG589834 TC589827:TC589834 ACY589827:ACY589834 AMU589827:AMU589834 AWQ589827:AWQ589834 BGM589827:BGM589834 BQI589827:BQI589834 CAE589827:CAE589834 CKA589827:CKA589834 CTW589827:CTW589834 DDS589827:DDS589834 DNO589827:DNO589834 DXK589827:DXK589834 EHG589827:EHG589834 ERC589827:ERC589834 FAY589827:FAY589834 FKU589827:FKU589834 FUQ589827:FUQ589834 GEM589827:GEM589834 GOI589827:GOI589834 GYE589827:GYE589834 HIA589827:HIA589834 HRW589827:HRW589834 IBS589827:IBS589834 ILO589827:ILO589834 IVK589827:IVK589834 JFG589827:JFG589834 JPC589827:JPC589834 JYY589827:JYY589834 KIU589827:KIU589834 KSQ589827:KSQ589834 LCM589827:LCM589834 LMI589827:LMI589834 LWE589827:LWE589834 MGA589827:MGA589834 MPW589827:MPW589834 MZS589827:MZS589834 NJO589827:NJO589834 NTK589827:NTK589834 ODG589827:ODG589834 ONC589827:ONC589834 OWY589827:OWY589834 PGU589827:PGU589834 PQQ589827:PQQ589834 QAM589827:QAM589834 QKI589827:QKI589834 QUE589827:QUE589834 REA589827:REA589834 RNW589827:RNW589834 RXS589827:RXS589834 SHO589827:SHO589834 SRK589827:SRK589834 TBG589827:TBG589834 TLC589827:TLC589834 TUY589827:TUY589834 UEU589827:UEU589834 UOQ589827:UOQ589834 UYM589827:UYM589834 VII589827:VII589834 VSE589827:VSE589834 WCA589827:WCA589834 WLW589827:WLW589834 WVS589827:WVS589834 K655363:K655370 JG655363:JG655370 TC655363:TC655370 ACY655363:ACY655370 AMU655363:AMU655370 AWQ655363:AWQ655370 BGM655363:BGM655370 BQI655363:BQI655370 CAE655363:CAE655370 CKA655363:CKA655370 CTW655363:CTW655370 DDS655363:DDS655370 DNO655363:DNO655370 DXK655363:DXK655370 EHG655363:EHG655370 ERC655363:ERC655370 FAY655363:FAY655370 FKU655363:FKU655370 FUQ655363:FUQ655370 GEM655363:GEM655370 GOI655363:GOI655370 GYE655363:GYE655370 HIA655363:HIA655370 HRW655363:HRW655370 IBS655363:IBS655370 ILO655363:ILO655370 IVK655363:IVK655370 JFG655363:JFG655370 JPC655363:JPC655370 JYY655363:JYY655370 KIU655363:KIU655370 KSQ655363:KSQ655370 LCM655363:LCM655370 LMI655363:LMI655370 LWE655363:LWE655370 MGA655363:MGA655370 MPW655363:MPW655370 MZS655363:MZS655370 NJO655363:NJO655370 NTK655363:NTK655370 ODG655363:ODG655370 ONC655363:ONC655370 OWY655363:OWY655370 PGU655363:PGU655370 PQQ655363:PQQ655370 QAM655363:QAM655370 QKI655363:QKI655370 QUE655363:QUE655370 REA655363:REA655370 RNW655363:RNW655370 RXS655363:RXS655370 SHO655363:SHO655370 SRK655363:SRK655370 TBG655363:TBG655370 TLC655363:TLC655370 TUY655363:TUY655370 UEU655363:UEU655370 UOQ655363:UOQ655370 UYM655363:UYM655370 VII655363:VII655370 VSE655363:VSE655370 WCA655363:WCA655370 WLW655363:WLW655370 WVS655363:WVS655370 K720899:K720906 JG720899:JG720906 TC720899:TC720906 ACY720899:ACY720906 AMU720899:AMU720906 AWQ720899:AWQ720906 BGM720899:BGM720906 BQI720899:BQI720906 CAE720899:CAE720906 CKA720899:CKA720906 CTW720899:CTW720906 DDS720899:DDS720906 DNO720899:DNO720906 DXK720899:DXK720906 EHG720899:EHG720906 ERC720899:ERC720906 FAY720899:FAY720906 FKU720899:FKU720906 FUQ720899:FUQ720906 GEM720899:GEM720906 GOI720899:GOI720906 GYE720899:GYE720906 HIA720899:HIA720906 HRW720899:HRW720906 IBS720899:IBS720906 ILO720899:ILO720906 IVK720899:IVK720906 JFG720899:JFG720906 JPC720899:JPC720906 JYY720899:JYY720906 KIU720899:KIU720906 KSQ720899:KSQ720906 LCM720899:LCM720906 LMI720899:LMI720906 LWE720899:LWE720906 MGA720899:MGA720906 MPW720899:MPW720906 MZS720899:MZS720906 NJO720899:NJO720906 NTK720899:NTK720906 ODG720899:ODG720906 ONC720899:ONC720906 OWY720899:OWY720906 PGU720899:PGU720906 PQQ720899:PQQ720906 QAM720899:QAM720906 QKI720899:QKI720906 QUE720899:QUE720906 REA720899:REA720906 RNW720899:RNW720906 RXS720899:RXS720906 SHO720899:SHO720906 SRK720899:SRK720906 TBG720899:TBG720906 TLC720899:TLC720906 TUY720899:TUY720906 UEU720899:UEU720906 UOQ720899:UOQ720906 UYM720899:UYM720906 VII720899:VII720906 VSE720899:VSE720906 WCA720899:WCA720906 WLW720899:WLW720906 WVS720899:WVS720906 K786435:K786442 JG786435:JG786442 TC786435:TC786442 ACY786435:ACY786442 AMU786435:AMU786442 AWQ786435:AWQ786442 BGM786435:BGM786442 BQI786435:BQI786442 CAE786435:CAE786442 CKA786435:CKA786442 CTW786435:CTW786442 DDS786435:DDS786442 DNO786435:DNO786442 DXK786435:DXK786442 EHG786435:EHG786442 ERC786435:ERC786442 FAY786435:FAY786442 FKU786435:FKU786442 FUQ786435:FUQ786442 GEM786435:GEM786442 GOI786435:GOI786442 GYE786435:GYE786442 HIA786435:HIA786442 HRW786435:HRW786442 IBS786435:IBS786442 ILO786435:ILO786442 IVK786435:IVK786442 JFG786435:JFG786442 JPC786435:JPC786442 JYY786435:JYY786442 KIU786435:KIU786442 KSQ786435:KSQ786442 LCM786435:LCM786442 LMI786435:LMI786442 LWE786435:LWE786442 MGA786435:MGA786442 MPW786435:MPW786442 MZS786435:MZS786442 NJO786435:NJO786442 NTK786435:NTK786442 ODG786435:ODG786442 ONC786435:ONC786442 OWY786435:OWY786442 PGU786435:PGU786442 PQQ786435:PQQ786442 QAM786435:QAM786442 QKI786435:QKI786442 QUE786435:QUE786442 REA786435:REA786442 RNW786435:RNW786442 RXS786435:RXS786442 SHO786435:SHO786442 SRK786435:SRK786442 TBG786435:TBG786442 TLC786435:TLC786442 TUY786435:TUY786442 UEU786435:UEU786442 UOQ786435:UOQ786442 UYM786435:UYM786442 VII786435:VII786442 VSE786435:VSE786442 WCA786435:WCA786442 WLW786435:WLW786442 WVS786435:WVS786442 K851971:K851978 JG851971:JG851978 TC851971:TC851978 ACY851971:ACY851978 AMU851971:AMU851978 AWQ851971:AWQ851978 BGM851971:BGM851978 BQI851971:BQI851978 CAE851971:CAE851978 CKA851971:CKA851978 CTW851971:CTW851978 DDS851971:DDS851978 DNO851971:DNO851978 DXK851971:DXK851978 EHG851971:EHG851978 ERC851971:ERC851978 FAY851971:FAY851978 FKU851971:FKU851978 FUQ851971:FUQ851978 GEM851971:GEM851978 GOI851971:GOI851978 GYE851971:GYE851978 HIA851971:HIA851978 HRW851971:HRW851978 IBS851971:IBS851978 ILO851971:ILO851978 IVK851971:IVK851978 JFG851971:JFG851978 JPC851971:JPC851978 JYY851971:JYY851978 KIU851971:KIU851978 KSQ851971:KSQ851978 LCM851971:LCM851978 LMI851971:LMI851978 LWE851971:LWE851978 MGA851971:MGA851978 MPW851971:MPW851978 MZS851971:MZS851978 NJO851971:NJO851978 NTK851971:NTK851978 ODG851971:ODG851978 ONC851971:ONC851978 OWY851971:OWY851978 PGU851971:PGU851978 PQQ851971:PQQ851978 QAM851971:QAM851978 QKI851971:QKI851978 QUE851971:QUE851978 REA851971:REA851978 RNW851971:RNW851978 RXS851971:RXS851978 SHO851971:SHO851978 SRK851971:SRK851978 TBG851971:TBG851978 TLC851971:TLC851978 TUY851971:TUY851978 UEU851971:UEU851978 UOQ851971:UOQ851978 UYM851971:UYM851978 VII851971:VII851978 VSE851971:VSE851978 WCA851971:WCA851978 WLW851971:WLW851978 WVS851971:WVS851978 K917507:K917514 JG917507:JG917514 TC917507:TC917514 ACY917507:ACY917514 AMU917507:AMU917514 AWQ917507:AWQ917514 BGM917507:BGM917514 BQI917507:BQI917514 CAE917507:CAE917514 CKA917507:CKA917514 CTW917507:CTW917514 DDS917507:DDS917514 DNO917507:DNO917514 DXK917507:DXK917514 EHG917507:EHG917514 ERC917507:ERC917514 FAY917507:FAY917514 FKU917507:FKU917514 FUQ917507:FUQ917514 GEM917507:GEM917514 GOI917507:GOI917514 GYE917507:GYE917514 HIA917507:HIA917514 HRW917507:HRW917514 IBS917507:IBS917514 ILO917507:ILO917514 IVK917507:IVK917514 JFG917507:JFG917514 JPC917507:JPC917514 JYY917507:JYY917514 KIU917507:KIU917514 KSQ917507:KSQ917514 LCM917507:LCM917514 LMI917507:LMI917514 LWE917507:LWE917514 MGA917507:MGA917514 MPW917507:MPW917514 MZS917507:MZS917514 NJO917507:NJO917514 NTK917507:NTK917514 ODG917507:ODG917514 ONC917507:ONC917514 OWY917507:OWY917514 PGU917507:PGU917514 PQQ917507:PQQ917514 QAM917507:QAM917514 QKI917507:QKI917514 QUE917507:QUE917514 REA917507:REA917514 RNW917507:RNW917514 RXS917507:RXS917514 SHO917507:SHO917514 SRK917507:SRK917514 TBG917507:TBG917514 TLC917507:TLC917514 TUY917507:TUY917514 UEU917507:UEU917514 UOQ917507:UOQ917514 UYM917507:UYM917514 VII917507:VII917514 VSE917507:VSE917514 WCA917507:WCA917514 WLW917507:WLW917514 WVS917507:WVS917514 K983043:K983050 JG983043:JG983050 TC983043:TC983050 ACY983043:ACY983050 AMU983043:AMU983050 AWQ983043:AWQ983050 BGM983043:BGM983050 BQI983043:BQI983050 CAE983043:CAE983050 CKA983043:CKA983050 CTW983043:CTW983050 DDS983043:DDS983050 DNO983043:DNO983050 DXK983043:DXK983050 EHG983043:EHG983050 ERC983043:ERC983050 FAY983043:FAY983050 FKU983043:FKU983050 FUQ983043:FUQ983050 GEM983043:GEM983050 GOI983043:GOI983050 GYE983043:GYE983050 HIA983043:HIA983050 HRW983043:HRW983050 IBS983043:IBS983050 ILO983043:ILO983050 IVK983043:IVK983050 JFG983043:JFG983050 JPC983043:JPC983050 JYY983043:JYY983050 KIU983043:KIU983050 KSQ983043:KSQ983050 LCM983043:LCM983050 LMI983043:LMI983050 LWE983043:LWE983050 MGA983043:MGA983050 MPW983043:MPW983050 MZS983043:MZS983050 NJO983043:NJO983050 NTK983043:NTK983050 ODG983043:ODG983050 ONC983043:ONC983050 OWY983043:OWY983050 PGU983043:PGU983050 PQQ983043:PQQ983050 QAM983043:QAM983050 QKI983043:QKI983050 QUE983043:QUE983050 REA983043:REA983050 RNW983043:RNW983050 RXS983043:RXS983050 SHO983043:SHO983050 SRK983043:SRK983050 TBG983043:TBG983050 TLC983043:TLC983050 TUY983043:TUY983050 UEU983043:UEU983050 UOQ983043:UOQ983050 UYM983043:UYM983050 VII983043:VII983050 VSE983043:VSE983050 WCA983043:WCA983050 WLW983043:WLW983050 JG49:JG55">
      <formula1>$J$115:$J$117</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11 IZ65511 SV65511 ACR65511 AMN65511 AWJ65511 BGF65511 BQB65511 BZX65511 CJT65511 CTP65511 DDL65511 DNH65511 DXD65511 EGZ65511 EQV65511 FAR65511 FKN65511 FUJ65511 GEF65511 GOB65511 GXX65511 HHT65511 HRP65511 IBL65511 ILH65511 IVD65511 JEZ65511 JOV65511 JYR65511 KIN65511 KSJ65511 LCF65511 LMB65511 LVX65511 MFT65511 MPP65511 MZL65511 NJH65511 NTD65511 OCZ65511 OMV65511 OWR65511 PGN65511 PQJ65511 QAF65511 QKB65511 QTX65511 RDT65511 RNP65511 RXL65511 SHH65511 SRD65511 TAZ65511 TKV65511 TUR65511 UEN65511 UOJ65511 UYF65511 VIB65511 VRX65511 WBT65511 WLP65511 WVL65511 D131047 IZ131047 SV131047 ACR131047 AMN131047 AWJ131047 BGF131047 BQB131047 BZX131047 CJT131047 CTP131047 DDL131047 DNH131047 DXD131047 EGZ131047 EQV131047 FAR131047 FKN131047 FUJ131047 GEF131047 GOB131047 GXX131047 HHT131047 HRP131047 IBL131047 ILH131047 IVD131047 JEZ131047 JOV131047 JYR131047 KIN131047 KSJ131047 LCF131047 LMB131047 LVX131047 MFT131047 MPP131047 MZL131047 NJH131047 NTD131047 OCZ131047 OMV131047 OWR131047 PGN131047 PQJ131047 QAF131047 QKB131047 QTX131047 RDT131047 RNP131047 RXL131047 SHH131047 SRD131047 TAZ131047 TKV131047 TUR131047 UEN131047 UOJ131047 UYF131047 VIB131047 VRX131047 WBT131047 WLP131047 WVL131047 D196583 IZ196583 SV196583 ACR196583 AMN196583 AWJ196583 BGF196583 BQB196583 BZX196583 CJT196583 CTP196583 DDL196583 DNH196583 DXD196583 EGZ196583 EQV196583 FAR196583 FKN196583 FUJ196583 GEF196583 GOB196583 GXX196583 HHT196583 HRP196583 IBL196583 ILH196583 IVD196583 JEZ196583 JOV196583 JYR196583 KIN196583 KSJ196583 LCF196583 LMB196583 LVX196583 MFT196583 MPP196583 MZL196583 NJH196583 NTD196583 OCZ196583 OMV196583 OWR196583 PGN196583 PQJ196583 QAF196583 QKB196583 QTX196583 RDT196583 RNP196583 RXL196583 SHH196583 SRD196583 TAZ196583 TKV196583 TUR196583 UEN196583 UOJ196583 UYF196583 VIB196583 VRX196583 WBT196583 WLP196583 WVL196583 D262119 IZ262119 SV262119 ACR262119 AMN262119 AWJ262119 BGF262119 BQB262119 BZX262119 CJT262119 CTP262119 DDL262119 DNH262119 DXD262119 EGZ262119 EQV262119 FAR262119 FKN262119 FUJ262119 GEF262119 GOB262119 GXX262119 HHT262119 HRP262119 IBL262119 ILH262119 IVD262119 JEZ262119 JOV262119 JYR262119 KIN262119 KSJ262119 LCF262119 LMB262119 LVX262119 MFT262119 MPP262119 MZL262119 NJH262119 NTD262119 OCZ262119 OMV262119 OWR262119 PGN262119 PQJ262119 QAF262119 QKB262119 QTX262119 RDT262119 RNP262119 RXL262119 SHH262119 SRD262119 TAZ262119 TKV262119 TUR262119 UEN262119 UOJ262119 UYF262119 VIB262119 VRX262119 WBT262119 WLP262119 WVL262119 D327655 IZ327655 SV327655 ACR327655 AMN327655 AWJ327655 BGF327655 BQB327655 BZX327655 CJT327655 CTP327655 DDL327655 DNH327655 DXD327655 EGZ327655 EQV327655 FAR327655 FKN327655 FUJ327655 GEF327655 GOB327655 GXX327655 HHT327655 HRP327655 IBL327655 ILH327655 IVD327655 JEZ327655 JOV327655 JYR327655 KIN327655 KSJ327655 LCF327655 LMB327655 LVX327655 MFT327655 MPP327655 MZL327655 NJH327655 NTD327655 OCZ327655 OMV327655 OWR327655 PGN327655 PQJ327655 QAF327655 QKB327655 QTX327655 RDT327655 RNP327655 RXL327655 SHH327655 SRD327655 TAZ327655 TKV327655 TUR327655 UEN327655 UOJ327655 UYF327655 VIB327655 VRX327655 WBT327655 WLP327655 WVL327655 D393191 IZ393191 SV393191 ACR393191 AMN393191 AWJ393191 BGF393191 BQB393191 BZX393191 CJT393191 CTP393191 DDL393191 DNH393191 DXD393191 EGZ393191 EQV393191 FAR393191 FKN393191 FUJ393191 GEF393191 GOB393191 GXX393191 HHT393191 HRP393191 IBL393191 ILH393191 IVD393191 JEZ393191 JOV393191 JYR393191 KIN393191 KSJ393191 LCF393191 LMB393191 LVX393191 MFT393191 MPP393191 MZL393191 NJH393191 NTD393191 OCZ393191 OMV393191 OWR393191 PGN393191 PQJ393191 QAF393191 QKB393191 QTX393191 RDT393191 RNP393191 RXL393191 SHH393191 SRD393191 TAZ393191 TKV393191 TUR393191 UEN393191 UOJ393191 UYF393191 VIB393191 VRX393191 WBT393191 WLP393191 WVL393191 D458727 IZ458727 SV458727 ACR458727 AMN458727 AWJ458727 BGF458727 BQB458727 BZX458727 CJT458727 CTP458727 DDL458727 DNH458727 DXD458727 EGZ458727 EQV458727 FAR458727 FKN458727 FUJ458727 GEF458727 GOB458727 GXX458727 HHT458727 HRP458727 IBL458727 ILH458727 IVD458727 JEZ458727 JOV458727 JYR458727 KIN458727 KSJ458727 LCF458727 LMB458727 LVX458727 MFT458727 MPP458727 MZL458727 NJH458727 NTD458727 OCZ458727 OMV458727 OWR458727 PGN458727 PQJ458727 QAF458727 QKB458727 QTX458727 RDT458727 RNP458727 RXL458727 SHH458727 SRD458727 TAZ458727 TKV458727 TUR458727 UEN458727 UOJ458727 UYF458727 VIB458727 VRX458727 WBT458727 WLP458727 WVL458727 D524263 IZ524263 SV524263 ACR524263 AMN524263 AWJ524263 BGF524263 BQB524263 BZX524263 CJT524263 CTP524263 DDL524263 DNH524263 DXD524263 EGZ524263 EQV524263 FAR524263 FKN524263 FUJ524263 GEF524263 GOB524263 GXX524263 HHT524263 HRP524263 IBL524263 ILH524263 IVD524263 JEZ524263 JOV524263 JYR524263 KIN524263 KSJ524263 LCF524263 LMB524263 LVX524263 MFT524263 MPP524263 MZL524263 NJH524263 NTD524263 OCZ524263 OMV524263 OWR524263 PGN524263 PQJ524263 QAF524263 QKB524263 QTX524263 RDT524263 RNP524263 RXL524263 SHH524263 SRD524263 TAZ524263 TKV524263 TUR524263 UEN524263 UOJ524263 UYF524263 VIB524263 VRX524263 WBT524263 WLP524263 WVL524263 D589799 IZ589799 SV589799 ACR589799 AMN589799 AWJ589799 BGF589799 BQB589799 BZX589799 CJT589799 CTP589799 DDL589799 DNH589799 DXD589799 EGZ589799 EQV589799 FAR589799 FKN589799 FUJ589799 GEF589799 GOB589799 GXX589799 HHT589799 HRP589799 IBL589799 ILH589799 IVD589799 JEZ589799 JOV589799 JYR589799 KIN589799 KSJ589799 LCF589799 LMB589799 LVX589799 MFT589799 MPP589799 MZL589799 NJH589799 NTD589799 OCZ589799 OMV589799 OWR589799 PGN589799 PQJ589799 QAF589799 QKB589799 QTX589799 RDT589799 RNP589799 RXL589799 SHH589799 SRD589799 TAZ589799 TKV589799 TUR589799 UEN589799 UOJ589799 UYF589799 VIB589799 VRX589799 WBT589799 WLP589799 WVL589799 D655335 IZ655335 SV655335 ACR655335 AMN655335 AWJ655335 BGF655335 BQB655335 BZX655335 CJT655335 CTP655335 DDL655335 DNH655335 DXD655335 EGZ655335 EQV655335 FAR655335 FKN655335 FUJ655335 GEF655335 GOB655335 GXX655335 HHT655335 HRP655335 IBL655335 ILH655335 IVD655335 JEZ655335 JOV655335 JYR655335 KIN655335 KSJ655335 LCF655335 LMB655335 LVX655335 MFT655335 MPP655335 MZL655335 NJH655335 NTD655335 OCZ655335 OMV655335 OWR655335 PGN655335 PQJ655335 QAF655335 QKB655335 QTX655335 RDT655335 RNP655335 RXL655335 SHH655335 SRD655335 TAZ655335 TKV655335 TUR655335 UEN655335 UOJ655335 UYF655335 VIB655335 VRX655335 WBT655335 WLP655335 WVL655335 D720871 IZ720871 SV720871 ACR720871 AMN720871 AWJ720871 BGF720871 BQB720871 BZX720871 CJT720871 CTP720871 DDL720871 DNH720871 DXD720871 EGZ720871 EQV720871 FAR720871 FKN720871 FUJ720871 GEF720871 GOB720871 GXX720871 HHT720871 HRP720871 IBL720871 ILH720871 IVD720871 JEZ720871 JOV720871 JYR720871 KIN720871 KSJ720871 LCF720871 LMB720871 LVX720871 MFT720871 MPP720871 MZL720871 NJH720871 NTD720871 OCZ720871 OMV720871 OWR720871 PGN720871 PQJ720871 QAF720871 QKB720871 QTX720871 RDT720871 RNP720871 RXL720871 SHH720871 SRD720871 TAZ720871 TKV720871 TUR720871 UEN720871 UOJ720871 UYF720871 VIB720871 VRX720871 WBT720871 WLP720871 WVL720871 D786407 IZ786407 SV786407 ACR786407 AMN786407 AWJ786407 BGF786407 BQB786407 BZX786407 CJT786407 CTP786407 DDL786407 DNH786407 DXD786407 EGZ786407 EQV786407 FAR786407 FKN786407 FUJ786407 GEF786407 GOB786407 GXX786407 HHT786407 HRP786407 IBL786407 ILH786407 IVD786407 JEZ786407 JOV786407 JYR786407 KIN786407 KSJ786407 LCF786407 LMB786407 LVX786407 MFT786407 MPP786407 MZL786407 NJH786407 NTD786407 OCZ786407 OMV786407 OWR786407 PGN786407 PQJ786407 QAF786407 QKB786407 QTX786407 RDT786407 RNP786407 RXL786407 SHH786407 SRD786407 TAZ786407 TKV786407 TUR786407 UEN786407 UOJ786407 UYF786407 VIB786407 VRX786407 WBT786407 WLP786407 WVL786407 D851943 IZ851943 SV851943 ACR851943 AMN851943 AWJ851943 BGF851943 BQB851943 BZX851943 CJT851943 CTP851943 DDL851943 DNH851943 DXD851943 EGZ851943 EQV851943 FAR851943 FKN851943 FUJ851943 GEF851943 GOB851943 GXX851943 HHT851943 HRP851943 IBL851943 ILH851943 IVD851943 JEZ851943 JOV851943 JYR851943 KIN851943 KSJ851943 LCF851943 LMB851943 LVX851943 MFT851943 MPP851943 MZL851943 NJH851943 NTD851943 OCZ851943 OMV851943 OWR851943 PGN851943 PQJ851943 QAF851943 QKB851943 QTX851943 RDT851943 RNP851943 RXL851943 SHH851943 SRD851943 TAZ851943 TKV851943 TUR851943 UEN851943 UOJ851943 UYF851943 VIB851943 VRX851943 WBT851943 WLP851943 WVL851943 D917479 IZ917479 SV917479 ACR917479 AMN917479 AWJ917479 BGF917479 BQB917479 BZX917479 CJT917479 CTP917479 DDL917479 DNH917479 DXD917479 EGZ917479 EQV917479 FAR917479 FKN917479 FUJ917479 GEF917479 GOB917479 GXX917479 HHT917479 HRP917479 IBL917479 ILH917479 IVD917479 JEZ917479 JOV917479 JYR917479 KIN917479 KSJ917479 LCF917479 LMB917479 LVX917479 MFT917479 MPP917479 MZL917479 NJH917479 NTD917479 OCZ917479 OMV917479 OWR917479 PGN917479 PQJ917479 QAF917479 QKB917479 QTX917479 RDT917479 RNP917479 RXL917479 SHH917479 SRD917479 TAZ917479 TKV917479 TUR917479 UEN917479 UOJ917479 UYF917479 VIB917479 VRX917479 WBT917479 WLP917479 WVL917479 D983015 IZ983015 SV983015 ACR983015 AMN983015 AWJ983015 BGF983015 BQB983015 BZX983015 CJT983015 CTP983015 DDL983015 DNH983015 DXD983015 EGZ983015 EQV983015 FAR983015 FKN983015 FUJ983015 GEF983015 GOB983015 GXX983015 HHT983015 HRP983015 IBL983015 ILH983015 IVD983015 JEZ983015 JOV983015 JYR983015 KIN983015 KSJ983015 LCF983015 LMB983015 LVX983015 MFT983015 MPP983015 MZL983015 NJH983015 NTD983015 OCZ983015 OMV983015 OWR983015 PGN983015 PQJ983015 QAF983015 QKB983015 QTX983015 RDT983015 RNP983015 RXL983015 SHH983015 SRD983015 TAZ983015 TKV983015 TUR983015 UEN983015 UOJ983015 UYF983015 VIB983015 VRX983015 WBT983015 WLP983015 WVL983015">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20 IZ65520 SV65520 ACR65520 AMN65520 AWJ65520 BGF65520 BQB65520 BZX65520 CJT65520 CTP65520 DDL65520 DNH65520 DXD65520 EGZ65520 EQV65520 FAR65520 FKN65520 FUJ65520 GEF65520 GOB65520 GXX65520 HHT65520 HRP65520 IBL65520 ILH65520 IVD65520 JEZ65520 JOV65520 JYR65520 KIN65520 KSJ65520 LCF65520 LMB65520 LVX65520 MFT65520 MPP65520 MZL65520 NJH65520 NTD65520 OCZ65520 OMV65520 OWR65520 PGN65520 PQJ65520 QAF65520 QKB65520 QTX65520 RDT65520 RNP65520 RXL65520 SHH65520 SRD65520 TAZ65520 TKV65520 TUR65520 UEN65520 UOJ65520 UYF65520 VIB65520 VRX65520 WBT65520 WLP65520 WVL65520 D131056 IZ131056 SV131056 ACR131056 AMN131056 AWJ131056 BGF131056 BQB131056 BZX131056 CJT131056 CTP131056 DDL131056 DNH131056 DXD131056 EGZ131056 EQV131056 FAR131056 FKN131056 FUJ131056 GEF131056 GOB131056 GXX131056 HHT131056 HRP131056 IBL131056 ILH131056 IVD131056 JEZ131056 JOV131056 JYR131056 KIN131056 KSJ131056 LCF131056 LMB131056 LVX131056 MFT131056 MPP131056 MZL131056 NJH131056 NTD131056 OCZ131056 OMV131056 OWR131056 PGN131056 PQJ131056 QAF131056 QKB131056 QTX131056 RDT131056 RNP131056 RXL131056 SHH131056 SRD131056 TAZ131056 TKV131056 TUR131056 UEN131056 UOJ131056 UYF131056 VIB131056 VRX131056 WBT131056 WLP131056 WVL131056 D196592 IZ196592 SV196592 ACR196592 AMN196592 AWJ196592 BGF196592 BQB196592 BZX196592 CJT196592 CTP196592 DDL196592 DNH196592 DXD196592 EGZ196592 EQV196592 FAR196592 FKN196592 FUJ196592 GEF196592 GOB196592 GXX196592 HHT196592 HRP196592 IBL196592 ILH196592 IVD196592 JEZ196592 JOV196592 JYR196592 KIN196592 KSJ196592 LCF196592 LMB196592 LVX196592 MFT196592 MPP196592 MZL196592 NJH196592 NTD196592 OCZ196592 OMV196592 OWR196592 PGN196592 PQJ196592 QAF196592 QKB196592 QTX196592 RDT196592 RNP196592 RXL196592 SHH196592 SRD196592 TAZ196592 TKV196592 TUR196592 UEN196592 UOJ196592 UYF196592 VIB196592 VRX196592 WBT196592 WLP196592 WVL196592 D262128 IZ262128 SV262128 ACR262128 AMN262128 AWJ262128 BGF262128 BQB262128 BZX262128 CJT262128 CTP262128 DDL262128 DNH262128 DXD262128 EGZ262128 EQV262128 FAR262128 FKN262128 FUJ262128 GEF262128 GOB262128 GXX262128 HHT262128 HRP262128 IBL262128 ILH262128 IVD262128 JEZ262128 JOV262128 JYR262128 KIN262128 KSJ262128 LCF262128 LMB262128 LVX262128 MFT262128 MPP262128 MZL262128 NJH262128 NTD262128 OCZ262128 OMV262128 OWR262128 PGN262128 PQJ262128 QAF262128 QKB262128 QTX262128 RDT262128 RNP262128 RXL262128 SHH262128 SRD262128 TAZ262128 TKV262128 TUR262128 UEN262128 UOJ262128 UYF262128 VIB262128 VRX262128 WBT262128 WLP262128 WVL262128 D327664 IZ327664 SV327664 ACR327664 AMN327664 AWJ327664 BGF327664 BQB327664 BZX327664 CJT327664 CTP327664 DDL327664 DNH327664 DXD327664 EGZ327664 EQV327664 FAR327664 FKN327664 FUJ327664 GEF327664 GOB327664 GXX327664 HHT327664 HRP327664 IBL327664 ILH327664 IVD327664 JEZ327664 JOV327664 JYR327664 KIN327664 KSJ327664 LCF327664 LMB327664 LVX327664 MFT327664 MPP327664 MZL327664 NJH327664 NTD327664 OCZ327664 OMV327664 OWR327664 PGN327664 PQJ327664 QAF327664 QKB327664 QTX327664 RDT327664 RNP327664 RXL327664 SHH327664 SRD327664 TAZ327664 TKV327664 TUR327664 UEN327664 UOJ327664 UYF327664 VIB327664 VRX327664 WBT327664 WLP327664 WVL327664 D393200 IZ393200 SV393200 ACR393200 AMN393200 AWJ393200 BGF393200 BQB393200 BZX393200 CJT393200 CTP393200 DDL393200 DNH393200 DXD393200 EGZ393200 EQV393200 FAR393200 FKN393200 FUJ393200 GEF393200 GOB393200 GXX393200 HHT393200 HRP393200 IBL393200 ILH393200 IVD393200 JEZ393200 JOV393200 JYR393200 KIN393200 KSJ393200 LCF393200 LMB393200 LVX393200 MFT393200 MPP393200 MZL393200 NJH393200 NTD393200 OCZ393200 OMV393200 OWR393200 PGN393200 PQJ393200 QAF393200 QKB393200 QTX393200 RDT393200 RNP393200 RXL393200 SHH393200 SRD393200 TAZ393200 TKV393200 TUR393200 UEN393200 UOJ393200 UYF393200 VIB393200 VRX393200 WBT393200 WLP393200 WVL393200 D458736 IZ458736 SV458736 ACR458736 AMN458736 AWJ458736 BGF458736 BQB458736 BZX458736 CJT458736 CTP458736 DDL458736 DNH458736 DXD458736 EGZ458736 EQV458736 FAR458736 FKN458736 FUJ458736 GEF458736 GOB458736 GXX458736 HHT458736 HRP458736 IBL458736 ILH458736 IVD458736 JEZ458736 JOV458736 JYR458736 KIN458736 KSJ458736 LCF458736 LMB458736 LVX458736 MFT458736 MPP458736 MZL458736 NJH458736 NTD458736 OCZ458736 OMV458736 OWR458736 PGN458736 PQJ458736 QAF458736 QKB458736 QTX458736 RDT458736 RNP458736 RXL458736 SHH458736 SRD458736 TAZ458736 TKV458736 TUR458736 UEN458736 UOJ458736 UYF458736 VIB458736 VRX458736 WBT458736 WLP458736 WVL458736 D524272 IZ524272 SV524272 ACR524272 AMN524272 AWJ524272 BGF524272 BQB524272 BZX524272 CJT524272 CTP524272 DDL524272 DNH524272 DXD524272 EGZ524272 EQV524272 FAR524272 FKN524272 FUJ524272 GEF524272 GOB524272 GXX524272 HHT524272 HRP524272 IBL524272 ILH524272 IVD524272 JEZ524272 JOV524272 JYR524272 KIN524272 KSJ524272 LCF524272 LMB524272 LVX524272 MFT524272 MPP524272 MZL524272 NJH524272 NTD524272 OCZ524272 OMV524272 OWR524272 PGN524272 PQJ524272 QAF524272 QKB524272 QTX524272 RDT524272 RNP524272 RXL524272 SHH524272 SRD524272 TAZ524272 TKV524272 TUR524272 UEN524272 UOJ524272 UYF524272 VIB524272 VRX524272 WBT524272 WLP524272 WVL524272 D589808 IZ589808 SV589808 ACR589808 AMN589808 AWJ589808 BGF589808 BQB589808 BZX589808 CJT589808 CTP589808 DDL589808 DNH589808 DXD589808 EGZ589808 EQV589808 FAR589808 FKN589808 FUJ589808 GEF589808 GOB589808 GXX589808 HHT589808 HRP589808 IBL589808 ILH589808 IVD589808 JEZ589808 JOV589808 JYR589808 KIN589808 KSJ589808 LCF589808 LMB589808 LVX589808 MFT589808 MPP589808 MZL589808 NJH589808 NTD589808 OCZ589808 OMV589808 OWR589808 PGN589808 PQJ589808 QAF589808 QKB589808 QTX589808 RDT589808 RNP589808 RXL589808 SHH589808 SRD589808 TAZ589808 TKV589808 TUR589808 UEN589808 UOJ589808 UYF589808 VIB589808 VRX589808 WBT589808 WLP589808 WVL589808 D655344 IZ655344 SV655344 ACR655344 AMN655344 AWJ655344 BGF655344 BQB655344 BZX655344 CJT655344 CTP655344 DDL655344 DNH655344 DXD655344 EGZ655344 EQV655344 FAR655344 FKN655344 FUJ655344 GEF655344 GOB655344 GXX655344 HHT655344 HRP655344 IBL655344 ILH655344 IVD655344 JEZ655344 JOV655344 JYR655344 KIN655344 KSJ655344 LCF655344 LMB655344 LVX655344 MFT655344 MPP655344 MZL655344 NJH655344 NTD655344 OCZ655344 OMV655344 OWR655344 PGN655344 PQJ655344 QAF655344 QKB655344 QTX655344 RDT655344 RNP655344 RXL655344 SHH655344 SRD655344 TAZ655344 TKV655344 TUR655344 UEN655344 UOJ655344 UYF655344 VIB655344 VRX655344 WBT655344 WLP655344 WVL655344 D720880 IZ720880 SV720880 ACR720880 AMN720880 AWJ720880 BGF720880 BQB720880 BZX720880 CJT720880 CTP720880 DDL720880 DNH720880 DXD720880 EGZ720880 EQV720880 FAR720880 FKN720880 FUJ720880 GEF720880 GOB720880 GXX720880 HHT720880 HRP720880 IBL720880 ILH720880 IVD720880 JEZ720880 JOV720880 JYR720880 KIN720880 KSJ720880 LCF720880 LMB720880 LVX720880 MFT720880 MPP720880 MZL720880 NJH720880 NTD720880 OCZ720880 OMV720880 OWR720880 PGN720880 PQJ720880 QAF720880 QKB720880 QTX720880 RDT720880 RNP720880 RXL720880 SHH720880 SRD720880 TAZ720880 TKV720880 TUR720880 UEN720880 UOJ720880 UYF720880 VIB720880 VRX720880 WBT720880 WLP720880 WVL720880 D786416 IZ786416 SV786416 ACR786416 AMN786416 AWJ786416 BGF786416 BQB786416 BZX786416 CJT786416 CTP786416 DDL786416 DNH786416 DXD786416 EGZ786416 EQV786416 FAR786416 FKN786416 FUJ786416 GEF786416 GOB786416 GXX786416 HHT786416 HRP786416 IBL786416 ILH786416 IVD786416 JEZ786416 JOV786416 JYR786416 KIN786416 KSJ786416 LCF786416 LMB786416 LVX786416 MFT786416 MPP786416 MZL786416 NJH786416 NTD786416 OCZ786416 OMV786416 OWR786416 PGN786416 PQJ786416 QAF786416 QKB786416 QTX786416 RDT786416 RNP786416 RXL786416 SHH786416 SRD786416 TAZ786416 TKV786416 TUR786416 UEN786416 UOJ786416 UYF786416 VIB786416 VRX786416 WBT786416 WLP786416 WVL786416 D851952 IZ851952 SV851952 ACR851952 AMN851952 AWJ851952 BGF851952 BQB851952 BZX851952 CJT851952 CTP851952 DDL851952 DNH851952 DXD851952 EGZ851952 EQV851952 FAR851952 FKN851952 FUJ851952 GEF851952 GOB851952 GXX851952 HHT851952 HRP851952 IBL851952 ILH851952 IVD851952 JEZ851952 JOV851952 JYR851952 KIN851952 KSJ851952 LCF851952 LMB851952 LVX851952 MFT851952 MPP851952 MZL851952 NJH851952 NTD851952 OCZ851952 OMV851952 OWR851952 PGN851952 PQJ851952 QAF851952 QKB851952 QTX851952 RDT851952 RNP851952 RXL851952 SHH851952 SRD851952 TAZ851952 TKV851952 TUR851952 UEN851952 UOJ851952 UYF851952 VIB851952 VRX851952 WBT851952 WLP851952 WVL851952 D917488 IZ917488 SV917488 ACR917488 AMN917488 AWJ917488 BGF917488 BQB917488 BZX917488 CJT917488 CTP917488 DDL917488 DNH917488 DXD917488 EGZ917488 EQV917488 FAR917488 FKN917488 FUJ917488 GEF917488 GOB917488 GXX917488 HHT917488 HRP917488 IBL917488 ILH917488 IVD917488 JEZ917488 JOV917488 JYR917488 KIN917488 KSJ917488 LCF917488 LMB917488 LVX917488 MFT917488 MPP917488 MZL917488 NJH917488 NTD917488 OCZ917488 OMV917488 OWR917488 PGN917488 PQJ917488 QAF917488 QKB917488 QTX917488 RDT917488 RNP917488 RXL917488 SHH917488 SRD917488 TAZ917488 TKV917488 TUR917488 UEN917488 UOJ917488 UYF917488 VIB917488 VRX917488 WBT917488 WLP917488 WVL917488 D983024 IZ983024 SV983024 ACR983024 AMN983024 AWJ983024 BGF983024 BQB983024 BZX983024 CJT983024 CTP983024 DDL983024 DNH983024 DXD983024 EGZ983024 EQV983024 FAR983024 FKN983024 FUJ983024 GEF983024 GOB983024 GXX983024 HHT983024 HRP983024 IBL983024 ILH983024 IVD983024 JEZ983024 JOV983024 JYR983024 KIN983024 KSJ983024 LCF983024 LMB983024 LVX983024 MFT983024 MPP983024 MZL983024 NJH983024 NTD983024 OCZ983024 OMV983024 OWR983024 PGN983024 PQJ983024 QAF983024 QKB983024 QTX983024 RDT983024 RNP983024 RXL983024 SHH983024 SRD983024 TAZ983024 TKV983024 TUR983024 UEN983024 UOJ983024 UYF983024 VIB983024 VRX983024 WBT983024 WLP983024 WVL983024">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518:E65518 IZ65518:JA65518 SV65518:SW65518 ACR65518:ACS65518 AMN65518:AMO65518 AWJ65518:AWK65518 BGF65518:BGG65518 BQB65518:BQC65518 BZX65518:BZY65518 CJT65518:CJU65518 CTP65518:CTQ65518 DDL65518:DDM65518 DNH65518:DNI65518 DXD65518:DXE65518 EGZ65518:EHA65518 EQV65518:EQW65518 FAR65518:FAS65518 FKN65518:FKO65518 FUJ65518:FUK65518 GEF65518:GEG65518 GOB65518:GOC65518 GXX65518:GXY65518 HHT65518:HHU65518 HRP65518:HRQ65518 IBL65518:IBM65518 ILH65518:ILI65518 IVD65518:IVE65518 JEZ65518:JFA65518 JOV65518:JOW65518 JYR65518:JYS65518 KIN65518:KIO65518 KSJ65518:KSK65518 LCF65518:LCG65518 LMB65518:LMC65518 LVX65518:LVY65518 MFT65518:MFU65518 MPP65518:MPQ65518 MZL65518:MZM65518 NJH65518:NJI65518 NTD65518:NTE65518 OCZ65518:ODA65518 OMV65518:OMW65518 OWR65518:OWS65518 PGN65518:PGO65518 PQJ65518:PQK65518 QAF65518:QAG65518 QKB65518:QKC65518 QTX65518:QTY65518 RDT65518:RDU65518 RNP65518:RNQ65518 RXL65518:RXM65518 SHH65518:SHI65518 SRD65518:SRE65518 TAZ65518:TBA65518 TKV65518:TKW65518 TUR65518:TUS65518 UEN65518:UEO65518 UOJ65518:UOK65518 UYF65518:UYG65518 VIB65518:VIC65518 VRX65518:VRY65518 WBT65518:WBU65518 WLP65518:WLQ65518 WVL65518:WVM65518 D131054:E131054 IZ131054:JA131054 SV131054:SW131054 ACR131054:ACS131054 AMN131054:AMO131054 AWJ131054:AWK131054 BGF131054:BGG131054 BQB131054:BQC131054 BZX131054:BZY131054 CJT131054:CJU131054 CTP131054:CTQ131054 DDL131054:DDM131054 DNH131054:DNI131054 DXD131054:DXE131054 EGZ131054:EHA131054 EQV131054:EQW131054 FAR131054:FAS131054 FKN131054:FKO131054 FUJ131054:FUK131054 GEF131054:GEG131054 GOB131054:GOC131054 GXX131054:GXY131054 HHT131054:HHU131054 HRP131054:HRQ131054 IBL131054:IBM131054 ILH131054:ILI131054 IVD131054:IVE131054 JEZ131054:JFA131054 JOV131054:JOW131054 JYR131054:JYS131054 KIN131054:KIO131054 KSJ131054:KSK131054 LCF131054:LCG131054 LMB131054:LMC131054 LVX131054:LVY131054 MFT131054:MFU131054 MPP131054:MPQ131054 MZL131054:MZM131054 NJH131054:NJI131054 NTD131054:NTE131054 OCZ131054:ODA131054 OMV131054:OMW131054 OWR131054:OWS131054 PGN131054:PGO131054 PQJ131054:PQK131054 QAF131054:QAG131054 QKB131054:QKC131054 QTX131054:QTY131054 RDT131054:RDU131054 RNP131054:RNQ131054 RXL131054:RXM131054 SHH131054:SHI131054 SRD131054:SRE131054 TAZ131054:TBA131054 TKV131054:TKW131054 TUR131054:TUS131054 UEN131054:UEO131054 UOJ131054:UOK131054 UYF131054:UYG131054 VIB131054:VIC131054 VRX131054:VRY131054 WBT131054:WBU131054 WLP131054:WLQ131054 WVL131054:WVM131054 D196590:E196590 IZ196590:JA196590 SV196590:SW196590 ACR196590:ACS196590 AMN196590:AMO196590 AWJ196590:AWK196590 BGF196590:BGG196590 BQB196590:BQC196590 BZX196590:BZY196590 CJT196590:CJU196590 CTP196590:CTQ196590 DDL196590:DDM196590 DNH196590:DNI196590 DXD196590:DXE196590 EGZ196590:EHA196590 EQV196590:EQW196590 FAR196590:FAS196590 FKN196590:FKO196590 FUJ196590:FUK196590 GEF196590:GEG196590 GOB196590:GOC196590 GXX196590:GXY196590 HHT196590:HHU196590 HRP196590:HRQ196590 IBL196590:IBM196590 ILH196590:ILI196590 IVD196590:IVE196590 JEZ196590:JFA196590 JOV196590:JOW196590 JYR196590:JYS196590 KIN196590:KIO196590 KSJ196590:KSK196590 LCF196590:LCG196590 LMB196590:LMC196590 LVX196590:LVY196590 MFT196590:MFU196590 MPP196590:MPQ196590 MZL196590:MZM196590 NJH196590:NJI196590 NTD196590:NTE196590 OCZ196590:ODA196590 OMV196590:OMW196590 OWR196590:OWS196590 PGN196590:PGO196590 PQJ196590:PQK196590 QAF196590:QAG196590 QKB196590:QKC196590 QTX196590:QTY196590 RDT196590:RDU196590 RNP196590:RNQ196590 RXL196590:RXM196590 SHH196590:SHI196590 SRD196590:SRE196590 TAZ196590:TBA196590 TKV196590:TKW196590 TUR196590:TUS196590 UEN196590:UEO196590 UOJ196590:UOK196590 UYF196590:UYG196590 VIB196590:VIC196590 VRX196590:VRY196590 WBT196590:WBU196590 WLP196590:WLQ196590 WVL196590:WVM196590 D262126:E262126 IZ262126:JA262126 SV262126:SW262126 ACR262126:ACS262126 AMN262126:AMO262126 AWJ262126:AWK262126 BGF262126:BGG262126 BQB262126:BQC262126 BZX262126:BZY262126 CJT262126:CJU262126 CTP262126:CTQ262126 DDL262126:DDM262126 DNH262126:DNI262126 DXD262126:DXE262126 EGZ262126:EHA262126 EQV262126:EQW262126 FAR262126:FAS262126 FKN262126:FKO262126 FUJ262126:FUK262126 GEF262126:GEG262126 GOB262126:GOC262126 GXX262126:GXY262126 HHT262126:HHU262126 HRP262126:HRQ262126 IBL262126:IBM262126 ILH262126:ILI262126 IVD262126:IVE262126 JEZ262126:JFA262126 JOV262126:JOW262126 JYR262126:JYS262126 KIN262126:KIO262126 KSJ262126:KSK262126 LCF262126:LCG262126 LMB262126:LMC262126 LVX262126:LVY262126 MFT262126:MFU262126 MPP262126:MPQ262126 MZL262126:MZM262126 NJH262126:NJI262126 NTD262126:NTE262126 OCZ262126:ODA262126 OMV262126:OMW262126 OWR262126:OWS262126 PGN262126:PGO262126 PQJ262126:PQK262126 QAF262126:QAG262126 QKB262126:QKC262126 QTX262126:QTY262126 RDT262126:RDU262126 RNP262126:RNQ262126 RXL262126:RXM262126 SHH262126:SHI262126 SRD262126:SRE262126 TAZ262126:TBA262126 TKV262126:TKW262126 TUR262126:TUS262126 UEN262126:UEO262126 UOJ262126:UOK262126 UYF262126:UYG262126 VIB262126:VIC262126 VRX262126:VRY262126 WBT262126:WBU262126 WLP262126:WLQ262126 WVL262126:WVM262126 D327662:E327662 IZ327662:JA327662 SV327662:SW327662 ACR327662:ACS327662 AMN327662:AMO327662 AWJ327662:AWK327662 BGF327662:BGG327662 BQB327662:BQC327662 BZX327662:BZY327662 CJT327662:CJU327662 CTP327662:CTQ327662 DDL327662:DDM327662 DNH327662:DNI327662 DXD327662:DXE327662 EGZ327662:EHA327662 EQV327662:EQW327662 FAR327662:FAS327662 FKN327662:FKO327662 FUJ327662:FUK327662 GEF327662:GEG327662 GOB327662:GOC327662 GXX327662:GXY327662 HHT327662:HHU327662 HRP327662:HRQ327662 IBL327662:IBM327662 ILH327662:ILI327662 IVD327662:IVE327662 JEZ327662:JFA327662 JOV327662:JOW327662 JYR327662:JYS327662 KIN327662:KIO327662 KSJ327662:KSK327662 LCF327662:LCG327662 LMB327662:LMC327662 LVX327662:LVY327662 MFT327662:MFU327662 MPP327662:MPQ327662 MZL327662:MZM327662 NJH327662:NJI327662 NTD327662:NTE327662 OCZ327662:ODA327662 OMV327662:OMW327662 OWR327662:OWS327662 PGN327662:PGO327662 PQJ327662:PQK327662 QAF327662:QAG327662 QKB327662:QKC327662 QTX327662:QTY327662 RDT327662:RDU327662 RNP327662:RNQ327662 RXL327662:RXM327662 SHH327662:SHI327662 SRD327662:SRE327662 TAZ327662:TBA327662 TKV327662:TKW327662 TUR327662:TUS327662 UEN327662:UEO327662 UOJ327662:UOK327662 UYF327662:UYG327662 VIB327662:VIC327662 VRX327662:VRY327662 WBT327662:WBU327662 WLP327662:WLQ327662 WVL327662:WVM327662 D393198:E393198 IZ393198:JA393198 SV393198:SW393198 ACR393198:ACS393198 AMN393198:AMO393198 AWJ393198:AWK393198 BGF393198:BGG393198 BQB393198:BQC393198 BZX393198:BZY393198 CJT393198:CJU393198 CTP393198:CTQ393198 DDL393198:DDM393198 DNH393198:DNI393198 DXD393198:DXE393198 EGZ393198:EHA393198 EQV393198:EQW393198 FAR393198:FAS393198 FKN393198:FKO393198 FUJ393198:FUK393198 GEF393198:GEG393198 GOB393198:GOC393198 GXX393198:GXY393198 HHT393198:HHU393198 HRP393198:HRQ393198 IBL393198:IBM393198 ILH393198:ILI393198 IVD393198:IVE393198 JEZ393198:JFA393198 JOV393198:JOW393198 JYR393198:JYS393198 KIN393198:KIO393198 KSJ393198:KSK393198 LCF393198:LCG393198 LMB393198:LMC393198 LVX393198:LVY393198 MFT393198:MFU393198 MPP393198:MPQ393198 MZL393198:MZM393198 NJH393198:NJI393198 NTD393198:NTE393198 OCZ393198:ODA393198 OMV393198:OMW393198 OWR393198:OWS393198 PGN393198:PGO393198 PQJ393198:PQK393198 QAF393198:QAG393198 QKB393198:QKC393198 QTX393198:QTY393198 RDT393198:RDU393198 RNP393198:RNQ393198 RXL393198:RXM393198 SHH393198:SHI393198 SRD393198:SRE393198 TAZ393198:TBA393198 TKV393198:TKW393198 TUR393198:TUS393198 UEN393198:UEO393198 UOJ393198:UOK393198 UYF393198:UYG393198 VIB393198:VIC393198 VRX393198:VRY393198 WBT393198:WBU393198 WLP393198:WLQ393198 WVL393198:WVM393198 D458734:E458734 IZ458734:JA458734 SV458734:SW458734 ACR458734:ACS458734 AMN458734:AMO458734 AWJ458734:AWK458734 BGF458734:BGG458734 BQB458734:BQC458734 BZX458734:BZY458734 CJT458734:CJU458734 CTP458734:CTQ458734 DDL458734:DDM458734 DNH458734:DNI458734 DXD458734:DXE458734 EGZ458734:EHA458734 EQV458734:EQW458734 FAR458734:FAS458734 FKN458734:FKO458734 FUJ458734:FUK458734 GEF458734:GEG458734 GOB458734:GOC458734 GXX458734:GXY458734 HHT458734:HHU458734 HRP458734:HRQ458734 IBL458734:IBM458734 ILH458734:ILI458734 IVD458734:IVE458734 JEZ458734:JFA458734 JOV458734:JOW458734 JYR458734:JYS458734 KIN458734:KIO458734 KSJ458734:KSK458734 LCF458734:LCG458734 LMB458734:LMC458734 LVX458734:LVY458734 MFT458734:MFU458734 MPP458734:MPQ458734 MZL458734:MZM458734 NJH458734:NJI458734 NTD458734:NTE458734 OCZ458734:ODA458734 OMV458734:OMW458734 OWR458734:OWS458734 PGN458734:PGO458734 PQJ458734:PQK458734 QAF458734:QAG458734 QKB458734:QKC458734 QTX458734:QTY458734 RDT458734:RDU458734 RNP458734:RNQ458734 RXL458734:RXM458734 SHH458734:SHI458734 SRD458734:SRE458734 TAZ458734:TBA458734 TKV458734:TKW458734 TUR458734:TUS458734 UEN458734:UEO458734 UOJ458734:UOK458734 UYF458734:UYG458734 VIB458734:VIC458734 VRX458734:VRY458734 WBT458734:WBU458734 WLP458734:WLQ458734 WVL458734:WVM458734 D524270:E524270 IZ524270:JA524270 SV524270:SW524270 ACR524270:ACS524270 AMN524270:AMO524270 AWJ524270:AWK524270 BGF524270:BGG524270 BQB524270:BQC524270 BZX524270:BZY524270 CJT524270:CJU524270 CTP524270:CTQ524270 DDL524270:DDM524270 DNH524270:DNI524270 DXD524270:DXE524270 EGZ524270:EHA524270 EQV524270:EQW524270 FAR524270:FAS524270 FKN524270:FKO524270 FUJ524270:FUK524270 GEF524270:GEG524270 GOB524270:GOC524270 GXX524270:GXY524270 HHT524270:HHU524270 HRP524270:HRQ524270 IBL524270:IBM524270 ILH524270:ILI524270 IVD524270:IVE524270 JEZ524270:JFA524270 JOV524270:JOW524270 JYR524270:JYS524270 KIN524270:KIO524270 KSJ524270:KSK524270 LCF524270:LCG524270 LMB524270:LMC524270 LVX524270:LVY524270 MFT524270:MFU524270 MPP524270:MPQ524270 MZL524270:MZM524270 NJH524270:NJI524270 NTD524270:NTE524270 OCZ524270:ODA524270 OMV524270:OMW524270 OWR524270:OWS524270 PGN524270:PGO524270 PQJ524270:PQK524270 QAF524270:QAG524270 QKB524270:QKC524270 QTX524270:QTY524270 RDT524270:RDU524270 RNP524270:RNQ524270 RXL524270:RXM524270 SHH524270:SHI524270 SRD524270:SRE524270 TAZ524270:TBA524270 TKV524270:TKW524270 TUR524270:TUS524270 UEN524270:UEO524270 UOJ524270:UOK524270 UYF524270:UYG524270 VIB524270:VIC524270 VRX524270:VRY524270 WBT524270:WBU524270 WLP524270:WLQ524270 WVL524270:WVM524270 D589806:E589806 IZ589806:JA589806 SV589806:SW589806 ACR589806:ACS589806 AMN589806:AMO589806 AWJ589806:AWK589806 BGF589806:BGG589806 BQB589806:BQC589806 BZX589806:BZY589806 CJT589806:CJU589806 CTP589806:CTQ589806 DDL589806:DDM589806 DNH589806:DNI589806 DXD589806:DXE589806 EGZ589806:EHA589806 EQV589806:EQW589806 FAR589806:FAS589806 FKN589806:FKO589806 FUJ589806:FUK589806 GEF589806:GEG589806 GOB589806:GOC589806 GXX589806:GXY589806 HHT589806:HHU589806 HRP589806:HRQ589806 IBL589806:IBM589806 ILH589806:ILI589806 IVD589806:IVE589806 JEZ589806:JFA589806 JOV589806:JOW589806 JYR589806:JYS589806 KIN589806:KIO589806 KSJ589806:KSK589806 LCF589806:LCG589806 LMB589806:LMC589806 LVX589806:LVY589806 MFT589806:MFU589806 MPP589806:MPQ589806 MZL589806:MZM589806 NJH589806:NJI589806 NTD589806:NTE589806 OCZ589806:ODA589806 OMV589806:OMW589806 OWR589806:OWS589806 PGN589806:PGO589806 PQJ589806:PQK589806 QAF589806:QAG589806 QKB589806:QKC589806 QTX589806:QTY589806 RDT589806:RDU589806 RNP589806:RNQ589806 RXL589806:RXM589806 SHH589806:SHI589806 SRD589806:SRE589806 TAZ589806:TBA589806 TKV589806:TKW589806 TUR589806:TUS589806 UEN589806:UEO589806 UOJ589806:UOK589806 UYF589806:UYG589806 VIB589806:VIC589806 VRX589806:VRY589806 WBT589806:WBU589806 WLP589806:WLQ589806 WVL589806:WVM589806 D655342:E655342 IZ655342:JA655342 SV655342:SW655342 ACR655342:ACS655342 AMN655342:AMO655342 AWJ655342:AWK655342 BGF655342:BGG655342 BQB655342:BQC655342 BZX655342:BZY655342 CJT655342:CJU655342 CTP655342:CTQ655342 DDL655342:DDM655342 DNH655342:DNI655342 DXD655342:DXE655342 EGZ655342:EHA655342 EQV655342:EQW655342 FAR655342:FAS655342 FKN655342:FKO655342 FUJ655342:FUK655342 GEF655342:GEG655342 GOB655342:GOC655342 GXX655342:GXY655342 HHT655342:HHU655342 HRP655342:HRQ655342 IBL655342:IBM655342 ILH655342:ILI655342 IVD655342:IVE655342 JEZ655342:JFA655342 JOV655342:JOW655342 JYR655342:JYS655342 KIN655342:KIO655342 KSJ655342:KSK655342 LCF655342:LCG655342 LMB655342:LMC655342 LVX655342:LVY655342 MFT655342:MFU655342 MPP655342:MPQ655342 MZL655342:MZM655342 NJH655342:NJI655342 NTD655342:NTE655342 OCZ655342:ODA655342 OMV655342:OMW655342 OWR655342:OWS655342 PGN655342:PGO655342 PQJ655342:PQK655342 QAF655342:QAG655342 QKB655342:QKC655342 QTX655342:QTY655342 RDT655342:RDU655342 RNP655342:RNQ655342 RXL655342:RXM655342 SHH655342:SHI655342 SRD655342:SRE655342 TAZ655342:TBA655342 TKV655342:TKW655342 TUR655342:TUS655342 UEN655342:UEO655342 UOJ655342:UOK655342 UYF655342:UYG655342 VIB655342:VIC655342 VRX655342:VRY655342 WBT655342:WBU655342 WLP655342:WLQ655342 WVL655342:WVM655342 D720878:E720878 IZ720878:JA720878 SV720878:SW720878 ACR720878:ACS720878 AMN720878:AMO720878 AWJ720878:AWK720878 BGF720878:BGG720878 BQB720878:BQC720878 BZX720878:BZY720878 CJT720878:CJU720878 CTP720878:CTQ720878 DDL720878:DDM720878 DNH720878:DNI720878 DXD720878:DXE720878 EGZ720878:EHA720878 EQV720878:EQW720878 FAR720878:FAS720878 FKN720878:FKO720878 FUJ720878:FUK720878 GEF720878:GEG720878 GOB720878:GOC720878 GXX720878:GXY720878 HHT720878:HHU720878 HRP720878:HRQ720878 IBL720878:IBM720878 ILH720878:ILI720878 IVD720878:IVE720878 JEZ720878:JFA720878 JOV720878:JOW720878 JYR720878:JYS720878 KIN720878:KIO720878 KSJ720878:KSK720878 LCF720878:LCG720878 LMB720878:LMC720878 LVX720878:LVY720878 MFT720878:MFU720878 MPP720878:MPQ720878 MZL720878:MZM720878 NJH720878:NJI720878 NTD720878:NTE720878 OCZ720878:ODA720878 OMV720878:OMW720878 OWR720878:OWS720878 PGN720878:PGO720878 PQJ720878:PQK720878 QAF720878:QAG720878 QKB720878:QKC720878 QTX720878:QTY720878 RDT720878:RDU720878 RNP720878:RNQ720878 RXL720878:RXM720878 SHH720878:SHI720878 SRD720878:SRE720878 TAZ720878:TBA720878 TKV720878:TKW720878 TUR720878:TUS720878 UEN720878:UEO720878 UOJ720878:UOK720878 UYF720878:UYG720878 VIB720878:VIC720878 VRX720878:VRY720878 WBT720878:WBU720878 WLP720878:WLQ720878 WVL720878:WVM720878 D786414:E786414 IZ786414:JA786414 SV786414:SW786414 ACR786414:ACS786414 AMN786414:AMO786414 AWJ786414:AWK786414 BGF786414:BGG786414 BQB786414:BQC786414 BZX786414:BZY786414 CJT786414:CJU786414 CTP786414:CTQ786414 DDL786414:DDM786414 DNH786414:DNI786414 DXD786414:DXE786414 EGZ786414:EHA786414 EQV786414:EQW786414 FAR786414:FAS786414 FKN786414:FKO786414 FUJ786414:FUK786414 GEF786414:GEG786414 GOB786414:GOC786414 GXX786414:GXY786414 HHT786414:HHU786414 HRP786414:HRQ786414 IBL786414:IBM786414 ILH786414:ILI786414 IVD786414:IVE786414 JEZ786414:JFA786414 JOV786414:JOW786414 JYR786414:JYS786414 KIN786414:KIO786414 KSJ786414:KSK786414 LCF786414:LCG786414 LMB786414:LMC786414 LVX786414:LVY786414 MFT786414:MFU786414 MPP786414:MPQ786414 MZL786414:MZM786414 NJH786414:NJI786414 NTD786414:NTE786414 OCZ786414:ODA786414 OMV786414:OMW786414 OWR786414:OWS786414 PGN786414:PGO786414 PQJ786414:PQK786414 QAF786414:QAG786414 QKB786414:QKC786414 QTX786414:QTY786414 RDT786414:RDU786414 RNP786414:RNQ786414 RXL786414:RXM786414 SHH786414:SHI786414 SRD786414:SRE786414 TAZ786414:TBA786414 TKV786414:TKW786414 TUR786414:TUS786414 UEN786414:UEO786414 UOJ786414:UOK786414 UYF786414:UYG786414 VIB786414:VIC786414 VRX786414:VRY786414 WBT786414:WBU786414 WLP786414:WLQ786414 WVL786414:WVM786414 D851950:E851950 IZ851950:JA851950 SV851950:SW851950 ACR851950:ACS851950 AMN851950:AMO851950 AWJ851950:AWK851950 BGF851950:BGG851950 BQB851950:BQC851950 BZX851950:BZY851950 CJT851950:CJU851950 CTP851950:CTQ851950 DDL851950:DDM851950 DNH851950:DNI851950 DXD851950:DXE851950 EGZ851950:EHA851950 EQV851950:EQW851950 FAR851950:FAS851950 FKN851950:FKO851950 FUJ851950:FUK851950 GEF851950:GEG851950 GOB851950:GOC851950 GXX851950:GXY851950 HHT851950:HHU851950 HRP851950:HRQ851950 IBL851950:IBM851950 ILH851950:ILI851950 IVD851950:IVE851950 JEZ851950:JFA851950 JOV851950:JOW851950 JYR851950:JYS851950 KIN851950:KIO851950 KSJ851950:KSK851950 LCF851950:LCG851950 LMB851950:LMC851950 LVX851950:LVY851950 MFT851950:MFU851950 MPP851950:MPQ851950 MZL851950:MZM851950 NJH851950:NJI851950 NTD851950:NTE851950 OCZ851950:ODA851950 OMV851950:OMW851950 OWR851950:OWS851950 PGN851950:PGO851950 PQJ851950:PQK851950 QAF851950:QAG851950 QKB851950:QKC851950 QTX851950:QTY851950 RDT851950:RDU851950 RNP851950:RNQ851950 RXL851950:RXM851950 SHH851950:SHI851950 SRD851950:SRE851950 TAZ851950:TBA851950 TKV851950:TKW851950 TUR851950:TUS851950 UEN851950:UEO851950 UOJ851950:UOK851950 UYF851950:UYG851950 VIB851950:VIC851950 VRX851950:VRY851950 WBT851950:WBU851950 WLP851950:WLQ851950 WVL851950:WVM851950 D917486:E917486 IZ917486:JA917486 SV917486:SW917486 ACR917486:ACS917486 AMN917486:AMO917486 AWJ917486:AWK917486 BGF917486:BGG917486 BQB917486:BQC917486 BZX917486:BZY917486 CJT917486:CJU917486 CTP917486:CTQ917486 DDL917486:DDM917486 DNH917486:DNI917486 DXD917486:DXE917486 EGZ917486:EHA917486 EQV917486:EQW917486 FAR917486:FAS917486 FKN917486:FKO917486 FUJ917486:FUK917486 GEF917486:GEG917486 GOB917486:GOC917486 GXX917486:GXY917486 HHT917486:HHU917486 HRP917486:HRQ917486 IBL917486:IBM917486 ILH917486:ILI917486 IVD917486:IVE917486 JEZ917486:JFA917486 JOV917486:JOW917486 JYR917486:JYS917486 KIN917486:KIO917486 KSJ917486:KSK917486 LCF917486:LCG917486 LMB917486:LMC917486 LVX917486:LVY917486 MFT917486:MFU917486 MPP917486:MPQ917486 MZL917486:MZM917486 NJH917486:NJI917486 NTD917486:NTE917486 OCZ917486:ODA917486 OMV917486:OMW917486 OWR917486:OWS917486 PGN917486:PGO917486 PQJ917486:PQK917486 QAF917486:QAG917486 QKB917486:QKC917486 QTX917486:QTY917486 RDT917486:RDU917486 RNP917486:RNQ917486 RXL917486:RXM917486 SHH917486:SHI917486 SRD917486:SRE917486 TAZ917486:TBA917486 TKV917486:TKW917486 TUR917486:TUS917486 UEN917486:UEO917486 UOJ917486:UOK917486 UYF917486:UYG917486 VIB917486:VIC917486 VRX917486:VRY917486 WBT917486:WBU917486 WLP917486:WLQ917486 WVL917486:WVM917486 D983022:E983022 IZ983022:JA983022 SV983022:SW983022 ACR983022:ACS983022 AMN983022:AMO983022 AWJ983022:AWK983022 BGF983022:BGG983022 BQB983022:BQC983022 BZX983022:BZY983022 CJT983022:CJU983022 CTP983022:CTQ983022 DDL983022:DDM983022 DNH983022:DNI983022 DXD983022:DXE983022 EGZ983022:EHA983022 EQV983022:EQW983022 FAR983022:FAS983022 FKN983022:FKO983022 FUJ983022:FUK983022 GEF983022:GEG983022 GOB983022:GOC983022 GXX983022:GXY983022 HHT983022:HHU983022 HRP983022:HRQ983022 IBL983022:IBM983022 ILH983022:ILI983022 IVD983022:IVE983022 JEZ983022:JFA983022 JOV983022:JOW983022 JYR983022:JYS983022 KIN983022:KIO983022 KSJ983022:KSK983022 LCF983022:LCG983022 LMB983022:LMC983022 LVX983022:LVY983022 MFT983022:MFU983022 MPP983022:MPQ983022 MZL983022:MZM983022 NJH983022:NJI983022 NTD983022:NTE983022 OCZ983022:ODA983022 OMV983022:OMW983022 OWR983022:OWS983022 PGN983022:PGO983022 PQJ983022:PQK983022 QAF983022:QAG983022 QKB983022:QKC983022 QTX983022:QTY983022 RDT983022:RDU983022 RNP983022:RNQ983022 RXL983022:RXM983022 SHH983022:SHI983022 SRD983022:SRE983022 TAZ983022:TBA983022 TKV983022:TKW983022 TUR983022:TUS983022 UEN983022:UEO983022 UOJ983022:UOK983022 UYF983022:UYG983022 VIB983022:VIC983022 VRX983022:VRY983022 WBT983022:WBU983022 WLP983022:WLQ983022 WVL983022:WVM983022">
      <formula1>$C$115:$C$124</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519:E65519 IZ65519:JA65519 SV65519:SW65519 ACR65519:ACS65519 AMN65519:AMO65519 AWJ65519:AWK65519 BGF65519:BGG65519 BQB65519:BQC65519 BZX65519:BZY65519 CJT65519:CJU65519 CTP65519:CTQ65519 DDL65519:DDM65519 DNH65519:DNI65519 DXD65519:DXE65519 EGZ65519:EHA65519 EQV65519:EQW65519 FAR65519:FAS65519 FKN65519:FKO65519 FUJ65519:FUK65519 GEF65519:GEG65519 GOB65519:GOC65519 GXX65519:GXY65519 HHT65519:HHU65519 HRP65519:HRQ65519 IBL65519:IBM65519 ILH65519:ILI65519 IVD65519:IVE65519 JEZ65519:JFA65519 JOV65519:JOW65519 JYR65519:JYS65519 KIN65519:KIO65519 KSJ65519:KSK65519 LCF65519:LCG65519 LMB65519:LMC65519 LVX65519:LVY65519 MFT65519:MFU65519 MPP65519:MPQ65519 MZL65519:MZM65519 NJH65519:NJI65519 NTD65519:NTE65519 OCZ65519:ODA65519 OMV65519:OMW65519 OWR65519:OWS65519 PGN65519:PGO65519 PQJ65519:PQK65519 QAF65519:QAG65519 QKB65519:QKC65519 QTX65519:QTY65519 RDT65519:RDU65519 RNP65519:RNQ65519 RXL65519:RXM65519 SHH65519:SHI65519 SRD65519:SRE65519 TAZ65519:TBA65519 TKV65519:TKW65519 TUR65519:TUS65519 UEN65519:UEO65519 UOJ65519:UOK65519 UYF65519:UYG65519 VIB65519:VIC65519 VRX65519:VRY65519 WBT65519:WBU65519 WLP65519:WLQ65519 WVL65519:WVM65519 D131055:E131055 IZ131055:JA131055 SV131055:SW131055 ACR131055:ACS131055 AMN131055:AMO131055 AWJ131055:AWK131055 BGF131055:BGG131055 BQB131055:BQC131055 BZX131055:BZY131055 CJT131055:CJU131055 CTP131055:CTQ131055 DDL131055:DDM131055 DNH131055:DNI131055 DXD131055:DXE131055 EGZ131055:EHA131055 EQV131055:EQW131055 FAR131055:FAS131055 FKN131055:FKO131055 FUJ131055:FUK131055 GEF131055:GEG131055 GOB131055:GOC131055 GXX131055:GXY131055 HHT131055:HHU131055 HRP131055:HRQ131055 IBL131055:IBM131055 ILH131055:ILI131055 IVD131055:IVE131055 JEZ131055:JFA131055 JOV131055:JOW131055 JYR131055:JYS131055 KIN131055:KIO131055 KSJ131055:KSK131055 LCF131055:LCG131055 LMB131055:LMC131055 LVX131055:LVY131055 MFT131055:MFU131055 MPP131055:MPQ131055 MZL131055:MZM131055 NJH131055:NJI131055 NTD131055:NTE131055 OCZ131055:ODA131055 OMV131055:OMW131055 OWR131055:OWS131055 PGN131055:PGO131055 PQJ131055:PQK131055 QAF131055:QAG131055 QKB131055:QKC131055 QTX131055:QTY131055 RDT131055:RDU131055 RNP131055:RNQ131055 RXL131055:RXM131055 SHH131055:SHI131055 SRD131055:SRE131055 TAZ131055:TBA131055 TKV131055:TKW131055 TUR131055:TUS131055 UEN131055:UEO131055 UOJ131055:UOK131055 UYF131055:UYG131055 VIB131055:VIC131055 VRX131055:VRY131055 WBT131055:WBU131055 WLP131055:WLQ131055 WVL131055:WVM131055 D196591:E196591 IZ196591:JA196591 SV196591:SW196591 ACR196591:ACS196591 AMN196591:AMO196591 AWJ196591:AWK196591 BGF196591:BGG196591 BQB196591:BQC196591 BZX196591:BZY196591 CJT196591:CJU196591 CTP196591:CTQ196591 DDL196591:DDM196591 DNH196591:DNI196591 DXD196591:DXE196591 EGZ196591:EHA196591 EQV196591:EQW196591 FAR196591:FAS196591 FKN196591:FKO196591 FUJ196591:FUK196591 GEF196591:GEG196591 GOB196591:GOC196591 GXX196591:GXY196591 HHT196591:HHU196591 HRP196591:HRQ196591 IBL196591:IBM196591 ILH196591:ILI196591 IVD196591:IVE196591 JEZ196591:JFA196591 JOV196591:JOW196591 JYR196591:JYS196591 KIN196591:KIO196591 KSJ196591:KSK196591 LCF196591:LCG196591 LMB196591:LMC196591 LVX196591:LVY196591 MFT196591:MFU196591 MPP196591:MPQ196591 MZL196591:MZM196591 NJH196591:NJI196591 NTD196591:NTE196591 OCZ196591:ODA196591 OMV196591:OMW196591 OWR196591:OWS196591 PGN196591:PGO196591 PQJ196591:PQK196591 QAF196591:QAG196591 QKB196591:QKC196591 QTX196591:QTY196591 RDT196591:RDU196591 RNP196591:RNQ196591 RXL196591:RXM196591 SHH196591:SHI196591 SRD196591:SRE196591 TAZ196591:TBA196591 TKV196591:TKW196591 TUR196591:TUS196591 UEN196591:UEO196591 UOJ196591:UOK196591 UYF196591:UYG196591 VIB196591:VIC196591 VRX196591:VRY196591 WBT196591:WBU196591 WLP196591:WLQ196591 WVL196591:WVM196591 D262127:E262127 IZ262127:JA262127 SV262127:SW262127 ACR262127:ACS262127 AMN262127:AMO262127 AWJ262127:AWK262127 BGF262127:BGG262127 BQB262127:BQC262127 BZX262127:BZY262127 CJT262127:CJU262127 CTP262127:CTQ262127 DDL262127:DDM262127 DNH262127:DNI262127 DXD262127:DXE262127 EGZ262127:EHA262127 EQV262127:EQW262127 FAR262127:FAS262127 FKN262127:FKO262127 FUJ262127:FUK262127 GEF262127:GEG262127 GOB262127:GOC262127 GXX262127:GXY262127 HHT262127:HHU262127 HRP262127:HRQ262127 IBL262127:IBM262127 ILH262127:ILI262127 IVD262127:IVE262127 JEZ262127:JFA262127 JOV262127:JOW262127 JYR262127:JYS262127 KIN262127:KIO262127 KSJ262127:KSK262127 LCF262127:LCG262127 LMB262127:LMC262127 LVX262127:LVY262127 MFT262127:MFU262127 MPP262127:MPQ262127 MZL262127:MZM262127 NJH262127:NJI262127 NTD262127:NTE262127 OCZ262127:ODA262127 OMV262127:OMW262127 OWR262127:OWS262127 PGN262127:PGO262127 PQJ262127:PQK262127 QAF262127:QAG262127 QKB262127:QKC262127 QTX262127:QTY262127 RDT262127:RDU262127 RNP262127:RNQ262127 RXL262127:RXM262127 SHH262127:SHI262127 SRD262127:SRE262127 TAZ262127:TBA262127 TKV262127:TKW262127 TUR262127:TUS262127 UEN262127:UEO262127 UOJ262127:UOK262127 UYF262127:UYG262127 VIB262127:VIC262127 VRX262127:VRY262127 WBT262127:WBU262127 WLP262127:WLQ262127 WVL262127:WVM262127 D327663:E327663 IZ327663:JA327663 SV327663:SW327663 ACR327663:ACS327663 AMN327663:AMO327663 AWJ327663:AWK327663 BGF327663:BGG327663 BQB327663:BQC327663 BZX327663:BZY327663 CJT327663:CJU327663 CTP327663:CTQ327663 DDL327663:DDM327663 DNH327663:DNI327663 DXD327663:DXE327663 EGZ327663:EHA327663 EQV327663:EQW327663 FAR327663:FAS327663 FKN327663:FKO327663 FUJ327663:FUK327663 GEF327663:GEG327663 GOB327663:GOC327663 GXX327663:GXY327663 HHT327663:HHU327663 HRP327663:HRQ327663 IBL327663:IBM327663 ILH327663:ILI327663 IVD327663:IVE327663 JEZ327663:JFA327663 JOV327663:JOW327663 JYR327663:JYS327663 KIN327663:KIO327663 KSJ327663:KSK327663 LCF327663:LCG327663 LMB327663:LMC327663 LVX327663:LVY327663 MFT327663:MFU327663 MPP327663:MPQ327663 MZL327663:MZM327663 NJH327663:NJI327663 NTD327663:NTE327663 OCZ327663:ODA327663 OMV327663:OMW327663 OWR327663:OWS327663 PGN327663:PGO327663 PQJ327663:PQK327663 QAF327663:QAG327663 QKB327663:QKC327663 QTX327663:QTY327663 RDT327663:RDU327663 RNP327663:RNQ327663 RXL327663:RXM327663 SHH327663:SHI327663 SRD327663:SRE327663 TAZ327663:TBA327663 TKV327663:TKW327663 TUR327663:TUS327663 UEN327663:UEO327663 UOJ327663:UOK327663 UYF327663:UYG327663 VIB327663:VIC327663 VRX327663:VRY327663 WBT327663:WBU327663 WLP327663:WLQ327663 WVL327663:WVM327663 D393199:E393199 IZ393199:JA393199 SV393199:SW393199 ACR393199:ACS393199 AMN393199:AMO393199 AWJ393199:AWK393199 BGF393199:BGG393199 BQB393199:BQC393199 BZX393199:BZY393199 CJT393199:CJU393199 CTP393199:CTQ393199 DDL393199:DDM393199 DNH393199:DNI393199 DXD393199:DXE393199 EGZ393199:EHA393199 EQV393199:EQW393199 FAR393199:FAS393199 FKN393199:FKO393199 FUJ393199:FUK393199 GEF393199:GEG393199 GOB393199:GOC393199 GXX393199:GXY393199 HHT393199:HHU393199 HRP393199:HRQ393199 IBL393199:IBM393199 ILH393199:ILI393199 IVD393199:IVE393199 JEZ393199:JFA393199 JOV393199:JOW393199 JYR393199:JYS393199 KIN393199:KIO393199 KSJ393199:KSK393199 LCF393199:LCG393199 LMB393199:LMC393199 LVX393199:LVY393199 MFT393199:MFU393199 MPP393199:MPQ393199 MZL393199:MZM393199 NJH393199:NJI393199 NTD393199:NTE393199 OCZ393199:ODA393199 OMV393199:OMW393199 OWR393199:OWS393199 PGN393199:PGO393199 PQJ393199:PQK393199 QAF393199:QAG393199 QKB393199:QKC393199 QTX393199:QTY393199 RDT393199:RDU393199 RNP393199:RNQ393199 RXL393199:RXM393199 SHH393199:SHI393199 SRD393199:SRE393199 TAZ393199:TBA393199 TKV393199:TKW393199 TUR393199:TUS393199 UEN393199:UEO393199 UOJ393199:UOK393199 UYF393199:UYG393199 VIB393199:VIC393199 VRX393199:VRY393199 WBT393199:WBU393199 WLP393199:WLQ393199 WVL393199:WVM393199 D458735:E458735 IZ458735:JA458735 SV458735:SW458735 ACR458735:ACS458735 AMN458735:AMO458735 AWJ458735:AWK458735 BGF458735:BGG458735 BQB458735:BQC458735 BZX458735:BZY458735 CJT458735:CJU458735 CTP458735:CTQ458735 DDL458735:DDM458735 DNH458735:DNI458735 DXD458735:DXE458735 EGZ458735:EHA458735 EQV458735:EQW458735 FAR458735:FAS458735 FKN458735:FKO458735 FUJ458735:FUK458735 GEF458735:GEG458735 GOB458735:GOC458735 GXX458735:GXY458735 HHT458735:HHU458735 HRP458735:HRQ458735 IBL458735:IBM458735 ILH458735:ILI458735 IVD458735:IVE458735 JEZ458735:JFA458735 JOV458735:JOW458735 JYR458735:JYS458735 KIN458735:KIO458735 KSJ458735:KSK458735 LCF458735:LCG458735 LMB458735:LMC458735 LVX458735:LVY458735 MFT458735:MFU458735 MPP458735:MPQ458735 MZL458735:MZM458735 NJH458735:NJI458735 NTD458735:NTE458735 OCZ458735:ODA458735 OMV458735:OMW458735 OWR458735:OWS458735 PGN458735:PGO458735 PQJ458735:PQK458735 QAF458735:QAG458735 QKB458735:QKC458735 QTX458735:QTY458735 RDT458735:RDU458735 RNP458735:RNQ458735 RXL458735:RXM458735 SHH458735:SHI458735 SRD458735:SRE458735 TAZ458735:TBA458735 TKV458735:TKW458735 TUR458735:TUS458735 UEN458735:UEO458735 UOJ458735:UOK458735 UYF458735:UYG458735 VIB458735:VIC458735 VRX458735:VRY458735 WBT458735:WBU458735 WLP458735:WLQ458735 WVL458735:WVM458735 D524271:E524271 IZ524271:JA524271 SV524271:SW524271 ACR524271:ACS524271 AMN524271:AMO524271 AWJ524271:AWK524271 BGF524271:BGG524271 BQB524271:BQC524271 BZX524271:BZY524271 CJT524271:CJU524271 CTP524271:CTQ524271 DDL524271:DDM524271 DNH524271:DNI524271 DXD524271:DXE524271 EGZ524271:EHA524271 EQV524271:EQW524271 FAR524271:FAS524271 FKN524271:FKO524271 FUJ524271:FUK524271 GEF524271:GEG524271 GOB524271:GOC524271 GXX524271:GXY524271 HHT524271:HHU524271 HRP524271:HRQ524271 IBL524271:IBM524271 ILH524271:ILI524271 IVD524271:IVE524271 JEZ524271:JFA524271 JOV524271:JOW524271 JYR524271:JYS524271 KIN524271:KIO524271 KSJ524271:KSK524271 LCF524271:LCG524271 LMB524271:LMC524271 LVX524271:LVY524271 MFT524271:MFU524271 MPP524271:MPQ524271 MZL524271:MZM524271 NJH524271:NJI524271 NTD524271:NTE524271 OCZ524271:ODA524271 OMV524271:OMW524271 OWR524271:OWS524271 PGN524271:PGO524271 PQJ524271:PQK524271 QAF524271:QAG524271 QKB524271:QKC524271 QTX524271:QTY524271 RDT524271:RDU524271 RNP524271:RNQ524271 RXL524271:RXM524271 SHH524271:SHI524271 SRD524271:SRE524271 TAZ524271:TBA524271 TKV524271:TKW524271 TUR524271:TUS524271 UEN524271:UEO524271 UOJ524271:UOK524271 UYF524271:UYG524271 VIB524271:VIC524271 VRX524271:VRY524271 WBT524271:WBU524271 WLP524271:WLQ524271 WVL524271:WVM524271 D589807:E589807 IZ589807:JA589807 SV589807:SW589807 ACR589807:ACS589807 AMN589807:AMO589807 AWJ589807:AWK589807 BGF589807:BGG589807 BQB589807:BQC589807 BZX589807:BZY589807 CJT589807:CJU589807 CTP589807:CTQ589807 DDL589807:DDM589807 DNH589807:DNI589807 DXD589807:DXE589807 EGZ589807:EHA589807 EQV589807:EQW589807 FAR589807:FAS589807 FKN589807:FKO589807 FUJ589807:FUK589807 GEF589807:GEG589807 GOB589807:GOC589807 GXX589807:GXY589807 HHT589807:HHU589807 HRP589807:HRQ589807 IBL589807:IBM589807 ILH589807:ILI589807 IVD589807:IVE589807 JEZ589807:JFA589807 JOV589807:JOW589807 JYR589807:JYS589807 KIN589807:KIO589807 KSJ589807:KSK589807 LCF589807:LCG589807 LMB589807:LMC589807 LVX589807:LVY589807 MFT589807:MFU589807 MPP589807:MPQ589807 MZL589807:MZM589807 NJH589807:NJI589807 NTD589807:NTE589807 OCZ589807:ODA589807 OMV589807:OMW589807 OWR589807:OWS589807 PGN589807:PGO589807 PQJ589807:PQK589807 QAF589807:QAG589807 QKB589807:QKC589807 QTX589807:QTY589807 RDT589807:RDU589807 RNP589807:RNQ589807 RXL589807:RXM589807 SHH589807:SHI589807 SRD589807:SRE589807 TAZ589807:TBA589807 TKV589807:TKW589807 TUR589807:TUS589807 UEN589807:UEO589807 UOJ589807:UOK589807 UYF589807:UYG589807 VIB589807:VIC589807 VRX589807:VRY589807 WBT589807:WBU589807 WLP589807:WLQ589807 WVL589807:WVM589807 D655343:E655343 IZ655343:JA655343 SV655343:SW655343 ACR655343:ACS655343 AMN655343:AMO655343 AWJ655343:AWK655343 BGF655343:BGG655343 BQB655343:BQC655343 BZX655343:BZY655343 CJT655343:CJU655343 CTP655343:CTQ655343 DDL655343:DDM655343 DNH655343:DNI655343 DXD655343:DXE655343 EGZ655343:EHA655343 EQV655343:EQW655343 FAR655343:FAS655343 FKN655343:FKO655343 FUJ655343:FUK655343 GEF655343:GEG655343 GOB655343:GOC655343 GXX655343:GXY655343 HHT655343:HHU655343 HRP655343:HRQ655343 IBL655343:IBM655343 ILH655343:ILI655343 IVD655343:IVE655343 JEZ655343:JFA655343 JOV655343:JOW655343 JYR655343:JYS655343 KIN655343:KIO655343 KSJ655343:KSK655343 LCF655343:LCG655343 LMB655343:LMC655343 LVX655343:LVY655343 MFT655343:MFU655343 MPP655343:MPQ655343 MZL655343:MZM655343 NJH655343:NJI655343 NTD655343:NTE655343 OCZ655343:ODA655343 OMV655343:OMW655343 OWR655343:OWS655343 PGN655343:PGO655343 PQJ655343:PQK655343 QAF655343:QAG655343 QKB655343:QKC655343 QTX655343:QTY655343 RDT655343:RDU655343 RNP655343:RNQ655343 RXL655343:RXM655343 SHH655343:SHI655343 SRD655343:SRE655343 TAZ655343:TBA655343 TKV655343:TKW655343 TUR655343:TUS655343 UEN655343:UEO655343 UOJ655343:UOK655343 UYF655343:UYG655343 VIB655343:VIC655343 VRX655343:VRY655343 WBT655343:WBU655343 WLP655343:WLQ655343 WVL655343:WVM655343 D720879:E720879 IZ720879:JA720879 SV720879:SW720879 ACR720879:ACS720879 AMN720879:AMO720879 AWJ720879:AWK720879 BGF720879:BGG720879 BQB720879:BQC720879 BZX720879:BZY720879 CJT720879:CJU720879 CTP720879:CTQ720879 DDL720879:DDM720879 DNH720879:DNI720879 DXD720879:DXE720879 EGZ720879:EHA720879 EQV720879:EQW720879 FAR720879:FAS720879 FKN720879:FKO720879 FUJ720879:FUK720879 GEF720879:GEG720879 GOB720879:GOC720879 GXX720879:GXY720879 HHT720879:HHU720879 HRP720879:HRQ720879 IBL720879:IBM720879 ILH720879:ILI720879 IVD720879:IVE720879 JEZ720879:JFA720879 JOV720879:JOW720879 JYR720879:JYS720879 KIN720879:KIO720879 KSJ720879:KSK720879 LCF720879:LCG720879 LMB720879:LMC720879 LVX720879:LVY720879 MFT720879:MFU720879 MPP720879:MPQ720879 MZL720879:MZM720879 NJH720879:NJI720879 NTD720879:NTE720879 OCZ720879:ODA720879 OMV720879:OMW720879 OWR720879:OWS720879 PGN720879:PGO720879 PQJ720879:PQK720879 QAF720879:QAG720879 QKB720879:QKC720879 QTX720879:QTY720879 RDT720879:RDU720879 RNP720879:RNQ720879 RXL720879:RXM720879 SHH720879:SHI720879 SRD720879:SRE720879 TAZ720879:TBA720879 TKV720879:TKW720879 TUR720879:TUS720879 UEN720879:UEO720879 UOJ720879:UOK720879 UYF720879:UYG720879 VIB720879:VIC720879 VRX720879:VRY720879 WBT720879:WBU720879 WLP720879:WLQ720879 WVL720879:WVM720879 D786415:E786415 IZ786415:JA786415 SV786415:SW786415 ACR786415:ACS786415 AMN786415:AMO786415 AWJ786415:AWK786415 BGF786415:BGG786415 BQB786415:BQC786415 BZX786415:BZY786415 CJT786415:CJU786415 CTP786415:CTQ786415 DDL786415:DDM786415 DNH786415:DNI786415 DXD786415:DXE786415 EGZ786415:EHA786415 EQV786415:EQW786415 FAR786415:FAS786415 FKN786415:FKO786415 FUJ786415:FUK786415 GEF786415:GEG786415 GOB786415:GOC786415 GXX786415:GXY786415 HHT786415:HHU786415 HRP786415:HRQ786415 IBL786415:IBM786415 ILH786415:ILI786415 IVD786415:IVE786415 JEZ786415:JFA786415 JOV786415:JOW786415 JYR786415:JYS786415 KIN786415:KIO786415 KSJ786415:KSK786415 LCF786415:LCG786415 LMB786415:LMC786415 LVX786415:LVY786415 MFT786415:MFU786415 MPP786415:MPQ786415 MZL786415:MZM786415 NJH786415:NJI786415 NTD786415:NTE786415 OCZ786415:ODA786415 OMV786415:OMW786415 OWR786415:OWS786415 PGN786415:PGO786415 PQJ786415:PQK786415 QAF786415:QAG786415 QKB786415:QKC786415 QTX786415:QTY786415 RDT786415:RDU786415 RNP786415:RNQ786415 RXL786415:RXM786415 SHH786415:SHI786415 SRD786415:SRE786415 TAZ786415:TBA786415 TKV786415:TKW786415 TUR786415:TUS786415 UEN786415:UEO786415 UOJ786415:UOK786415 UYF786415:UYG786415 VIB786415:VIC786415 VRX786415:VRY786415 WBT786415:WBU786415 WLP786415:WLQ786415 WVL786415:WVM786415 D851951:E851951 IZ851951:JA851951 SV851951:SW851951 ACR851951:ACS851951 AMN851951:AMO851951 AWJ851951:AWK851951 BGF851951:BGG851951 BQB851951:BQC851951 BZX851951:BZY851951 CJT851951:CJU851951 CTP851951:CTQ851951 DDL851951:DDM851951 DNH851951:DNI851951 DXD851951:DXE851951 EGZ851951:EHA851951 EQV851951:EQW851951 FAR851951:FAS851951 FKN851951:FKO851951 FUJ851951:FUK851951 GEF851951:GEG851951 GOB851951:GOC851951 GXX851951:GXY851951 HHT851951:HHU851951 HRP851951:HRQ851951 IBL851951:IBM851951 ILH851951:ILI851951 IVD851951:IVE851951 JEZ851951:JFA851951 JOV851951:JOW851951 JYR851951:JYS851951 KIN851951:KIO851951 KSJ851951:KSK851951 LCF851951:LCG851951 LMB851951:LMC851951 LVX851951:LVY851951 MFT851951:MFU851951 MPP851951:MPQ851951 MZL851951:MZM851951 NJH851951:NJI851951 NTD851951:NTE851951 OCZ851951:ODA851951 OMV851951:OMW851951 OWR851951:OWS851951 PGN851951:PGO851951 PQJ851951:PQK851951 QAF851951:QAG851951 QKB851951:QKC851951 QTX851951:QTY851951 RDT851951:RDU851951 RNP851951:RNQ851951 RXL851951:RXM851951 SHH851951:SHI851951 SRD851951:SRE851951 TAZ851951:TBA851951 TKV851951:TKW851951 TUR851951:TUS851951 UEN851951:UEO851951 UOJ851951:UOK851951 UYF851951:UYG851951 VIB851951:VIC851951 VRX851951:VRY851951 WBT851951:WBU851951 WLP851951:WLQ851951 WVL851951:WVM851951 D917487:E917487 IZ917487:JA917487 SV917487:SW917487 ACR917487:ACS917487 AMN917487:AMO917487 AWJ917487:AWK917487 BGF917487:BGG917487 BQB917487:BQC917487 BZX917487:BZY917487 CJT917487:CJU917487 CTP917487:CTQ917487 DDL917487:DDM917487 DNH917487:DNI917487 DXD917487:DXE917487 EGZ917487:EHA917487 EQV917487:EQW917487 FAR917487:FAS917487 FKN917487:FKO917487 FUJ917487:FUK917487 GEF917487:GEG917487 GOB917487:GOC917487 GXX917487:GXY917487 HHT917487:HHU917487 HRP917487:HRQ917487 IBL917487:IBM917487 ILH917487:ILI917487 IVD917487:IVE917487 JEZ917487:JFA917487 JOV917487:JOW917487 JYR917487:JYS917487 KIN917487:KIO917487 KSJ917487:KSK917487 LCF917487:LCG917487 LMB917487:LMC917487 LVX917487:LVY917487 MFT917487:MFU917487 MPP917487:MPQ917487 MZL917487:MZM917487 NJH917487:NJI917487 NTD917487:NTE917487 OCZ917487:ODA917487 OMV917487:OMW917487 OWR917487:OWS917487 PGN917487:PGO917487 PQJ917487:PQK917487 QAF917487:QAG917487 QKB917487:QKC917487 QTX917487:QTY917487 RDT917487:RDU917487 RNP917487:RNQ917487 RXL917487:RXM917487 SHH917487:SHI917487 SRD917487:SRE917487 TAZ917487:TBA917487 TKV917487:TKW917487 TUR917487:TUS917487 UEN917487:UEO917487 UOJ917487:UOK917487 UYF917487:UYG917487 VIB917487:VIC917487 VRX917487:VRY917487 WBT917487:WBU917487 WLP917487:WLQ917487 WVL917487:WVM917487 D983023:E983023 IZ983023:JA983023 SV983023:SW983023 ACR983023:ACS983023 AMN983023:AMO983023 AWJ983023:AWK983023 BGF983023:BGG983023 BQB983023:BQC983023 BZX983023:BZY983023 CJT983023:CJU983023 CTP983023:CTQ983023 DDL983023:DDM983023 DNH983023:DNI983023 DXD983023:DXE983023 EGZ983023:EHA983023 EQV983023:EQW983023 FAR983023:FAS983023 FKN983023:FKO983023 FUJ983023:FUK983023 GEF983023:GEG983023 GOB983023:GOC983023 GXX983023:GXY983023 HHT983023:HHU983023 HRP983023:HRQ983023 IBL983023:IBM983023 ILH983023:ILI983023 IVD983023:IVE983023 JEZ983023:JFA983023 JOV983023:JOW983023 JYR983023:JYS983023 KIN983023:KIO983023 KSJ983023:KSK983023 LCF983023:LCG983023 LMB983023:LMC983023 LVX983023:LVY983023 MFT983023:MFU983023 MPP983023:MPQ983023 MZL983023:MZM983023 NJH983023:NJI983023 NTD983023:NTE983023 OCZ983023:ODA983023 OMV983023:OMW983023 OWR983023:OWS983023 PGN983023:PGO983023 PQJ983023:PQK983023 QAF983023:QAG983023 QKB983023:QKC983023 QTX983023:QTY983023 RDT983023:RDU983023 RNP983023:RNQ983023 RXL983023:RXM983023 SHH983023:SHI983023 SRD983023:SRE983023 TAZ983023:TBA983023 TKV983023:TKW983023 TUR983023:TUS983023 UEN983023:UEO983023 UOJ983023:UOK983023 UYF983023:UYG983023 VIB983023:VIC983023 VRX983023:VRY983023 WBT983023:WBU983023 WLP983023:WLQ983023 WVL983023:WVM983023">
      <formula1>$D$115:$D$119</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21:E65521 IZ65521:JA65521 SV65521:SW65521 ACR65521:ACS65521 AMN65521:AMO65521 AWJ65521:AWK65521 BGF65521:BGG65521 BQB65521:BQC65521 BZX65521:BZY65521 CJT65521:CJU65521 CTP65521:CTQ65521 DDL65521:DDM65521 DNH65521:DNI65521 DXD65521:DXE65521 EGZ65521:EHA65521 EQV65521:EQW65521 FAR65521:FAS65521 FKN65521:FKO65521 FUJ65521:FUK65521 GEF65521:GEG65521 GOB65521:GOC65521 GXX65521:GXY65521 HHT65521:HHU65521 HRP65521:HRQ65521 IBL65521:IBM65521 ILH65521:ILI65521 IVD65521:IVE65521 JEZ65521:JFA65521 JOV65521:JOW65521 JYR65521:JYS65521 KIN65521:KIO65521 KSJ65521:KSK65521 LCF65521:LCG65521 LMB65521:LMC65521 LVX65521:LVY65521 MFT65521:MFU65521 MPP65521:MPQ65521 MZL65521:MZM65521 NJH65521:NJI65521 NTD65521:NTE65521 OCZ65521:ODA65521 OMV65521:OMW65521 OWR65521:OWS65521 PGN65521:PGO65521 PQJ65521:PQK65521 QAF65521:QAG65521 QKB65521:QKC65521 QTX65521:QTY65521 RDT65521:RDU65521 RNP65521:RNQ65521 RXL65521:RXM65521 SHH65521:SHI65521 SRD65521:SRE65521 TAZ65521:TBA65521 TKV65521:TKW65521 TUR65521:TUS65521 UEN65521:UEO65521 UOJ65521:UOK65521 UYF65521:UYG65521 VIB65521:VIC65521 VRX65521:VRY65521 WBT65521:WBU65521 WLP65521:WLQ65521 WVL65521:WVM65521 D131057:E131057 IZ131057:JA131057 SV131057:SW131057 ACR131057:ACS131057 AMN131057:AMO131057 AWJ131057:AWK131057 BGF131057:BGG131057 BQB131057:BQC131057 BZX131057:BZY131057 CJT131057:CJU131057 CTP131057:CTQ131057 DDL131057:DDM131057 DNH131057:DNI131057 DXD131057:DXE131057 EGZ131057:EHA131057 EQV131057:EQW131057 FAR131057:FAS131057 FKN131057:FKO131057 FUJ131057:FUK131057 GEF131057:GEG131057 GOB131057:GOC131057 GXX131057:GXY131057 HHT131057:HHU131057 HRP131057:HRQ131057 IBL131057:IBM131057 ILH131057:ILI131057 IVD131057:IVE131057 JEZ131057:JFA131057 JOV131057:JOW131057 JYR131057:JYS131057 KIN131057:KIO131057 KSJ131057:KSK131057 LCF131057:LCG131057 LMB131057:LMC131057 LVX131057:LVY131057 MFT131057:MFU131057 MPP131057:MPQ131057 MZL131057:MZM131057 NJH131057:NJI131057 NTD131057:NTE131057 OCZ131057:ODA131057 OMV131057:OMW131057 OWR131057:OWS131057 PGN131057:PGO131057 PQJ131057:PQK131057 QAF131057:QAG131057 QKB131057:QKC131057 QTX131057:QTY131057 RDT131057:RDU131057 RNP131057:RNQ131057 RXL131057:RXM131057 SHH131057:SHI131057 SRD131057:SRE131057 TAZ131057:TBA131057 TKV131057:TKW131057 TUR131057:TUS131057 UEN131057:UEO131057 UOJ131057:UOK131057 UYF131057:UYG131057 VIB131057:VIC131057 VRX131057:VRY131057 WBT131057:WBU131057 WLP131057:WLQ131057 WVL131057:WVM131057 D196593:E196593 IZ196593:JA196593 SV196593:SW196593 ACR196593:ACS196593 AMN196593:AMO196593 AWJ196593:AWK196593 BGF196593:BGG196593 BQB196593:BQC196593 BZX196593:BZY196593 CJT196593:CJU196593 CTP196593:CTQ196593 DDL196593:DDM196593 DNH196593:DNI196593 DXD196593:DXE196593 EGZ196593:EHA196593 EQV196593:EQW196593 FAR196593:FAS196593 FKN196593:FKO196593 FUJ196593:FUK196593 GEF196593:GEG196593 GOB196593:GOC196593 GXX196593:GXY196593 HHT196593:HHU196593 HRP196593:HRQ196593 IBL196593:IBM196593 ILH196593:ILI196593 IVD196593:IVE196593 JEZ196593:JFA196593 JOV196593:JOW196593 JYR196593:JYS196593 KIN196593:KIO196593 KSJ196593:KSK196593 LCF196593:LCG196593 LMB196593:LMC196593 LVX196593:LVY196593 MFT196593:MFU196593 MPP196593:MPQ196593 MZL196593:MZM196593 NJH196593:NJI196593 NTD196593:NTE196593 OCZ196593:ODA196593 OMV196593:OMW196593 OWR196593:OWS196593 PGN196593:PGO196593 PQJ196593:PQK196593 QAF196593:QAG196593 QKB196593:QKC196593 QTX196593:QTY196593 RDT196593:RDU196593 RNP196593:RNQ196593 RXL196593:RXM196593 SHH196593:SHI196593 SRD196593:SRE196593 TAZ196593:TBA196593 TKV196593:TKW196593 TUR196593:TUS196593 UEN196593:UEO196593 UOJ196593:UOK196593 UYF196593:UYG196593 VIB196593:VIC196593 VRX196593:VRY196593 WBT196593:WBU196593 WLP196593:WLQ196593 WVL196593:WVM196593 D262129:E262129 IZ262129:JA262129 SV262129:SW262129 ACR262129:ACS262129 AMN262129:AMO262129 AWJ262129:AWK262129 BGF262129:BGG262129 BQB262129:BQC262129 BZX262129:BZY262129 CJT262129:CJU262129 CTP262129:CTQ262129 DDL262129:DDM262129 DNH262129:DNI262129 DXD262129:DXE262129 EGZ262129:EHA262129 EQV262129:EQW262129 FAR262129:FAS262129 FKN262129:FKO262129 FUJ262129:FUK262129 GEF262129:GEG262129 GOB262129:GOC262129 GXX262129:GXY262129 HHT262129:HHU262129 HRP262129:HRQ262129 IBL262129:IBM262129 ILH262129:ILI262129 IVD262129:IVE262129 JEZ262129:JFA262129 JOV262129:JOW262129 JYR262129:JYS262129 KIN262129:KIO262129 KSJ262129:KSK262129 LCF262129:LCG262129 LMB262129:LMC262129 LVX262129:LVY262129 MFT262129:MFU262129 MPP262129:MPQ262129 MZL262129:MZM262129 NJH262129:NJI262129 NTD262129:NTE262129 OCZ262129:ODA262129 OMV262129:OMW262129 OWR262129:OWS262129 PGN262129:PGO262129 PQJ262129:PQK262129 QAF262129:QAG262129 QKB262129:QKC262129 QTX262129:QTY262129 RDT262129:RDU262129 RNP262129:RNQ262129 RXL262129:RXM262129 SHH262129:SHI262129 SRD262129:SRE262129 TAZ262129:TBA262129 TKV262129:TKW262129 TUR262129:TUS262129 UEN262129:UEO262129 UOJ262129:UOK262129 UYF262129:UYG262129 VIB262129:VIC262129 VRX262129:VRY262129 WBT262129:WBU262129 WLP262129:WLQ262129 WVL262129:WVM262129 D327665:E327665 IZ327665:JA327665 SV327665:SW327665 ACR327665:ACS327665 AMN327665:AMO327665 AWJ327665:AWK327665 BGF327665:BGG327665 BQB327665:BQC327665 BZX327665:BZY327665 CJT327665:CJU327665 CTP327665:CTQ327665 DDL327665:DDM327665 DNH327665:DNI327665 DXD327665:DXE327665 EGZ327665:EHA327665 EQV327665:EQW327665 FAR327665:FAS327665 FKN327665:FKO327665 FUJ327665:FUK327665 GEF327665:GEG327665 GOB327665:GOC327665 GXX327665:GXY327665 HHT327665:HHU327665 HRP327665:HRQ327665 IBL327665:IBM327665 ILH327665:ILI327665 IVD327665:IVE327665 JEZ327665:JFA327665 JOV327665:JOW327665 JYR327665:JYS327665 KIN327665:KIO327665 KSJ327665:KSK327665 LCF327665:LCG327665 LMB327665:LMC327665 LVX327665:LVY327665 MFT327665:MFU327665 MPP327665:MPQ327665 MZL327665:MZM327665 NJH327665:NJI327665 NTD327665:NTE327665 OCZ327665:ODA327665 OMV327665:OMW327665 OWR327665:OWS327665 PGN327665:PGO327665 PQJ327665:PQK327665 QAF327665:QAG327665 QKB327665:QKC327665 QTX327665:QTY327665 RDT327665:RDU327665 RNP327665:RNQ327665 RXL327665:RXM327665 SHH327665:SHI327665 SRD327665:SRE327665 TAZ327665:TBA327665 TKV327665:TKW327665 TUR327665:TUS327665 UEN327665:UEO327665 UOJ327665:UOK327665 UYF327665:UYG327665 VIB327665:VIC327665 VRX327665:VRY327665 WBT327665:WBU327665 WLP327665:WLQ327665 WVL327665:WVM327665 D393201:E393201 IZ393201:JA393201 SV393201:SW393201 ACR393201:ACS393201 AMN393201:AMO393201 AWJ393201:AWK393201 BGF393201:BGG393201 BQB393201:BQC393201 BZX393201:BZY393201 CJT393201:CJU393201 CTP393201:CTQ393201 DDL393201:DDM393201 DNH393201:DNI393201 DXD393201:DXE393201 EGZ393201:EHA393201 EQV393201:EQW393201 FAR393201:FAS393201 FKN393201:FKO393201 FUJ393201:FUK393201 GEF393201:GEG393201 GOB393201:GOC393201 GXX393201:GXY393201 HHT393201:HHU393201 HRP393201:HRQ393201 IBL393201:IBM393201 ILH393201:ILI393201 IVD393201:IVE393201 JEZ393201:JFA393201 JOV393201:JOW393201 JYR393201:JYS393201 KIN393201:KIO393201 KSJ393201:KSK393201 LCF393201:LCG393201 LMB393201:LMC393201 LVX393201:LVY393201 MFT393201:MFU393201 MPP393201:MPQ393201 MZL393201:MZM393201 NJH393201:NJI393201 NTD393201:NTE393201 OCZ393201:ODA393201 OMV393201:OMW393201 OWR393201:OWS393201 PGN393201:PGO393201 PQJ393201:PQK393201 QAF393201:QAG393201 QKB393201:QKC393201 QTX393201:QTY393201 RDT393201:RDU393201 RNP393201:RNQ393201 RXL393201:RXM393201 SHH393201:SHI393201 SRD393201:SRE393201 TAZ393201:TBA393201 TKV393201:TKW393201 TUR393201:TUS393201 UEN393201:UEO393201 UOJ393201:UOK393201 UYF393201:UYG393201 VIB393201:VIC393201 VRX393201:VRY393201 WBT393201:WBU393201 WLP393201:WLQ393201 WVL393201:WVM393201 D458737:E458737 IZ458737:JA458737 SV458737:SW458737 ACR458737:ACS458737 AMN458737:AMO458737 AWJ458737:AWK458737 BGF458737:BGG458737 BQB458737:BQC458737 BZX458737:BZY458737 CJT458737:CJU458737 CTP458737:CTQ458737 DDL458737:DDM458737 DNH458737:DNI458737 DXD458737:DXE458737 EGZ458737:EHA458737 EQV458737:EQW458737 FAR458737:FAS458737 FKN458737:FKO458737 FUJ458737:FUK458737 GEF458737:GEG458737 GOB458737:GOC458737 GXX458737:GXY458737 HHT458737:HHU458737 HRP458737:HRQ458737 IBL458737:IBM458737 ILH458737:ILI458737 IVD458737:IVE458737 JEZ458737:JFA458737 JOV458737:JOW458737 JYR458737:JYS458737 KIN458737:KIO458737 KSJ458737:KSK458737 LCF458737:LCG458737 LMB458737:LMC458737 LVX458737:LVY458737 MFT458737:MFU458737 MPP458737:MPQ458737 MZL458737:MZM458737 NJH458737:NJI458737 NTD458737:NTE458737 OCZ458737:ODA458737 OMV458737:OMW458737 OWR458737:OWS458737 PGN458737:PGO458737 PQJ458737:PQK458737 QAF458737:QAG458737 QKB458737:QKC458737 QTX458737:QTY458737 RDT458737:RDU458737 RNP458737:RNQ458737 RXL458737:RXM458737 SHH458737:SHI458737 SRD458737:SRE458737 TAZ458737:TBA458737 TKV458737:TKW458737 TUR458737:TUS458737 UEN458737:UEO458737 UOJ458737:UOK458737 UYF458737:UYG458737 VIB458737:VIC458737 VRX458737:VRY458737 WBT458737:WBU458737 WLP458737:WLQ458737 WVL458737:WVM458737 D524273:E524273 IZ524273:JA524273 SV524273:SW524273 ACR524273:ACS524273 AMN524273:AMO524273 AWJ524273:AWK524273 BGF524273:BGG524273 BQB524273:BQC524273 BZX524273:BZY524273 CJT524273:CJU524273 CTP524273:CTQ524273 DDL524273:DDM524273 DNH524273:DNI524273 DXD524273:DXE524273 EGZ524273:EHA524273 EQV524273:EQW524273 FAR524273:FAS524273 FKN524273:FKO524273 FUJ524273:FUK524273 GEF524273:GEG524273 GOB524273:GOC524273 GXX524273:GXY524273 HHT524273:HHU524273 HRP524273:HRQ524273 IBL524273:IBM524273 ILH524273:ILI524273 IVD524273:IVE524273 JEZ524273:JFA524273 JOV524273:JOW524273 JYR524273:JYS524273 KIN524273:KIO524273 KSJ524273:KSK524273 LCF524273:LCG524273 LMB524273:LMC524273 LVX524273:LVY524273 MFT524273:MFU524273 MPP524273:MPQ524273 MZL524273:MZM524273 NJH524273:NJI524273 NTD524273:NTE524273 OCZ524273:ODA524273 OMV524273:OMW524273 OWR524273:OWS524273 PGN524273:PGO524273 PQJ524273:PQK524273 QAF524273:QAG524273 QKB524273:QKC524273 QTX524273:QTY524273 RDT524273:RDU524273 RNP524273:RNQ524273 RXL524273:RXM524273 SHH524273:SHI524273 SRD524273:SRE524273 TAZ524273:TBA524273 TKV524273:TKW524273 TUR524273:TUS524273 UEN524273:UEO524273 UOJ524273:UOK524273 UYF524273:UYG524273 VIB524273:VIC524273 VRX524273:VRY524273 WBT524273:WBU524273 WLP524273:WLQ524273 WVL524273:WVM524273 D589809:E589809 IZ589809:JA589809 SV589809:SW589809 ACR589809:ACS589809 AMN589809:AMO589809 AWJ589809:AWK589809 BGF589809:BGG589809 BQB589809:BQC589809 BZX589809:BZY589809 CJT589809:CJU589809 CTP589809:CTQ589809 DDL589809:DDM589809 DNH589809:DNI589809 DXD589809:DXE589809 EGZ589809:EHA589809 EQV589809:EQW589809 FAR589809:FAS589809 FKN589809:FKO589809 FUJ589809:FUK589809 GEF589809:GEG589809 GOB589809:GOC589809 GXX589809:GXY589809 HHT589809:HHU589809 HRP589809:HRQ589809 IBL589809:IBM589809 ILH589809:ILI589809 IVD589809:IVE589809 JEZ589809:JFA589809 JOV589809:JOW589809 JYR589809:JYS589809 KIN589809:KIO589809 KSJ589809:KSK589809 LCF589809:LCG589809 LMB589809:LMC589809 LVX589809:LVY589809 MFT589809:MFU589809 MPP589809:MPQ589809 MZL589809:MZM589809 NJH589809:NJI589809 NTD589809:NTE589809 OCZ589809:ODA589809 OMV589809:OMW589809 OWR589809:OWS589809 PGN589809:PGO589809 PQJ589809:PQK589809 QAF589809:QAG589809 QKB589809:QKC589809 QTX589809:QTY589809 RDT589809:RDU589809 RNP589809:RNQ589809 RXL589809:RXM589809 SHH589809:SHI589809 SRD589809:SRE589809 TAZ589809:TBA589809 TKV589809:TKW589809 TUR589809:TUS589809 UEN589809:UEO589809 UOJ589809:UOK589809 UYF589809:UYG589809 VIB589809:VIC589809 VRX589809:VRY589809 WBT589809:WBU589809 WLP589809:WLQ589809 WVL589809:WVM589809 D655345:E655345 IZ655345:JA655345 SV655345:SW655345 ACR655345:ACS655345 AMN655345:AMO655345 AWJ655345:AWK655345 BGF655345:BGG655345 BQB655345:BQC655345 BZX655345:BZY655345 CJT655345:CJU655345 CTP655345:CTQ655345 DDL655345:DDM655345 DNH655345:DNI655345 DXD655345:DXE655345 EGZ655345:EHA655345 EQV655345:EQW655345 FAR655345:FAS655345 FKN655345:FKO655345 FUJ655345:FUK655345 GEF655345:GEG655345 GOB655345:GOC655345 GXX655345:GXY655345 HHT655345:HHU655345 HRP655345:HRQ655345 IBL655345:IBM655345 ILH655345:ILI655345 IVD655345:IVE655345 JEZ655345:JFA655345 JOV655345:JOW655345 JYR655345:JYS655345 KIN655345:KIO655345 KSJ655345:KSK655345 LCF655345:LCG655345 LMB655345:LMC655345 LVX655345:LVY655345 MFT655345:MFU655345 MPP655345:MPQ655345 MZL655345:MZM655345 NJH655345:NJI655345 NTD655345:NTE655345 OCZ655345:ODA655345 OMV655345:OMW655345 OWR655345:OWS655345 PGN655345:PGO655345 PQJ655345:PQK655345 QAF655345:QAG655345 QKB655345:QKC655345 QTX655345:QTY655345 RDT655345:RDU655345 RNP655345:RNQ655345 RXL655345:RXM655345 SHH655345:SHI655345 SRD655345:SRE655345 TAZ655345:TBA655345 TKV655345:TKW655345 TUR655345:TUS655345 UEN655345:UEO655345 UOJ655345:UOK655345 UYF655345:UYG655345 VIB655345:VIC655345 VRX655345:VRY655345 WBT655345:WBU655345 WLP655345:WLQ655345 WVL655345:WVM655345 D720881:E720881 IZ720881:JA720881 SV720881:SW720881 ACR720881:ACS720881 AMN720881:AMO720881 AWJ720881:AWK720881 BGF720881:BGG720881 BQB720881:BQC720881 BZX720881:BZY720881 CJT720881:CJU720881 CTP720881:CTQ720881 DDL720881:DDM720881 DNH720881:DNI720881 DXD720881:DXE720881 EGZ720881:EHA720881 EQV720881:EQW720881 FAR720881:FAS720881 FKN720881:FKO720881 FUJ720881:FUK720881 GEF720881:GEG720881 GOB720881:GOC720881 GXX720881:GXY720881 HHT720881:HHU720881 HRP720881:HRQ720881 IBL720881:IBM720881 ILH720881:ILI720881 IVD720881:IVE720881 JEZ720881:JFA720881 JOV720881:JOW720881 JYR720881:JYS720881 KIN720881:KIO720881 KSJ720881:KSK720881 LCF720881:LCG720881 LMB720881:LMC720881 LVX720881:LVY720881 MFT720881:MFU720881 MPP720881:MPQ720881 MZL720881:MZM720881 NJH720881:NJI720881 NTD720881:NTE720881 OCZ720881:ODA720881 OMV720881:OMW720881 OWR720881:OWS720881 PGN720881:PGO720881 PQJ720881:PQK720881 QAF720881:QAG720881 QKB720881:QKC720881 QTX720881:QTY720881 RDT720881:RDU720881 RNP720881:RNQ720881 RXL720881:RXM720881 SHH720881:SHI720881 SRD720881:SRE720881 TAZ720881:TBA720881 TKV720881:TKW720881 TUR720881:TUS720881 UEN720881:UEO720881 UOJ720881:UOK720881 UYF720881:UYG720881 VIB720881:VIC720881 VRX720881:VRY720881 WBT720881:WBU720881 WLP720881:WLQ720881 WVL720881:WVM720881 D786417:E786417 IZ786417:JA786417 SV786417:SW786417 ACR786417:ACS786417 AMN786417:AMO786417 AWJ786417:AWK786417 BGF786417:BGG786417 BQB786417:BQC786417 BZX786417:BZY786417 CJT786417:CJU786417 CTP786417:CTQ786417 DDL786417:DDM786417 DNH786417:DNI786417 DXD786417:DXE786417 EGZ786417:EHA786417 EQV786417:EQW786417 FAR786417:FAS786417 FKN786417:FKO786417 FUJ786417:FUK786417 GEF786417:GEG786417 GOB786417:GOC786417 GXX786417:GXY786417 HHT786417:HHU786417 HRP786417:HRQ786417 IBL786417:IBM786417 ILH786417:ILI786417 IVD786417:IVE786417 JEZ786417:JFA786417 JOV786417:JOW786417 JYR786417:JYS786417 KIN786417:KIO786417 KSJ786417:KSK786417 LCF786417:LCG786417 LMB786417:LMC786417 LVX786417:LVY786417 MFT786417:MFU786417 MPP786417:MPQ786417 MZL786417:MZM786417 NJH786417:NJI786417 NTD786417:NTE786417 OCZ786417:ODA786417 OMV786417:OMW786417 OWR786417:OWS786417 PGN786417:PGO786417 PQJ786417:PQK786417 QAF786417:QAG786417 QKB786417:QKC786417 QTX786417:QTY786417 RDT786417:RDU786417 RNP786417:RNQ786417 RXL786417:RXM786417 SHH786417:SHI786417 SRD786417:SRE786417 TAZ786417:TBA786417 TKV786417:TKW786417 TUR786417:TUS786417 UEN786417:UEO786417 UOJ786417:UOK786417 UYF786417:UYG786417 VIB786417:VIC786417 VRX786417:VRY786417 WBT786417:WBU786417 WLP786417:WLQ786417 WVL786417:WVM786417 D851953:E851953 IZ851953:JA851953 SV851953:SW851953 ACR851953:ACS851953 AMN851953:AMO851953 AWJ851953:AWK851953 BGF851953:BGG851953 BQB851953:BQC851953 BZX851953:BZY851953 CJT851953:CJU851953 CTP851953:CTQ851953 DDL851953:DDM851953 DNH851953:DNI851953 DXD851953:DXE851953 EGZ851953:EHA851953 EQV851953:EQW851953 FAR851953:FAS851953 FKN851953:FKO851953 FUJ851953:FUK851953 GEF851953:GEG851953 GOB851953:GOC851953 GXX851953:GXY851953 HHT851953:HHU851953 HRP851953:HRQ851953 IBL851953:IBM851953 ILH851953:ILI851953 IVD851953:IVE851953 JEZ851953:JFA851953 JOV851953:JOW851953 JYR851953:JYS851953 KIN851953:KIO851953 KSJ851953:KSK851953 LCF851953:LCG851953 LMB851953:LMC851953 LVX851953:LVY851953 MFT851953:MFU851953 MPP851953:MPQ851953 MZL851953:MZM851953 NJH851953:NJI851953 NTD851953:NTE851953 OCZ851953:ODA851953 OMV851953:OMW851953 OWR851953:OWS851953 PGN851953:PGO851953 PQJ851953:PQK851953 QAF851953:QAG851953 QKB851953:QKC851953 QTX851953:QTY851953 RDT851953:RDU851953 RNP851953:RNQ851953 RXL851953:RXM851953 SHH851953:SHI851953 SRD851953:SRE851953 TAZ851953:TBA851953 TKV851953:TKW851953 TUR851953:TUS851953 UEN851953:UEO851953 UOJ851953:UOK851953 UYF851953:UYG851953 VIB851953:VIC851953 VRX851953:VRY851953 WBT851953:WBU851953 WLP851953:WLQ851953 WVL851953:WVM851953 D917489:E917489 IZ917489:JA917489 SV917489:SW917489 ACR917489:ACS917489 AMN917489:AMO917489 AWJ917489:AWK917489 BGF917489:BGG917489 BQB917489:BQC917489 BZX917489:BZY917489 CJT917489:CJU917489 CTP917489:CTQ917489 DDL917489:DDM917489 DNH917489:DNI917489 DXD917489:DXE917489 EGZ917489:EHA917489 EQV917489:EQW917489 FAR917489:FAS917489 FKN917489:FKO917489 FUJ917489:FUK917489 GEF917489:GEG917489 GOB917489:GOC917489 GXX917489:GXY917489 HHT917489:HHU917489 HRP917489:HRQ917489 IBL917489:IBM917489 ILH917489:ILI917489 IVD917489:IVE917489 JEZ917489:JFA917489 JOV917489:JOW917489 JYR917489:JYS917489 KIN917489:KIO917489 KSJ917489:KSK917489 LCF917489:LCG917489 LMB917489:LMC917489 LVX917489:LVY917489 MFT917489:MFU917489 MPP917489:MPQ917489 MZL917489:MZM917489 NJH917489:NJI917489 NTD917489:NTE917489 OCZ917489:ODA917489 OMV917489:OMW917489 OWR917489:OWS917489 PGN917489:PGO917489 PQJ917489:PQK917489 QAF917489:QAG917489 QKB917489:QKC917489 QTX917489:QTY917489 RDT917489:RDU917489 RNP917489:RNQ917489 RXL917489:RXM917489 SHH917489:SHI917489 SRD917489:SRE917489 TAZ917489:TBA917489 TKV917489:TKW917489 TUR917489:TUS917489 UEN917489:UEO917489 UOJ917489:UOK917489 UYF917489:UYG917489 VIB917489:VIC917489 VRX917489:VRY917489 WBT917489:WBU917489 WLP917489:WLQ917489 WVL917489:WVM917489 D983025:E983025 IZ983025:JA983025 SV983025:SW983025 ACR983025:ACS983025 AMN983025:AMO983025 AWJ983025:AWK983025 BGF983025:BGG983025 BQB983025:BQC983025 BZX983025:BZY983025 CJT983025:CJU983025 CTP983025:CTQ983025 DDL983025:DDM983025 DNH983025:DNI983025 DXD983025:DXE983025 EGZ983025:EHA983025 EQV983025:EQW983025 FAR983025:FAS983025 FKN983025:FKO983025 FUJ983025:FUK983025 GEF983025:GEG983025 GOB983025:GOC983025 GXX983025:GXY983025 HHT983025:HHU983025 HRP983025:HRQ983025 IBL983025:IBM983025 ILH983025:ILI983025 IVD983025:IVE983025 JEZ983025:JFA983025 JOV983025:JOW983025 JYR983025:JYS983025 KIN983025:KIO983025 KSJ983025:KSK983025 LCF983025:LCG983025 LMB983025:LMC983025 LVX983025:LVY983025 MFT983025:MFU983025 MPP983025:MPQ983025 MZL983025:MZM983025 NJH983025:NJI983025 NTD983025:NTE983025 OCZ983025:ODA983025 OMV983025:OMW983025 OWR983025:OWS983025 PGN983025:PGO983025 PQJ983025:PQK983025 QAF983025:QAG983025 QKB983025:QKC983025 QTX983025:QTY983025 RDT983025:RDU983025 RNP983025:RNQ983025 RXL983025:RXM983025 SHH983025:SHI983025 SRD983025:SRE983025 TAZ983025:TBA983025 TKV983025:TKW983025 TUR983025:TUS983025 UEN983025:UEO983025 UOJ983025:UOK983025 UYF983025:UYG983025 VIB983025:VIC983025 VRX983025:VRY983025 WBT983025:WBU983025 WLP983025:WLQ983025 WVL983025:WVM983025">
      <formula1>$E$115:$E$120</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activeCell="C29" sqref="C29"/>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56" t="s">
        <v>13</v>
      </c>
      <c r="B1" s="356"/>
      <c r="C1" s="356"/>
      <c r="D1" s="356"/>
      <c r="E1" s="356"/>
      <c r="F1" s="356"/>
      <c r="G1" s="356"/>
      <c r="H1" s="356"/>
      <c r="I1" s="356"/>
      <c r="J1" s="356"/>
      <c r="N1" s="11"/>
      <c r="O1" s="11"/>
      <c r="P1" s="11"/>
      <c r="Q1" s="11"/>
      <c r="R1" s="11"/>
      <c r="S1" s="11"/>
      <c r="T1" s="11"/>
      <c r="U1" s="11"/>
      <c r="V1" s="11"/>
      <c r="W1" s="11"/>
      <c r="X1" s="11"/>
      <c r="Y1" s="11"/>
      <c r="Z1" s="11"/>
      <c r="AA1" s="11"/>
      <c r="AB1" s="11"/>
      <c r="AC1" s="11"/>
      <c r="AD1" s="11"/>
      <c r="AE1" s="11"/>
      <c r="AF1" s="11"/>
      <c r="AG1" s="11"/>
      <c r="AH1" s="11"/>
      <c r="AI1" s="11"/>
      <c r="AJ1" s="11"/>
      <c r="AK1" s="11"/>
      <c r="AL1" s="11"/>
    </row>
    <row r="2" spans="1:38" s="3" customFormat="1" ht="21" thickBot="1" x14ac:dyDescent="0.35">
      <c r="A2" s="81"/>
      <c r="B2" s="81"/>
      <c r="C2" s="81"/>
      <c r="D2" s="81"/>
      <c r="E2" s="81"/>
      <c r="F2" s="81"/>
      <c r="G2" s="81"/>
      <c r="H2" s="81"/>
      <c r="I2" s="81"/>
      <c r="J2" s="81"/>
      <c r="N2" s="11"/>
      <c r="O2" s="11"/>
      <c r="P2" s="11"/>
      <c r="Q2" s="11"/>
      <c r="R2" s="11"/>
      <c r="S2" s="11"/>
      <c r="T2" s="11"/>
      <c r="U2" s="11"/>
      <c r="V2" s="11"/>
      <c r="W2" s="11"/>
      <c r="X2" s="11"/>
      <c r="Y2" s="11"/>
      <c r="Z2" s="11"/>
      <c r="AA2" s="11"/>
      <c r="AB2" s="11"/>
      <c r="AC2" s="11"/>
      <c r="AD2" s="11"/>
      <c r="AE2" s="11"/>
      <c r="AF2" s="11"/>
      <c r="AG2" s="11"/>
      <c r="AH2" s="11"/>
      <c r="AI2" s="11"/>
      <c r="AJ2" s="11"/>
      <c r="AK2" s="11"/>
      <c r="AL2" s="11"/>
    </row>
    <row r="3" spans="1:38" s="3" customFormat="1" ht="15" customHeight="1" x14ac:dyDescent="0.3">
      <c r="A3" s="81"/>
      <c r="B3" s="357" t="s">
        <v>57</v>
      </c>
      <c r="C3" s="82" t="s">
        <v>111</v>
      </c>
      <c r="D3" s="359" t="s">
        <v>112</v>
      </c>
      <c r="E3" s="360"/>
      <c r="F3" s="361"/>
      <c r="G3" s="362" t="s">
        <v>113</v>
      </c>
      <c r="H3" s="81"/>
      <c r="I3" s="81"/>
      <c r="J3" s="81"/>
      <c r="N3" s="11"/>
      <c r="O3" s="11"/>
      <c r="P3" s="11"/>
      <c r="Q3" s="11"/>
      <c r="R3" s="11"/>
      <c r="S3" s="11"/>
      <c r="T3" s="11"/>
      <c r="U3" s="11"/>
      <c r="V3" s="11"/>
      <c r="W3" s="11"/>
      <c r="X3" s="11"/>
      <c r="Y3" s="11"/>
      <c r="Z3" s="11"/>
      <c r="AA3" s="11"/>
      <c r="AB3" s="11"/>
      <c r="AC3" s="11"/>
      <c r="AD3" s="11"/>
      <c r="AE3" s="11"/>
      <c r="AF3" s="11"/>
      <c r="AG3" s="11"/>
      <c r="AH3" s="11"/>
      <c r="AI3" s="11"/>
      <c r="AJ3" s="11"/>
      <c r="AK3" s="11"/>
      <c r="AL3" s="11"/>
    </row>
    <row r="4" spans="1:38" ht="15" customHeight="1" x14ac:dyDescent="0.25">
      <c r="B4" s="358"/>
      <c r="C4" s="83">
        <v>3</v>
      </c>
      <c r="D4" s="84">
        <v>1</v>
      </c>
      <c r="E4" s="85">
        <v>2</v>
      </c>
      <c r="F4" s="86">
        <v>3</v>
      </c>
      <c r="G4" s="363"/>
    </row>
    <row r="5" spans="1:38" ht="15" customHeight="1" x14ac:dyDescent="0.25">
      <c r="B5" s="358"/>
      <c r="C5" s="282" t="str">
        <f>D5</f>
        <v>Corn Wet Milling</v>
      </c>
      <c r="D5" s="364" t="str">
        <f>'Data Summary'!D4</f>
        <v>Corn Wet Milling</v>
      </c>
      <c r="E5" s="365"/>
      <c r="F5" s="366"/>
      <c r="G5" s="363"/>
    </row>
    <row r="6" spans="1:38" x14ac:dyDescent="0.25">
      <c r="B6" s="358"/>
      <c r="C6" s="283" t="str">
        <f>HLOOKUP($C$4,$D$4:$F$13,3,FALSE)</f>
        <v>Scenario 3 Name</v>
      </c>
      <c r="D6" s="87" t="s">
        <v>114</v>
      </c>
      <c r="E6" s="88" t="s">
        <v>115</v>
      </c>
      <c r="F6" s="89" t="s">
        <v>116</v>
      </c>
      <c r="G6" s="363"/>
    </row>
    <row r="7" spans="1:38" ht="15" customHeight="1" x14ac:dyDescent="0.25">
      <c r="B7" s="90" t="s">
        <v>117</v>
      </c>
      <c r="C7" s="93">
        <f>HLOOKUP($C$4,$D$4:$F$13,4,FALSE)</f>
        <v>0</v>
      </c>
      <c r="D7" s="91"/>
      <c r="E7" s="92"/>
      <c r="F7" s="93"/>
      <c r="G7" s="94" t="s">
        <v>118</v>
      </c>
    </row>
    <row r="8" spans="1:38" ht="15" customHeight="1" x14ac:dyDescent="0.25">
      <c r="B8" s="95" t="s">
        <v>119</v>
      </c>
      <c r="C8" s="98">
        <f>HLOOKUP($C$4,$D$4:$F$13,5,FALSE)</f>
        <v>0</v>
      </c>
      <c r="D8" s="96"/>
      <c r="E8" s="97"/>
      <c r="F8" s="98"/>
      <c r="G8" s="99"/>
    </row>
    <row r="9" spans="1:38" ht="15" customHeight="1" x14ac:dyDescent="0.25">
      <c r="B9" s="100"/>
      <c r="C9" s="103">
        <f>HLOOKUP($C$4,$D$4:$F$13,6,FALSE)</f>
        <v>0</v>
      </c>
      <c r="D9" s="101"/>
      <c r="E9" s="102"/>
      <c r="F9" s="103"/>
      <c r="G9" s="99"/>
    </row>
    <row r="10" spans="1:38" ht="15" customHeight="1" x14ac:dyDescent="0.25">
      <c r="B10" s="100"/>
      <c r="C10" s="103">
        <f>HLOOKUP($C$4,$D$4:$F$13,7,FALSE)</f>
        <v>0</v>
      </c>
      <c r="D10" s="101"/>
      <c r="E10" s="102"/>
      <c r="F10" s="103"/>
      <c r="G10" s="99"/>
    </row>
    <row r="11" spans="1:38" ht="15" customHeight="1" x14ac:dyDescent="0.25">
      <c r="B11" s="100"/>
      <c r="C11" s="106">
        <f>HLOOKUP($C$4,$D$4:$F$13,8,FALSE)</f>
        <v>0</v>
      </c>
      <c r="D11" s="104"/>
      <c r="E11" s="105"/>
      <c r="F11" s="106"/>
      <c r="G11" s="99"/>
    </row>
    <row r="12" spans="1:38" ht="15" customHeight="1" x14ac:dyDescent="0.25">
      <c r="B12" s="100"/>
      <c r="C12" s="106">
        <f>HLOOKUP($C$4,$D$4:$F$13,9,FALSE)</f>
        <v>0</v>
      </c>
      <c r="D12" s="104"/>
      <c r="E12" s="105"/>
      <c r="F12" s="106"/>
      <c r="G12" s="99"/>
    </row>
    <row r="13" spans="1:38" ht="15" customHeight="1" thickBot="1" x14ac:dyDescent="0.3">
      <c r="B13" s="107"/>
      <c r="C13" s="110">
        <f>HLOOKUP($C$4,$D$4:$F$13,10,FALSE)</f>
        <v>0</v>
      </c>
      <c r="D13" s="108"/>
      <c r="E13" s="109"/>
      <c r="F13" s="110"/>
      <c r="G13" s="111"/>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2" t="s">
        <v>120</v>
      </c>
    </row>
    <row r="20" spans="2:7" x14ac:dyDescent="0.25">
      <c r="B20" s="113" t="s">
        <v>112</v>
      </c>
      <c r="C20" s="367" t="s">
        <v>9</v>
      </c>
      <c r="D20" s="367"/>
      <c r="E20" s="367"/>
      <c r="F20" s="367"/>
      <c r="G20" s="367"/>
    </row>
    <row r="21" spans="2:7" ht="30" customHeight="1" x14ac:dyDescent="0.25">
      <c r="B21" s="114">
        <v>1</v>
      </c>
      <c r="C21" s="353" t="s">
        <v>121</v>
      </c>
      <c r="D21" s="353"/>
      <c r="E21" s="353"/>
      <c r="F21" s="353"/>
      <c r="G21" s="353"/>
    </row>
    <row r="22" spans="2:7" ht="30" customHeight="1" x14ac:dyDescent="0.25">
      <c r="B22" s="114">
        <v>2</v>
      </c>
      <c r="C22" s="354"/>
      <c r="D22" s="354"/>
      <c r="E22" s="354"/>
      <c r="F22" s="354"/>
      <c r="G22" s="354"/>
    </row>
    <row r="23" spans="2:7" ht="30" customHeight="1" x14ac:dyDescent="0.25">
      <c r="B23" s="115">
        <v>3</v>
      </c>
      <c r="C23" s="355"/>
      <c r="D23" s="355"/>
      <c r="E23" s="355"/>
      <c r="F23" s="355"/>
      <c r="G23" s="355"/>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F26" sqref="F26"/>
    </sheetView>
  </sheetViews>
  <sheetFormatPr defaultColWidth="36.85546875" defaultRowHeight="12.75" customHeight="1" x14ac:dyDescent="0.25"/>
  <cols>
    <col min="1" max="1" width="18.5703125" style="175" customWidth="1"/>
    <col min="2" max="10" width="31.42578125" style="174" customWidth="1"/>
    <col min="11" max="27" width="36.85546875" style="174" customWidth="1"/>
    <col min="28" max="28" width="37" style="174" customWidth="1"/>
    <col min="29" max="35" width="36.85546875" style="174" customWidth="1"/>
    <col min="36" max="44" width="36.85546875" style="175" customWidth="1"/>
    <col min="45" max="45" width="37.140625" style="175" customWidth="1"/>
    <col min="46" max="47" width="36.85546875" style="175" customWidth="1"/>
    <col min="48" max="48" width="36.5703125" style="175" customWidth="1"/>
    <col min="49" max="50" width="36.85546875" style="175" customWidth="1"/>
    <col min="51" max="51" width="36.5703125" style="175" customWidth="1"/>
    <col min="52" max="52" width="37" style="175" customWidth="1"/>
    <col min="53" max="71" width="36.85546875" style="175" customWidth="1"/>
    <col min="72" max="72" width="37" style="175" customWidth="1"/>
    <col min="73" max="90" width="36.85546875" style="175" customWidth="1"/>
    <col min="91" max="91" width="36.5703125" style="175" customWidth="1"/>
    <col min="92" max="104" width="36.85546875" style="175" customWidth="1"/>
    <col min="105" max="105" width="36.5703125" style="175" customWidth="1"/>
    <col min="106" max="108" width="36.85546875" style="175" customWidth="1"/>
    <col min="109" max="109" width="36.5703125" style="175" customWidth="1"/>
    <col min="110" max="117" width="36.85546875" style="175" customWidth="1"/>
    <col min="118" max="118" width="36.5703125" style="175" customWidth="1"/>
    <col min="119" max="256" width="36.85546875" style="175"/>
    <col min="257" max="257" width="18.5703125" style="175" customWidth="1"/>
    <col min="258" max="266" width="31.42578125" style="175" customWidth="1"/>
    <col min="267" max="283" width="36.85546875" style="175" customWidth="1"/>
    <col min="284" max="284" width="37" style="175" customWidth="1"/>
    <col min="285" max="300" width="36.85546875" style="175" customWidth="1"/>
    <col min="301" max="301" width="37.140625" style="175" customWidth="1"/>
    <col min="302" max="303" width="36.85546875" style="175" customWidth="1"/>
    <col min="304" max="304" width="36.5703125" style="175" customWidth="1"/>
    <col min="305" max="306" width="36.85546875" style="175" customWidth="1"/>
    <col min="307" max="307" width="36.5703125" style="175" customWidth="1"/>
    <col min="308" max="308" width="37" style="175" customWidth="1"/>
    <col min="309" max="327" width="36.85546875" style="175" customWidth="1"/>
    <col min="328" max="328" width="37" style="175" customWidth="1"/>
    <col min="329" max="346" width="36.85546875" style="175" customWidth="1"/>
    <col min="347" max="347" width="36.5703125" style="175" customWidth="1"/>
    <col min="348" max="360" width="36.85546875" style="175" customWidth="1"/>
    <col min="361" max="361" width="36.5703125" style="175" customWidth="1"/>
    <col min="362" max="364" width="36.85546875" style="175" customWidth="1"/>
    <col min="365" max="365" width="36.5703125" style="175" customWidth="1"/>
    <col min="366" max="373" width="36.85546875" style="175" customWidth="1"/>
    <col min="374" max="374" width="36.5703125" style="175" customWidth="1"/>
    <col min="375" max="512" width="36.85546875" style="175"/>
    <col min="513" max="513" width="18.5703125" style="175" customWidth="1"/>
    <col min="514" max="522" width="31.42578125" style="175" customWidth="1"/>
    <col min="523" max="539" width="36.85546875" style="175" customWidth="1"/>
    <col min="540" max="540" width="37" style="175" customWidth="1"/>
    <col min="541" max="556" width="36.85546875" style="175" customWidth="1"/>
    <col min="557" max="557" width="37.140625" style="175" customWidth="1"/>
    <col min="558" max="559" width="36.85546875" style="175" customWidth="1"/>
    <col min="560" max="560" width="36.5703125" style="175" customWidth="1"/>
    <col min="561" max="562" width="36.85546875" style="175" customWidth="1"/>
    <col min="563" max="563" width="36.5703125" style="175" customWidth="1"/>
    <col min="564" max="564" width="37" style="175" customWidth="1"/>
    <col min="565" max="583" width="36.85546875" style="175" customWidth="1"/>
    <col min="584" max="584" width="37" style="175" customWidth="1"/>
    <col min="585" max="602" width="36.85546875" style="175" customWidth="1"/>
    <col min="603" max="603" width="36.5703125" style="175" customWidth="1"/>
    <col min="604" max="616" width="36.85546875" style="175" customWidth="1"/>
    <col min="617" max="617" width="36.5703125" style="175" customWidth="1"/>
    <col min="618" max="620" width="36.85546875" style="175" customWidth="1"/>
    <col min="621" max="621" width="36.5703125" style="175" customWidth="1"/>
    <col min="622" max="629" width="36.85546875" style="175" customWidth="1"/>
    <col min="630" max="630" width="36.5703125" style="175" customWidth="1"/>
    <col min="631" max="768" width="36.85546875" style="175"/>
    <col min="769" max="769" width="18.5703125" style="175" customWidth="1"/>
    <col min="770" max="778" width="31.42578125" style="175" customWidth="1"/>
    <col min="779" max="795" width="36.85546875" style="175" customWidth="1"/>
    <col min="796" max="796" width="37" style="175" customWidth="1"/>
    <col min="797" max="812" width="36.85546875" style="175" customWidth="1"/>
    <col min="813" max="813" width="37.140625" style="175" customWidth="1"/>
    <col min="814" max="815" width="36.85546875" style="175" customWidth="1"/>
    <col min="816" max="816" width="36.5703125" style="175" customWidth="1"/>
    <col min="817" max="818" width="36.85546875" style="175" customWidth="1"/>
    <col min="819" max="819" width="36.5703125" style="175" customWidth="1"/>
    <col min="820" max="820" width="37" style="175" customWidth="1"/>
    <col min="821" max="839" width="36.85546875" style="175" customWidth="1"/>
    <col min="840" max="840" width="37" style="175" customWidth="1"/>
    <col min="841" max="858" width="36.85546875" style="175" customWidth="1"/>
    <col min="859" max="859" width="36.5703125" style="175" customWidth="1"/>
    <col min="860" max="872" width="36.85546875" style="175" customWidth="1"/>
    <col min="873" max="873" width="36.5703125" style="175" customWidth="1"/>
    <col min="874" max="876" width="36.85546875" style="175" customWidth="1"/>
    <col min="877" max="877" width="36.5703125" style="175" customWidth="1"/>
    <col min="878" max="885" width="36.85546875" style="175" customWidth="1"/>
    <col min="886" max="886" width="36.5703125" style="175" customWidth="1"/>
    <col min="887" max="1024" width="36.85546875" style="175"/>
    <col min="1025" max="1025" width="18.5703125" style="175" customWidth="1"/>
    <col min="1026" max="1034" width="31.42578125" style="175" customWidth="1"/>
    <col min="1035" max="1051" width="36.85546875" style="175" customWidth="1"/>
    <col min="1052" max="1052" width="37" style="175" customWidth="1"/>
    <col min="1053" max="1068" width="36.85546875" style="175" customWidth="1"/>
    <col min="1069" max="1069" width="37.140625" style="175" customWidth="1"/>
    <col min="1070" max="1071" width="36.85546875" style="175" customWidth="1"/>
    <col min="1072" max="1072" width="36.5703125" style="175" customWidth="1"/>
    <col min="1073" max="1074" width="36.85546875" style="175" customWidth="1"/>
    <col min="1075" max="1075" width="36.5703125" style="175" customWidth="1"/>
    <col min="1076" max="1076" width="37" style="175" customWidth="1"/>
    <col min="1077" max="1095" width="36.85546875" style="175" customWidth="1"/>
    <col min="1096" max="1096" width="37" style="175" customWidth="1"/>
    <col min="1097" max="1114" width="36.85546875" style="175" customWidth="1"/>
    <col min="1115" max="1115" width="36.5703125" style="175" customWidth="1"/>
    <col min="1116" max="1128" width="36.85546875" style="175" customWidth="1"/>
    <col min="1129" max="1129" width="36.5703125" style="175" customWidth="1"/>
    <col min="1130" max="1132" width="36.85546875" style="175" customWidth="1"/>
    <col min="1133" max="1133" width="36.5703125" style="175" customWidth="1"/>
    <col min="1134" max="1141" width="36.85546875" style="175" customWidth="1"/>
    <col min="1142" max="1142" width="36.5703125" style="175" customWidth="1"/>
    <col min="1143" max="1280" width="36.85546875" style="175"/>
    <col min="1281" max="1281" width="18.5703125" style="175" customWidth="1"/>
    <col min="1282" max="1290" width="31.42578125" style="175" customWidth="1"/>
    <col min="1291" max="1307" width="36.85546875" style="175" customWidth="1"/>
    <col min="1308" max="1308" width="37" style="175" customWidth="1"/>
    <col min="1309" max="1324" width="36.85546875" style="175" customWidth="1"/>
    <col min="1325" max="1325" width="37.140625" style="175" customWidth="1"/>
    <col min="1326" max="1327" width="36.85546875" style="175" customWidth="1"/>
    <col min="1328" max="1328" width="36.5703125" style="175" customWidth="1"/>
    <col min="1329" max="1330" width="36.85546875" style="175" customWidth="1"/>
    <col min="1331" max="1331" width="36.5703125" style="175" customWidth="1"/>
    <col min="1332" max="1332" width="37" style="175" customWidth="1"/>
    <col min="1333" max="1351" width="36.85546875" style="175" customWidth="1"/>
    <col min="1352" max="1352" width="37" style="175" customWidth="1"/>
    <col min="1353" max="1370" width="36.85546875" style="175" customWidth="1"/>
    <col min="1371" max="1371" width="36.5703125" style="175" customWidth="1"/>
    <col min="1372" max="1384" width="36.85546875" style="175" customWidth="1"/>
    <col min="1385" max="1385" width="36.5703125" style="175" customWidth="1"/>
    <col min="1386" max="1388" width="36.85546875" style="175" customWidth="1"/>
    <col min="1389" max="1389" width="36.5703125" style="175" customWidth="1"/>
    <col min="1390" max="1397" width="36.85546875" style="175" customWidth="1"/>
    <col min="1398" max="1398" width="36.5703125" style="175" customWidth="1"/>
    <col min="1399" max="1536" width="36.85546875" style="175"/>
    <col min="1537" max="1537" width="18.5703125" style="175" customWidth="1"/>
    <col min="1538" max="1546" width="31.42578125" style="175" customWidth="1"/>
    <col min="1547" max="1563" width="36.85546875" style="175" customWidth="1"/>
    <col min="1564" max="1564" width="37" style="175" customWidth="1"/>
    <col min="1565" max="1580" width="36.85546875" style="175" customWidth="1"/>
    <col min="1581" max="1581" width="37.140625" style="175" customWidth="1"/>
    <col min="1582" max="1583" width="36.85546875" style="175" customWidth="1"/>
    <col min="1584" max="1584" width="36.5703125" style="175" customWidth="1"/>
    <col min="1585" max="1586" width="36.85546875" style="175" customWidth="1"/>
    <col min="1587" max="1587" width="36.5703125" style="175" customWidth="1"/>
    <col min="1588" max="1588" width="37" style="175" customWidth="1"/>
    <col min="1589" max="1607" width="36.85546875" style="175" customWidth="1"/>
    <col min="1608" max="1608" width="37" style="175" customWidth="1"/>
    <col min="1609" max="1626" width="36.85546875" style="175" customWidth="1"/>
    <col min="1627" max="1627" width="36.5703125" style="175" customWidth="1"/>
    <col min="1628" max="1640" width="36.85546875" style="175" customWidth="1"/>
    <col min="1641" max="1641" width="36.5703125" style="175" customWidth="1"/>
    <col min="1642" max="1644" width="36.85546875" style="175" customWidth="1"/>
    <col min="1645" max="1645" width="36.5703125" style="175" customWidth="1"/>
    <col min="1646" max="1653" width="36.85546875" style="175" customWidth="1"/>
    <col min="1654" max="1654" width="36.5703125" style="175" customWidth="1"/>
    <col min="1655" max="1792" width="36.85546875" style="175"/>
    <col min="1793" max="1793" width="18.5703125" style="175" customWidth="1"/>
    <col min="1794" max="1802" width="31.42578125" style="175" customWidth="1"/>
    <col min="1803" max="1819" width="36.85546875" style="175" customWidth="1"/>
    <col min="1820" max="1820" width="37" style="175" customWidth="1"/>
    <col min="1821" max="1836" width="36.85546875" style="175" customWidth="1"/>
    <col min="1837" max="1837" width="37.140625" style="175" customWidth="1"/>
    <col min="1838" max="1839" width="36.85546875" style="175" customWidth="1"/>
    <col min="1840" max="1840" width="36.5703125" style="175" customWidth="1"/>
    <col min="1841" max="1842" width="36.85546875" style="175" customWidth="1"/>
    <col min="1843" max="1843" width="36.5703125" style="175" customWidth="1"/>
    <col min="1844" max="1844" width="37" style="175" customWidth="1"/>
    <col min="1845" max="1863" width="36.85546875" style="175" customWidth="1"/>
    <col min="1864" max="1864" width="37" style="175" customWidth="1"/>
    <col min="1865" max="1882" width="36.85546875" style="175" customWidth="1"/>
    <col min="1883" max="1883" width="36.5703125" style="175" customWidth="1"/>
    <col min="1884" max="1896" width="36.85546875" style="175" customWidth="1"/>
    <col min="1897" max="1897" width="36.5703125" style="175" customWidth="1"/>
    <col min="1898" max="1900" width="36.85546875" style="175" customWidth="1"/>
    <col min="1901" max="1901" width="36.5703125" style="175" customWidth="1"/>
    <col min="1902" max="1909" width="36.85546875" style="175" customWidth="1"/>
    <col min="1910" max="1910" width="36.5703125" style="175" customWidth="1"/>
    <col min="1911" max="2048" width="36.85546875" style="175"/>
    <col min="2049" max="2049" width="18.5703125" style="175" customWidth="1"/>
    <col min="2050" max="2058" width="31.42578125" style="175" customWidth="1"/>
    <col min="2059" max="2075" width="36.85546875" style="175" customWidth="1"/>
    <col min="2076" max="2076" width="37" style="175" customWidth="1"/>
    <col min="2077" max="2092" width="36.85546875" style="175" customWidth="1"/>
    <col min="2093" max="2093" width="37.140625" style="175" customWidth="1"/>
    <col min="2094" max="2095" width="36.85546875" style="175" customWidth="1"/>
    <col min="2096" max="2096" width="36.5703125" style="175" customWidth="1"/>
    <col min="2097" max="2098" width="36.85546875" style="175" customWidth="1"/>
    <col min="2099" max="2099" width="36.5703125" style="175" customWidth="1"/>
    <col min="2100" max="2100" width="37" style="175" customWidth="1"/>
    <col min="2101" max="2119" width="36.85546875" style="175" customWidth="1"/>
    <col min="2120" max="2120" width="37" style="175" customWidth="1"/>
    <col min="2121" max="2138" width="36.85546875" style="175" customWidth="1"/>
    <col min="2139" max="2139" width="36.5703125" style="175" customWidth="1"/>
    <col min="2140" max="2152" width="36.85546875" style="175" customWidth="1"/>
    <col min="2153" max="2153" width="36.5703125" style="175" customWidth="1"/>
    <col min="2154" max="2156" width="36.85546875" style="175" customWidth="1"/>
    <col min="2157" max="2157" width="36.5703125" style="175" customWidth="1"/>
    <col min="2158" max="2165" width="36.85546875" style="175" customWidth="1"/>
    <col min="2166" max="2166" width="36.5703125" style="175" customWidth="1"/>
    <col min="2167" max="2304" width="36.85546875" style="175"/>
    <col min="2305" max="2305" width="18.5703125" style="175" customWidth="1"/>
    <col min="2306" max="2314" width="31.42578125" style="175" customWidth="1"/>
    <col min="2315" max="2331" width="36.85546875" style="175" customWidth="1"/>
    <col min="2332" max="2332" width="37" style="175" customWidth="1"/>
    <col min="2333" max="2348" width="36.85546875" style="175" customWidth="1"/>
    <col min="2349" max="2349" width="37.140625" style="175" customWidth="1"/>
    <col min="2350" max="2351" width="36.85546875" style="175" customWidth="1"/>
    <col min="2352" max="2352" width="36.5703125" style="175" customWidth="1"/>
    <col min="2353" max="2354" width="36.85546875" style="175" customWidth="1"/>
    <col min="2355" max="2355" width="36.5703125" style="175" customWidth="1"/>
    <col min="2356" max="2356" width="37" style="175" customWidth="1"/>
    <col min="2357" max="2375" width="36.85546875" style="175" customWidth="1"/>
    <col min="2376" max="2376" width="37" style="175" customWidth="1"/>
    <col min="2377" max="2394" width="36.85546875" style="175" customWidth="1"/>
    <col min="2395" max="2395" width="36.5703125" style="175" customWidth="1"/>
    <col min="2396" max="2408" width="36.85546875" style="175" customWidth="1"/>
    <col min="2409" max="2409" width="36.5703125" style="175" customWidth="1"/>
    <col min="2410" max="2412" width="36.85546875" style="175" customWidth="1"/>
    <col min="2413" max="2413" width="36.5703125" style="175" customWidth="1"/>
    <col min="2414" max="2421" width="36.85546875" style="175" customWidth="1"/>
    <col min="2422" max="2422" width="36.5703125" style="175" customWidth="1"/>
    <col min="2423" max="2560" width="36.85546875" style="175"/>
    <col min="2561" max="2561" width="18.5703125" style="175" customWidth="1"/>
    <col min="2562" max="2570" width="31.42578125" style="175" customWidth="1"/>
    <col min="2571" max="2587" width="36.85546875" style="175" customWidth="1"/>
    <col min="2588" max="2588" width="37" style="175" customWidth="1"/>
    <col min="2589" max="2604" width="36.85546875" style="175" customWidth="1"/>
    <col min="2605" max="2605" width="37.140625" style="175" customWidth="1"/>
    <col min="2606" max="2607" width="36.85546875" style="175" customWidth="1"/>
    <col min="2608" max="2608" width="36.5703125" style="175" customWidth="1"/>
    <col min="2609" max="2610" width="36.85546875" style="175" customWidth="1"/>
    <col min="2611" max="2611" width="36.5703125" style="175" customWidth="1"/>
    <col min="2612" max="2612" width="37" style="175" customWidth="1"/>
    <col min="2613" max="2631" width="36.85546875" style="175" customWidth="1"/>
    <col min="2632" max="2632" width="37" style="175" customWidth="1"/>
    <col min="2633" max="2650" width="36.85546875" style="175" customWidth="1"/>
    <col min="2651" max="2651" width="36.5703125" style="175" customWidth="1"/>
    <col min="2652" max="2664" width="36.85546875" style="175" customWidth="1"/>
    <col min="2665" max="2665" width="36.5703125" style="175" customWidth="1"/>
    <col min="2666" max="2668" width="36.85546875" style="175" customWidth="1"/>
    <col min="2669" max="2669" width="36.5703125" style="175" customWidth="1"/>
    <col min="2670" max="2677" width="36.85546875" style="175" customWidth="1"/>
    <col min="2678" max="2678" width="36.5703125" style="175" customWidth="1"/>
    <col min="2679" max="2816" width="36.85546875" style="175"/>
    <col min="2817" max="2817" width="18.5703125" style="175" customWidth="1"/>
    <col min="2818" max="2826" width="31.42578125" style="175" customWidth="1"/>
    <col min="2827" max="2843" width="36.85546875" style="175" customWidth="1"/>
    <col min="2844" max="2844" width="37" style="175" customWidth="1"/>
    <col min="2845" max="2860" width="36.85546875" style="175" customWidth="1"/>
    <col min="2861" max="2861" width="37.140625" style="175" customWidth="1"/>
    <col min="2862" max="2863" width="36.85546875" style="175" customWidth="1"/>
    <col min="2864" max="2864" width="36.5703125" style="175" customWidth="1"/>
    <col min="2865" max="2866" width="36.85546875" style="175" customWidth="1"/>
    <col min="2867" max="2867" width="36.5703125" style="175" customWidth="1"/>
    <col min="2868" max="2868" width="37" style="175" customWidth="1"/>
    <col min="2869" max="2887" width="36.85546875" style="175" customWidth="1"/>
    <col min="2888" max="2888" width="37" style="175" customWidth="1"/>
    <col min="2889" max="2906" width="36.85546875" style="175" customWidth="1"/>
    <col min="2907" max="2907" width="36.5703125" style="175" customWidth="1"/>
    <col min="2908" max="2920" width="36.85546875" style="175" customWidth="1"/>
    <col min="2921" max="2921" width="36.5703125" style="175" customWidth="1"/>
    <col min="2922" max="2924" width="36.85546875" style="175" customWidth="1"/>
    <col min="2925" max="2925" width="36.5703125" style="175" customWidth="1"/>
    <col min="2926" max="2933" width="36.85546875" style="175" customWidth="1"/>
    <col min="2934" max="2934" width="36.5703125" style="175" customWidth="1"/>
    <col min="2935" max="3072" width="36.85546875" style="175"/>
    <col min="3073" max="3073" width="18.5703125" style="175" customWidth="1"/>
    <col min="3074" max="3082" width="31.42578125" style="175" customWidth="1"/>
    <col min="3083" max="3099" width="36.85546875" style="175" customWidth="1"/>
    <col min="3100" max="3100" width="37" style="175" customWidth="1"/>
    <col min="3101" max="3116" width="36.85546875" style="175" customWidth="1"/>
    <col min="3117" max="3117" width="37.140625" style="175" customWidth="1"/>
    <col min="3118" max="3119" width="36.85546875" style="175" customWidth="1"/>
    <col min="3120" max="3120" width="36.5703125" style="175" customWidth="1"/>
    <col min="3121" max="3122" width="36.85546875" style="175" customWidth="1"/>
    <col min="3123" max="3123" width="36.5703125" style="175" customWidth="1"/>
    <col min="3124" max="3124" width="37" style="175" customWidth="1"/>
    <col min="3125" max="3143" width="36.85546875" style="175" customWidth="1"/>
    <col min="3144" max="3144" width="37" style="175" customWidth="1"/>
    <col min="3145" max="3162" width="36.85546875" style="175" customWidth="1"/>
    <col min="3163" max="3163" width="36.5703125" style="175" customWidth="1"/>
    <col min="3164" max="3176" width="36.85546875" style="175" customWidth="1"/>
    <col min="3177" max="3177" width="36.5703125" style="175" customWidth="1"/>
    <col min="3178" max="3180" width="36.85546875" style="175" customWidth="1"/>
    <col min="3181" max="3181" width="36.5703125" style="175" customWidth="1"/>
    <col min="3182" max="3189" width="36.85546875" style="175" customWidth="1"/>
    <col min="3190" max="3190" width="36.5703125" style="175" customWidth="1"/>
    <col min="3191" max="3328" width="36.85546875" style="175"/>
    <col min="3329" max="3329" width="18.5703125" style="175" customWidth="1"/>
    <col min="3330" max="3338" width="31.42578125" style="175" customWidth="1"/>
    <col min="3339" max="3355" width="36.85546875" style="175" customWidth="1"/>
    <col min="3356" max="3356" width="37" style="175" customWidth="1"/>
    <col min="3357" max="3372" width="36.85546875" style="175" customWidth="1"/>
    <col min="3373" max="3373" width="37.140625" style="175" customWidth="1"/>
    <col min="3374" max="3375" width="36.85546875" style="175" customWidth="1"/>
    <col min="3376" max="3376" width="36.5703125" style="175" customWidth="1"/>
    <col min="3377" max="3378" width="36.85546875" style="175" customWidth="1"/>
    <col min="3379" max="3379" width="36.5703125" style="175" customWidth="1"/>
    <col min="3380" max="3380" width="37" style="175" customWidth="1"/>
    <col min="3381" max="3399" width="36.85546875" style="175" customWidth="1"/>
    <col min="3400" max="3400" width="37" style="175" customWidth="1"/>
    <col min="3401" max="3418" width="36.85546875" style="175" customWidth="1"/>
    <col min="3419" max="3419" width="36.5703125" style="175" customWidth="1"/>
    <col min="3420" max="3432" width="36.85546875" style="175" customWidth="1"/>
    <col min="3433" max="3433" width="36.5703125" style="175" customWidth="1"/>
    <col min="3434" max="3436" width="36.85546875" style="175" customWidth="1"/>
    <col min="3437" max="3437" width="36.5703125" style="175" customWidth="1"/>
    <col min="3438" max="3445" width="36.85546875" style="175" customWidth="1"/>
    <col min="3446" max="3446" width="36.5703125" style="175" customWidth="1"/>
    <col min="3447" max="3584" width="36.85546875" style="175"/>
    <col min="3585" max="3585" width="18.5703125" style="175" customWidth="1"/>
    <col min="3586" max="3594" width="31.42578125" style="175" customWidth="1"/>
    <col min="3595" max="3611" width="36.85546875" style="175" customWidth="1"/>
    <col min="3612" max="3612" width="37" style="175" customWidth="1"/>
    <col min="3613" max="3628" width="36.85546875" style="175" customWidth="1"/>
    <col min="3629" max="3629" width="37.140625" style="175" customWidth="1"/>
    <col min="3630" max="3631" width="36.85546875" style="175" customWidth="1"/>
    <col min="3632" max="3632" width="36.5703125" style="175" customWidth="1"/>
    <col min="3633" max="3634" width="36.85546875" style="175" customWidth="1"/>
    <col min="3635" max="3635" width="36.5703125" style="175" customWidth="1"/>
    <col min="3636" max="3636" width="37" style="175" customWidth="1"/>
    <col min="3637" max="3655" width="36.85546875" style="175" customWidth="1"/>
    <col min="3656" max="3656" width="37" style="175" customWidth="1"/>
    <col min="3657" max="3674" width="36.85546875" style="175" customWidth="1"/>
    <col min="3675" max="3675" width="36.5703125" style="175" customWidth="1"/>
    <col min="3676" max="3688" width="36.85546875" style="175" customWidth="1"/>
    <col min="3689" max="3689" width="36.5703125" style="175" customWidth="1"/>
    <col min="3690" max="3692" width="36.85546875" style="175" customWidth="1"/>
    <col min="3693" max="3693" width="36.5703125" style="175" customWidth="1"/>
    <col min="3694" max="3701" width="36.85546875" style="175" customWidth="1"/>
    <col min="3702" max="3702" width="36.5703125" style="175" customWidth="1"/>
    <col min="3703" max="3840" width="36.85546875" style="175"/>
    <col min="3841" max="3841" width="18.5703125" style="175" customWidth="1"/>
    <col min="3842" max="3850" width="31.42578125" style="175" customWidth="1"/>
    <col min="3851" max="3867" width="36.85546875" style="175" customWidth="1"/>
    <col min="3868" max="3868" width="37" style="175" customWidth="1"/>
    <col min="3869" max="3884" width="36.85546875" style="175" customWidth="1"/>
    <col min="3885" max="3885" width="37.140625" style="175" customWidth="1"/>
    <col min="3886" max="3887" width="36.85546875" style="175" customWidth="1"/>
    <col min="3888" max="3888" width="36.5703125" style="175" customWidth="1"/>
    <col min="3889" max="3890" width="36.85546875" style="175" customWidth="1"/>
    <col min="3891" max="3891" width="36.5703125" style="175" customWidth="1"/>
    <col min="3892" max="3892" width="37" style="175" customWidth="1"/>
    <col min="3893" max="3911" width="36.85546875" style="175" customWidth="1"/>
    <col min="3912" max="3912" width="37" style="175" customWidth="1"/>
    <col min="3913" max="3930" width="36.85546875" style="175" customWidth="1"/>
    <col min="3931" max="3931" width="36.5703125" style="175" customWidth="1"/>
    <col min="3932" max="3944" width="36.85546875" style="175" customWidth="1"/>
    <col min="3945" max="3945" width="36.5703125" style="175" customWidth="1"/>
    <col min="3946" max="3948" width="36.85546875" style="175" customWidth="1"/>
    <col min="3949" max="3949" width="36.5703125" style="175" customWidth="1"/>
    <col min="3950" max="3957" width="36.85546875" style="175" customWidth="1"/>
    <col min="3958" max="3958" width="36.5703125" style="175" customWidth="1"/>
    <col min="3959" max="4096" width="36.85546875" style="175"/>
    <col min="4097" max="4097" width="18.5703125" style="175" customWidth="1"/>
    <col min="4098" max="4106" width="31.42578125" style="175" customWidth="1"/>
    <col min="4107" max="4123" width="36.85546875" style="175" customWidth="1"/>
    <col min="4124" max="4124" width="37" style="175" customWidth="1"/>
    <col min="4125" max="4140" width="36.85546875" style="175" customWidth="1"/>
    <col min="4141" max="4141" width="37.140625" style="175" customWidth="1"/>
    <col min="4142" max="4143" width="36.85546875" style="175" customWidth="1"/>
    <col min="4144" max="4144" width="36.5703125" style="175" customWidth="1"/>
    <col min="4145" max="4146" width="36.85546875" style="175" customWidth="1"/>
    <col min="4147" max="4147" width="36.5703125" style="175" customWidth="1"/>
    <col min="4148" max="4148" width="37" style="175" customWidth="1"/>
    <col min="4149" max="4167" width="36.85546875" style="175" customWidth="1"/>
    <col min="4168" max="4168" width="37" style="175" customWidth="1"/>
    <col min="4169" max="4186" width="36.85546875" style="175" customWidth="1"/>
    <col min="4187" max="4187" width="36.5703125" style="175" customWidth="1"/>
    <col min="4188" max="4200" width="36.85546875" style="175" customWidth="1"/>
    <col min="4201" max="4201" width="36.5703125" style="175" customWidth="1"/>
    <col min="4202" max="4204" width="36.85546875" style="175" customWidth="1"/>
    <col min="4205" max="4205" width="36.5703125" style="175" customWidth="1"/>
    <col min="4206" max="4213" width="36.85546875" style="175" customWidth="1"/>
    <col min="4214" max="4214" width="36.5703125" style="175" customWidth="1"/>
    <col min="4215" max="4352" width="36.85546875" style="175"/>
    <col min="4353" max="4353" width="18.5703125" style="175" customWidth="1"/>
    <col min="4354" max="4362" width="31.42578125" style="175" customWidth="1"/>
    <col min="4363" max="4379" width="36.85546875" style="175" customWidth="1"/>
    <col min="4380" max="4380" width="37" style="175" customWidth="1"/>
    <col min="4381" max="4396" width="36.85546875" style="175" customWidth="1"/>
    <col min="4397" max="4397" width="37.140625" style="175" customWidth="1"/>
    <col min="4398" max="4399" width="36.85546875" style="175" customWidth="1"/>
    <col min="4400" max="4400" width="36.5703125" style="175" customWidth="1"/>
    <col min="4401" max="4402" width="36.85546875" style="175" customWidth="1"/>
    <col min="4403" max="4403" width="36.5703125" style="175" customWidth="1"/>
    <col min="4404" max="4404" width="37" style="175" customWidth="1"/>
    <col min="4405" max="4423" width="36.85546875" style="175" customWidth="1"/>
    <col min="4424" max="4424" width="37" style="175" customWidth="1"/>
    <col min="4425" max="4442" width="36.85546875" style="175" customWidth="1"/>
    <col min="4443" max="4443" width="36.5703125" style="175" customWidth="1"/>
    <col min="4444" max="4456" width="36.85546875" style="175" customWidth="1"/>
    <col min="4457" max="4457" width="36.5703125" style="175" customWidth="1"/>
    <col min="4458" max="4460" width="36.85546875" style="175" customWidth="1"/>
    <col min="4461" max="4461" width="36.5703125" style="175" customWidth="1"/>
    <col min="4462" max="4469" width="36.85546875" style="175" customWidth="1"/>
    <col min="4470" max="4470" width="36.5703125" style="175" customWidth="1"/>
    <col min="4471" max="4608" width="36.85546875" style="175"/>
    <col min="4609" max="4609" width="18.5703125" style="175" customWidth="1"/>
    <col min="4610" max="4618" width="31.42578125" style="175" customWidth="1"/>
    <col min="4619" max="4635" width="36.85546875" style="175" customWidth="1"/>
    <col min="4636" max="4636" width="37" style="175" customWidth="1"/>
    <col min="4637" max="4652" width="36.85546875" style="175" customWidth="1"/>
    <col min="4653" max="4653" width="37.140625" style="175" customWidth="1"/>
    <col min="4654" max="4655" width="36.85546875" style="175" customWidth="1"/>
    <col min="4656" max="4656" width="36.5703125" style="175" customWidth="1"/>
    <col min="4657" max="4658" width="36.85546875" style="175" customWidth="1"/>
    <col min="4659" max="4659" width="36.5703125" style="175" customWidth="1"/>
    <col min="4660" max="4660" width="37" style="175" customWidth="1"/>
    <col min="4661" max="4679" width="36.85546875" style="175" customWidth="1"/>
    <col min="4680" max="4680" width="37" style="175" customWidth="1"/>
    <col min="4681" max="4698" width="36.85546875" style="175" customWidth="1"/>
    <col min="4699" max="4699" width="36.5703125" style="175" customWidth="1"/>
    <col min="4700" max="4712" width="36.85546875" style="175" customWidth="1"/>
    <col min="4713" max="4713" width="36.5703125" style="175" customWidth="1"/>
    <col min="4714" max="4716" width="36.85546875" style="175" customWidth="1"/>
    <col min="4717" max="4717" width="36.5703125" style="175" customWidth="1"/>
    <col min="4718" max="4725" width="36.85546875" style="175" customWidth="1"/>
    <col min="4726" max="4726" width="36.5703125" style="175" customWidth="1"/>
    <col min="4727" max="4864" width="36.85546875" style="175"/>
    <col min="4865" max="4865" width="18.5703125" style="175" customWidth="1"/>
    <col min="4866" max="4874" width="31.42578125" style="175" customWidth="1"/>
    <col min="4875" max="4891" width="36.85546875" style="175" customWidth="1"/>
    <col min="4892" max="4892" width="37" style="175" customWidth="1"/>
    <col min="4893" max="4908" width="36.85546875" style="175" customWidth="1"/>
    <col min="4909" max="4909" width="37.140625" style="175" customWidth="1"/>
    <col min="4910" max="4911" width="36.85546875" style="175" customWidth="1"/>
    <col min="4912" max="4912" width="36.5703125" style="175" customWidth="1"/>
    <col min="4913" max="4914" width="36.85546875" style="175" customWidth="1"/>
    <col min="4915" max="4915" width="36.5703125" style="175" customWidth="1"/>
    <col min="4916" max="4916" width="37" style="175" customWidth="1"/>
    <col min="4917" max="4935" width="36.85546875" style="175" customWidth="1"/>
    <col min="4936" max="4936" width="37" style="175" customWidth="1"/>
    <col min="4937" max="4954" width="36.85546875" style="175" customWidth="1"/>
    <col min="4955" max="4955" width="36.5703125" style="175" customWidth="1"/>
    <col min="4956" max="4968" width="36.85546875" style="175" customWidth="1"/>
    <col min="4969" max="4969" width="36.5703125" style="175" customWidth="1"/>
    <col min="4970" max="4972" width="36.85546875" style="175" customWidth="1"/>
    <col min="4973" max="4973" width="36.5703125" style="175" customWidth="1"/>
    <col min="4974" max="4981" width="36.85546875" style="175" customWidth="1"/>
    <col min="4982" max="4982" width="36.5703125" style="175" customWidth="1"/>
    <col min="4983" max="5120" width="36.85546875" style="175"/>
    <col min="5121" max="5121" width="18.5703125" style="175" customWidth="1"/>
    <col min="5122" max="5130" width="31.42578125" style="175" customWidth="1"/>
    <col min="5131" max="5147" width="36.85546875" style="175" customWidth="1"/>
    <col min="5148" max="5148" width="37" style="175" customWidth="1"/>
    <col min="5149" max="5164" width="36.85546875" style="175" customWidth="1"/>
    <col min="5165" max="5165" width="37.140625" style="175" customWidth="1"/>
    <col min="5166" max="5167" width="36.85546875" style="175" customWidth="1"/>
    <col min="5168" max="5168" width="36.5703125" style="175" customWidth="1"/>
    <col min="5169" max="5170" width="36.85546875" style="175" customWidth="1"/>
    <col min="5171" max="5171" width="36.5703125" style="175" customWidth="1"/>
    <col min="5172" max="5172" width="37" style="175" customWidth="1"/>
    <col min="5173" max="5191" width="36.85546875" style="175" customWidth="1"/>
    <col min="5192" max="5192" width="37" style="175" customWidth="1"/>
    <col min="5193" max="5210" width="36.85546875" style="175" customWidth="1"/>
    <col min="5211" max="5211" width="36.5703125" style="175" customWidth="1"/>
    <col min="5212" max="5224" width="36.85546875" style="175" customWidth="1"/>
    <col min="5225" max="5225" width="36.5703125" style="175" customWidth="1"/>
    <col min="5226" max="5228" width="36.85546875" style="175" customWidth="1"/>
    <col min="5229" max="5229" width="36.5703125" style="175" customWidth="1"/>
    <col min="5230" max="5237" width="36.85546875" style="175" customWidth="1"/>
    <col min="5238" max="5238" width="36.5703125" style="175" customWidth="1"/>
    <col min="5239" max="5376" width="36.85546875" style="175"/>
    <col min="5377" max="5377" width="18.5703125" style="175" customWidth="1"/>
    <col min="5378" max="5386" width="31.42578125" style="175" customWidth="1"/>
    <col min="5387" max="5403" width="36.85546875" style="175" customWidth="1"/>
    <col min="5404" max="5404" width="37" style="175" customWidth="1"/>
    <col min="5405" max="5420" width="36.85546875" style="175" customWidth="1"/>
    <col min="5421" max="5421" width="37.140625" style="175" customWidth="1"/>
    <col min="5422" max="5423" width="36.85546875" style="175" customWidth="1"/>
    <col min="5424" max="5424" width="36.5703125" style="175" customWidth="1"/>
    <col min="5425" max="5426" width="36.85546875" style="175" customWidth="1"/>
    <col min="5427" max="5427" width="36.5703125" style="175" customWidth="1"/>
    <col min="5428" max="5428" width="37" style="175" customWidth="1"/>
    <col min="5429" max="5447" width="36.85546875" style="175" customWidth="1"/>
    <col min="5448" max="5448" width="37" style="175" customWidth="1"/>
    <col min="5449" max="5466" width="36.85546875" style="175" customWidth="1"/>
    <col min="5467" max="5467" width="36.5703125" style="175" customWidth="1"/>
    <col min="5468" max="5480" width="36.85546875" style="175" customWidth="1"/>
    <col min="5481" max="5481" width="36.5703125" style="175" customWidth="1"/>
    <col min="5482" max="5484" width="36.85546875" style="175" customWidth="1"/>
    <col min="5485" max="5485" width="36.5703125" style="175" customWidth="1"/>
    <col min="5486" max="5493" width="36.85546875" style="175" customWidth="1"/>
    <col min="5494" max="5494" width="36.5703125" style="175" customWidth="1"/>
    <col min="5495" max="5632" width="36.85546875" style="175"/>
    <col min="5633" max="5633" width="18.5703125" style="175" customWidth="1"/>
    <col min="5634" max="5642" width="31.42578125" style="175" customWidth="1"/>
    <col min="5643" max="5659" width="36.85546875" style="175" customWidth="1"/>
    <col min="5660" max="5660" width="37" style="175" customWidth="1"/>
    <col min="5661" max="5676" width="36.85546875" style="175" customWidth="1"/>
    <col min="5677" max="5677" width="37.140625" style="175" customWidth="1"/>
    <col min="5678" max="5679" width="36.85546875" style="175" customWidth="1"/>
    <col min="5680" max="5680" width="36.5703125" style="175" customWidth="1"/>
    <col min="5681" max="5682" width="36.85546875" style="175" customWidth="1"/>
    <col min="5683" max="5683" width="36.5703125" style="175" customWidth="1"/>
    <col min="5684" max="5684" width="37" style="175" customWidth="1"/>
    <col min="5685" max="5703" width="36.85546875" style="175" customWidth="1"/>
    <col min="5704" max="5704" width="37" style="175" customWidth="1"/>
    <col min="5705" max="5722" width="36.85546875" style="175" customWidth="1"/>
    <col min="5723" max="5723" width="36.5703125" style="175" customWidth="1"/>
    <col min="5724" max="5736" width="36.85546875" style="175" customWidth="1"/>
    <col min="5737" max="5737" width="36.5703125" style="175" customWidth="1"/>
    <col min="5738" max="5740" width="36.85546875" style="175" customWidth="1"/>
    <col min="5741" max="5741" width="36.5703125" style="175" customWidth="1"/>
    <col min="5742" max="5749" width="36.85546875" style="175" customWidth="1"/>
    <col min="5750" max="5750" width="36.5703125" style="175" customWidth="1"/>
    <col min="5751" max="5888" width="36.85546875" style="175"/>
    <col min="5889" max="5889" width="18.5703125" style="175" customWidth="1"/>
    <col min="5890" max="5898" width="31.42578125" style="175" customWidth="1"/>
    <col min="5899" max="5915" width="36.85546875" style="175" customWidth="1"/>
    <col min="5916" max="5916" width="37" style="175" customWidth="1"/>
    <col min="5917" max="5932" width="36.85546875" style="175" customWidth="1"/>
    <col min="5933" max="5933" width="37.140625" style="175" customWidth="1"/>
    <col min="5934" max="5935" width="36.85546875" style="175" customWidth="1"/>
    <col min="5936" max="5936" width="36.5703125" style="175" customWidth="1"/>
    <col min="5937" max="5938" width="36.85546875" style="175" customWidth="1"/>
    <col min="5939" max="5939" width="36.5703125" style="175" customWidth="1"/>
    <col min="5940" max="5940" width="37" style="175" customWidth="1"/>
    <col min="5941" max="5959" width="36.85546875" style="175" customWidth="1"/>
    <col min="5960" max="5960" width="37" style="175" customWidth="1"/>
    <col min="5961" max="5978" width="36.85546875" style="175" customWidth="1"/>
    <col min="5979" max="5979" width="36.5703125" style="175" customWidth="1"/>
    <col min="5980" max="5992" width="36.85546875" style="175" customWidth="1"/>
    <col min="5993" max="5993" width="36.5703125" style="175" customWidth="1"/>
    <col min="5994" max="5996" width="36.85546875" style="175" customWidth="1"/>
    <col min="5997" max="5997" width="36.5703125" style="175" customWidth="1"/>
    <col min="5998" max="6005" width="36.85546875" style="175" customWidth="1"/>
    <col min="6006" max="6006" width="36.5703125" style="175" customWidth="1"/>
    <col min="6007" max="6144" width="36.85546875" style="175"/>
    <col min="6145" max="6145" width="18.5703125" style="175" customWidth="1"/>
    <col min="6146" max="6154" width="31.42578125" style="175" customWidth="1"/>
    <col min="6155" max="6171" width="36.85546875" style="175" customWidth="1"/>
    <col min="6172" max="6172" width="37" style="175" customWidth="1"/>
    <col min="6173" max="6188" width="36.85546875" style="175" customWidth="1"/>
    <col min="6189" max="6189" width="37.140625" style="175" customWidth="1"/>
    <col min="6190" max="6191" width="36.85546875" style="175" customWidth="1"/>
    <col min="6192" max="6192" width="36.5703125" style="175" customWidth="1"/>
    <col min="6193" max="6194" width="36.85546875" style="175" customWidth="1"/>
    <col min="6195" max="6195" width="36.5703125" style="175" customWidth="1"/>
    <col min="6196" max="6196" width="37" style="175" customWidth="1"/>
    <col min="6197" max="6215" width="36.85546875" style="175" customWidth="1"/>
    <col min="6216" max="6216" width="37" style="175" customWidth="1"/>
    <col min="6217" max="6234" width="36.85546875" style="175" customWidth="1"/>
    <col min="6235" max="6235" width="36.5703125" style="175" customWidth="1"/>
    <col min="6236" max="6248" width="36.85546875" style="175" customWidth="1"/>
    <col min="6249" max="6249" width="36.5703125" style="175" customWidth="1"/>
    <col min="6250" max="6252" width="36.85546875" style="175" customWidth="1"/>
    <col min="6253" max="6253" width="36.5703125" style="175" customWidth="1"/>
    <col min="6254" max="6261" width="36.85546875" style="175" customWidth="1"/>
    <col min="6262" max="6262" width="36.5703125" style="175" customWidth="1"/>
    <col min="6263" max="6400" width="36.85546875" style="175"/>
    <col min="6401" max="6401" width="18.5703125" style="175" customWidth="1"/>
    <col min="6402" max="6410" width="31.42578125" style="175" customWidth="1"/>
    <col min="6411" max="6427" width="36.85546875" style="175" customWidth="1"/>
    <col min="6428" max="6428" width="37" style="175" customWidth="1"/>
    <col min="6429" max="6444" width="36.85546875" style="175" customWidth="1"/>
    <col min="6445" max="6445" width="37.140625" style="175" customWidth="1"/>
    <col min="6446" max="6447" width="36.85546875" style="175" customWidth="1"/>
    <col min="6448" max="6448" width="36.5703125" style="175" customWidth="1"/>
    <col min="6449" max="6450" width="36.85546875" style="175" customWidth="1"/>
    <col min="6451" max="6451" width="36.5703125" style="175" customWidth="1"/>
    <col min="6452" max="6452" width="37" style="175" customWidth="1"/>
    <col min="6453" max="6471" width="36.85546875" style="175" customWidth="1"/>
    <col min="6472" max="6472" width="37" style="175" customWidth="1"/>
    <col min="6473" max="6490" width="36.85546875" style="175" customWidth="1"/>
    <col min="6491" max="6491" width="36.5703125" style="175" customWidth="1"/>
    <col min="6492" max="6504" width="36.85546875" style="175" customWidth="1"/>
    <col min="6505" max="6505" width="36.5703125" style="175" customWidth="1"/>
    <col min="6506" max="6508" width="36.85546875" style="175" customWidth="1"/>
    <col min="6509" max="6509" width="36.5703125" style="175" customWidth="1"/>
    <col min="6510" max="6517" width="36.85546875" style="175" customWidth="1"/>
    <col min="6518" max="6518" width="36.5703125" style="175" customWidth="1"/>
    <col min="6519" max="6656" width="36.85546875" style="175"/>
    <col min="6657" max="6657" width="18.5703125" style="175" customWidth="1"/>
    <col min="6658" max="6666" width="31.42578125" style="175" customWidth="1"/>
    <col min="6667" max="6683" width="36.85546875" style="175" customWidth="1"/>
    <col min="6684" max="6684" width="37" style="175" customWidth="1"/>
    <col min="6685" max="6700" width="36.85546875" style="175" customWidth="1"/>
    <col min="6701" max="6701" width="37.140625" style="175" customWidth="1"/>
    <col min="6702" max="6703" width="36.85546875" style="175" customWidth="1"/>
    <col min="6704" max="6704" width="36.5703125" style="175" customWidth="1"/>
    <col min="6705" max="6706" width="36.85546875" style="175" customWidth="1"/>
    <col min="6707" max="6707" width="36.5703125" style="175" customWidth="1"/>
    <col min="6708" max="6708" width="37" style="175" customWidth="1"/>
    <col min="6709" max="6727" width="36.85546875" style="175" customWidth="1"/>
    <col min="6728" max="6728" width="37" style="175" customWidth="1"/>
    <col min="6729" max="6746" width="36.85546875" style="175" customWidth="1"/>
    <col min="6747" max="6747" width="36.5703125" style="175" customWidth="1"/>
    <col min="6748" max="6760" width="36.85546875" style="175" customWidth="1"/>
    <col min="6761" max="6761" width="36.5703125" style="175" customWidth="1"/>
    <col min="6762" max="6764" width="36.85546875" style="175" customWidth="1"/>
    <col min="6765" max="6765" width="36.5703125" style="175" customWidth="1"/>
    <col min="6766" max="6773" width="36.85546875" style="175" customWidth="1"/>
    <col min="6774" max="6774" width="36.5703125" style="175" customWidth="1"/>
    <col min="6775" max="6912" width="36.85546875" style="175"/>
    <col min="6913" max="6913" width="18.5703125" style="175" customWidth="1"/>
    <col min="6914" max="6922" width="31.42578125" style="175" customWidth="1"/>
    <col min="6923" max="6939" width="36.85546875" style="175" customWidth="1"/>
    <col min="6940" max="6940" width="37" style="175" customWidth="1"/>
    <col min="6941" max="6956" width="36.85546875" style="175" customWidth="1"/>
    <col min="6957" max="6957" width="37.140625" style="175" customWidth="1"/>
    <col min="6958" max="6959" width="36.85546875" style="175" customWidth="1"/>
    <col min="6960" max="6960" width="36.5703125" style="175" customWidth="1"/>
    <col min="6961" max="6962" width="36.85546875" style="175" customWidth="1"/>
    <col min="6963" max="6963" width="36.5703125" style="175" customWidth="1"/>
    <col min="6964" max="6964" width="37" style="175" customWidth="1"/>
    <col min="6965" max="6983" width="36.85546875" style="175" customWidth="1"/>
    <col min="6984" max="6984" width="37" style="175" customWidth="1"/>
    <col min="6985" max="7002" width="36.85546875" style="175" customWidth="1"/>
    <col min="7003" max="7003" width="36.5703125" style="175" customWidth="1"/>
    <col min="7004" max="7016" width="36.85546875" style="175" customWidth="1"/>
    <col min="7017" max="7017" width="36.5703125" style="175" customWidth="1"/>
    <col min="7018" max="7020" width="36.85546875" style="175" customWidth="1"/>
    <col min="7021" max="7021" width="36.5703125" style="175" customWidth="1"/>
    <col min="7022" max="7029" width="36.85546875" style="175" customWidth="1"/>
    <col min="7030" max="7030" width="36.5703125" style="175" customWidth="1"/>
    <col min="7031" max="7168" width="36.85546875" style="175"/>
    <col min="7169" max="7169" width="18.5703125" style="175" customWidth="1"/>
    <col min="7170" max="7178" width="31.42578125" style="175" customWidth="1"/>
    <col min="7179" max="7195" width="36.85546875" style="175" customWidth="1"/>
    <col min="7196" max="7196" width="37" style="175" customWidth="1"/>
    <col min="7197" max="7212" width="36.85546875" style="175" customWidth="1"/>
    <col min="7213" max="7213" width="37.140625" style="175" customWidth="1"/>
    <col min="7214" max="7215" width="36.85546875" style="175" customWidth="1"/>
    <col min="7216" max="7216" width="36.5703125" style="175" customWidth="1"/>
    <col min="7217" max="7218" width="36.85546875" style="175" customWidth="1"/>
    <col min="7219" max="7219" width="36.5703125" style="175" customWidth="1"/>
    <col min="7220" max="7220" width="37" style="175" customWidth="1"/>
    <col min="7221" max="7239" width="36.85546875" style="175" customWidth="1"/>
    <col min="7240" max="7240" width="37" style="175" customWidth="1"/>
    <col min="7241" max="7258" width="36.85546875" style="175" customWidth="1"/>
    <col min="7259" max="7259" width="36.5703125" style="175" customWidth="1"/>
    <col min="7260" max="7272" width="36.85546875" style="175" customWidth="1"/>
    <col min="7273" max="7273" width="36.5703125" style="175" customWidth="1"/>
    <col min="7274" max="7276" width="36.85546875" style="175" customWidth="1"/>
    <col min="7277" max="7277" width="36.5703125" style="175" customWidth="1"/>
    <col min="7278" max="7285" width="36.85546875" style="175" customWidth="1"/>
    <col min="7286" max="7286" width="36.5703125" style="175" customWidth="1"/>
    <col min="7287" max="7424" width="36.85546875" style="175"/>
    <col min="7425" max="7425" width="18.5703125" style="175" customWidth="1"/>
    <col min="7426" max="7434" width="31.42578125" style="175" customWidth="1"/>
    <col min="7435" max="7451" width="36.85546875" style="175" customWidth="1"/>
    <col min="7452" max="7452" width="37" style="175" customWidth="1"/>
    <col min="7453" max="7468" width="36.85546875" style="175" customWidth="1"/>
    <col min="7469" max="7469" width="37.140625" style="175" customWidth="1"/>
    <col min="7470" max="7471" width="36.85546875" style="175" customWidth="1"/>
    <col min="7472" max="7472" width="36.5703125" style="175" customWidth="1"/>
    <col min="7473" max="7474" width="36.85546875" style="175" customWidth="1"/>
    <col min="7475" max="7475" width="36.5703125" style="175" customWidth="1"/>
    <col min="7476" max="7476" width="37" style="175" customWidth="1"/>
    <col min="7477" max="7495" width="36.85546875" style="175" customWidth="1"/>
    <col min="7496" max="7496" width="37" style="175" customWidth="1"/>
    <col min="7497" max="7514" width="36.85546875" style="175" customWidth="1"/>
    <col min="7515" max="7515" width="36.5703125" style="175" customWidth="1"/>
    <col min="7516" max="7528" width="36.85546875" style="175" customWidth="1"/>
    <col min="7529" max="7529" width="36.5703125" style="175" customWidth="1"/>
    <col min="7530" max="7532" width="36.85546875" style="175" customWidth="1"/>
    <col min="7533" max="7533" width="36.5703125" style="175" customWidth="1"/>
    <col min="7534" max="7541" width="36.85546875" style="175" customWidth="1"/>
    <col min="7542" max="7542" width="36.5703125" style="175" customWidth="1"/>
    <col min="7543" max="7680" width="36.85546875" style="175"/>
    <col min="7681" max="7681" width="18.5703125" style="175" customWidth="1"/>
    <col min="7682" max="7690" width="31.42578125" style="175" customWidth="1"/>
    <col min="7691" max="7707" width="36.85546875" style="175" customWidth="1"/>
    <col min="7708" max="7708" width="37" style="175" customWidth="1"/>
    <col min="7709" max="7724" width="36.85546875" style="175" customWidth="1"/>
    <col min="7725" max="7725" width="37.140625" style="175" customWidth="1"/>
    <col min="7726" max="7727" width="36.85546875" style="175" customWidth="1"/>
    <col min="7728" max="7728" width="36.5703125" style="175" customWidth="1"/>
    <col min="7729" max="7730" width="36.85546875" style="175" customWidth="1"/>
    <col min="7731" max="7731" width="36.5703125" style="175" customWidth="1"/>
    <col min="7732" max="7732" width="37" style="175" customWidth="1"/>
    <col min="7733" max="7751" width="36.85546875" style="175" customWidth="1"/>
    <col min="7752" max="7752" width="37" style="175" customWidth="1"/>
    <col min="7753" max="7770" width="36.85546875" style="175" customWidth="1"/>
    <col min="7771" max="7771" width="36.5703125" style="175" customWidth="1"/>
    <col min="7772" max="7784" width="36.85546875" style="175" customWidth="1"/>
    <col min="7785" max="7785" width="36.5703125" style="175" customWidth="1"/>
    <col min="7786" max="7788" width="36.85546875" style="175" customWidth="1"/>
    <col min="7789" max="7789" width="36.5703125" style="175" customWidth="1"/>
    <col min="7790" max="7797" width="36.85546875" style="175" customWidth="1"/>
    <col min="7798" max="7798" width="36.5703125" style="175" customWidth="1"/>
    <col min="7799" max="7936" width="36.85546875" style="175"/>
    <col min="7937" max="7937" width="18.5703125" style="175" customWidth="1"/>
    <col min="7938" max="7946" width="31.42578125" style="175" customWidth="1"/>
    <col min="7947" max="7963" width="36.85546875" style="175" customWidth="1"/>
    <col min="7964" max="7964" width="37" style="175" customWidth="1"/>
    <col min="7965" max="7980" width="36.85546875" style="175" customWidth="1"/>
    <col min="7981" max="7981" width="37.140625" style="175" customWidth="1"/>
    <col min="7982" max="7983" width="36.85546875" style="175" customWidth="1"/>
    <col min="7984" max="7984" width="36.5703125" style="175" customWidth="1"/>
    <col min="7985" max="7986" width="36.85546875" style="175" customWidth="1"/>
    <col min="7987" max="7987" width="36.5703125" style="175" customWidth="1"/>
    <col min="7988" max="7988" width="37" style="175" customWidth="1"/>
    <col min="7989" max="8007" width="36.85546875" style="175" customWidth="1"/>
    <col min="8008" max="8008" width="37" style="175" customWidth="1"/>
    <col min="8009" max="8026" width="36.85546875" style="175" customWidth="1"/>
    <col min="8027" max="8027" width="36.5703125" style="175" customWidth="1"/>
    <col min="8028" max="8040" width="36.85546875" style="175" customWidth="1"/>
    <col min="8041" max="8041" width="36.5703125" style="175" customWidth="1"/>
    <col min="8042" max="8044" width="36.85546875" style="175" customWidth="1"/>
    <col min="8045" max="8045" width="36.5703125" style="175" customWidth="1"/>
    <col min="8046" max="8053" width="36.85546875" style="175" customWidth="1"/>
    <col min="8054" max="8054" width="36.5703125" style="175" customWidth="1"/>
    <col min="8055" max="8192" width="36.85546875" style="175"/>
    <col min="8193" max="8193" width="18.5703125" style="175" customWidth="1"/>
    <col min="8194" max="8202" width="31.42578125" style="175" customWidth="1"/>
    <col min="8203" max="8219" width="36.85546875" style="175" customWidth="1"/>
    <col min="8220" max="8220" width="37" style="175" customWidth="1"/>
    <col min="8221" max="8236" width="36.85546875" style="175" customWidth="1"/>
    <col min="8237" max="8237" width="37.140625" style="175" customWidth="1"/>
    <col min="8238" max="8239" width="36.85546875" style="175" customWidth="1"/>
    <col min="8240" max="8240" width="36.5703125" style="175" customWidth="1"/>
    <col min="8241" max="8242" width="36.85546875" style="175" customWidth="1"/>
    <col min="8243" max="8243" width="36.5703125" style="175" customWidth="1"/>
    <col min="8244" max="8244" width="37" style="175" customWidth="1"/>
    <col min="8245" max="8263" width="36.85546875" style="175" customWidth="1"/>
    <col min="8264" max="8264" width="37" style="175" customWidth="1"/>
    <col min="8265" max="8282" width="36.85546875" style="175" customWidth="1"/>
    <col min="8283" max="8283" width="36.5703125" style="175" customWidth="1"/>
    <col min="8284" max="8296" width="36.85546875" style="175" customWidth="1"/>
    <col min="8297" max="8297" width="36.5703125" style="175" customWidth="1"/>
    <col min="8298" max="8300" width="36.85546875" style="175" customWidth="1"/>
    <col min="8301" max="8301" width="36.5703125" style="175" customWidth="1"/>
    <col min="8302" max="8309" width="36.85546875" style="175" customWidth="1"/>
    <col min="8310" max="8310" width="36.5703125" style="175" customWidth="1"/>
    <col min="8311" max="8448" width="36.85546875" style="175"/>
    <col min="8449" max="8449" width="18.5703125" style="175" customWidth="1"/>
    <col min="8450" max="8458" width="31.42578125" style="175" customWidth="1"/>
    <col min="8459" max="8475" width="36.85546875" style="175" customWidth="1"/>
    <col min="8476" max="8476" width="37" style="175" customWidth="1"/>
    <col min="8477" max="8492" width="36.85546875" style="175" customWidth="1"/>
    <col min="8493" max="8493" width="37.140625" style="175" customWidth="1"/>
    <col min="8494" max="8495" width="36.85546875" style="175" customWidth="1"/>
    <col min="8496" max="8496" width="36.5703125" style="175" customWidth="1"/>
    <col min="8497" max="8498" width="36.85546875" style="175" customWidth="1"/>
    <col min="8499" max="8499" width="36.5703125" style="175" customWidth="1"/>
    <col min="8500" max="8500" width="37" style="175" customWidth="1"/>
    <col min="8501" max="8519" width="36.85546875" style="175" customWidth="1"/>
    <col min="8520" max="8520" width="37" style="175" customWidth="1"/>
    <col min="8521" max="8538" width="36.85546875" style="175" customWidth="1"/>
    <col min="8539" max="8539" width="36.5703125" style="175" customWidth="1"/>
    <col min="8540" max="8552" width="36.85546875" style="175" customWidth="1"/>
    <col min="8553" max="8553" width="36.5703125" style="175" customWidth="1"/>
    <col min="8554" max="8556" width="36.85546875" style="175" customWidth="1"/>
    <col min="8557" max="8557" width="36.5703125" style="175" customWidth="1"/>
    <col min="8558" max="8565" width="36.85546875" style="175" customWidth="1"/>
    <col min="8566" max="8566" width="36.5703125" style="175" customWidth="1"/>
    <col min="8567" max="8704" width="36.85546875" style="175"/>
    <col min="8705" max="8705" width="18.5703125" style="175" customWidth="1"/>
    <col min="8706" max="8714" width="31.42578125" style="175" customWidth="1"/>
    <col min="8715" max="8731" width="36.85546875" style="175" customWidth="1"/>
    <col min="8732" max="8732" width="37" style="175" customWidth="1"/>
    <col min="8733" max="8748" width="36.85546875" style="175" customWidth="1"/>
    <col min="8749" max="8749" width="37.140625" style="175" customWidth="1"/>
    <col min="8750" max="8751" width="36.85546875" style="175" customWidth="1"/>
    <col min="8752" max="8752" width="36.5703125" style="175" customWidth="1"/>
    <col min="8753" max="8754" width="36.85546875" style="175" customWidth="1"/>
    <col min="8755" max="8755" width="36.5703125" style="175" customWidth="1"/>
    <col min="8756" max="8756" width="37" style="175" customWidth="1"/>
    <col min="8757" max="8775" width="36.85546875" style="175" customWidth="1"/>
    <col min="8776" max="8776" width="37" style="175" customWidth="1"/>
    <col min="8777" max="8794" width="36.85546875" style="175" customWidth="1"/>
    <col min="8795" max="8795" width="36.5703125" style="175" customWidth="1"/>
    <col min="8796" max="8808" width="36.85546875" style="175" customWidth="1"/>
    <col min="8809" max="8809" width="36.5703125" style="175" customWidth="1"/>
    <col min="8810" max="8812" width="36.85546875" style="175" customWidth="1"/>
    <col min="8813" max="8813" width="36.5703125" style="175" customWidth="1"/>
    <col min="8814" max="8821" width="36.85546875" style="175" customWidth="1"/>
    <col min="8822" max="8822" width="36.5703125" style="175" customWidth="1"/>
    <col min="8823" max="8960" width="36.85546875" style="175"/>
    <col min="8961" max="8961" width="18.5703125" style="175" customWidth="1"/>
    <col min="8962" max="8970" width="31.42578125" style="175" customWidth="1"/>
    <col min="8971" max="8987" width="36.85546875" style="175" customWidth="1"/>
    <col min="8988" max="8988" width="37" style="175" customWidth="1"/>
    <col min="8989" max="9004" width="36.85546875" style="175" customWidth="1"/>
    <col min="9005" max="9005" width="37.140625" style="175" customWidth="1"/>
    <col min="9006" max="9007" width="36.85546875" style="175" customWidth="1"/>
    <col min="9008" max="9008" width="36.5703125" style="175" customWidth="1"/>
    <col min="9009" max="9010" width="36.85546875" style="175" customWidth="1"/>
    <col min="9011" max="9011" width="36.5703125" style="175" customWidth="1"/>
    <col min="9012" max="9012" width="37" style="175" customWidth="1"/>
    <col min="9013" max="9031" width="36.85546875" style="175" customWidth="1"/>
    <col min="9032" max="9032" width="37" style="175" customWidth="1"/>
    <col min="9033" max="9050" width="36.85546875" style="175" customWidth="1"/>
    <col min="9051" max="9051" width="36.5703125" style="175" customWidth="1"/>
    <col min="9052" max="9064" width="36.85546875" style="175" customWidth="1"/>
    <col min="9065" max="9065" width="36.5703125" style="175" customWidth="1"/>
    <col min="9066" max="9068" width="36.85546875" style="175" customWidth="1"/>
    <col min="9069" max="9069" width="36.5703125" style="175" customWidth="1"/>
    <col min="9070" max="9077" width="36.85546875" style="175" customWidth="1"/>
    <col min="9078" max="9078" width="36.5703125" style="175" customWidth="1"/>
    <col min="9079" max="9216" width="36.85546875" style="175"/>
    <col min="9217" max="9217" width="18.5703125" style="175" customWidth="1"/>
    <col min="9218" max="9226" width="31.42578125" style="175" customWidth="1"/>
    <col min="9227" max="9243" width="36.85546875" style="175" customWidth="1"/>
    <col min="9244" max="9244" width="37" style="175" customWidth="1"/>
    <col min="9245" max="9260" width="36.85546875" style="175" customWidth="1"/>
    <col min="9261" max="9261" width="37.140625" style="175" customWidth="1"/>
    <col min="9262" max="9263" width="36.85546875" style="175" customWidth="1"/>
    <col min="9264" max="9264" width="36.5703125" style="175" customWidth="1"/>
    <col min="9265" max="9266" width="36.85546875" style="175" customWidth="1"/>
    <col min="9267" max="9267" width="36.5703125" style="175" customWidth="1"/>
    <col min="9268" max="9268" width="37" style="175" customWidth="1"/>
    <col min="9269" max="9287" width="36.85546875" style="175" customWidth="1"/>
    <col min="9288" max="9288" width="37" style="175" customWidth="1"/>
    <col min="9289" max="9306" width="36.85546875" style="175" customWidth="1"/>
    <col min="9307" max="9307" width="36.5703125" style="175" customWidth="1"/>
    <col min="9308" max="9320" width="36.85546875" style="175" customWidth="1"/>
    <col min="9321" max="9321" width="36.5703125" style="175" customWidth="1"/>
    <col min="9322" max="9324" width="36.85546875" style="175" customWidth="1"/>
    <col min="9325" max="9325" width="36.5703125" style="175" customWidth="1"/>
    <col min="9326" max="9333" width="36.85546875" style="175" customWidth="1"/>
    <col min="9334" max="9334" width="36.5703125" style="175" customWidth="1"/>
    <col min="9335" max="9472" width="36.85546875" style="175"/>
    <col min="9473" max="9473" width="18.5703125" style="175" customWidth="1"/>
    <col min="9474" max="9482" width="31.42578125" style="175" customWidth="1"/>
    <col min="9483" max="9499" width="36.85546875" style="175" customWidth="1"/>
    <col min="9500" max="9500" width="37" style="175" customWidth="1"/>
    <col min="9501" max="9516" width="36.85546875" style="175" customWidth="1"/>
    <col min="9517" max="9517" width="37.140625" style="175" customWidth="1"/>
    <col min="9518" max="9519" width="36.85546875" style="175" customWidth="1"/>
    <col min="9520" max="9520" width="36.5703125" style="175" customWidth="1"/>
    <col min="9521" max="9522" width="36.85546875" style="175" customWidth="1"/>
    <col min="9523" max="9523" width="36.5703125" style="175" customWidth="1"/>
    <col min="9524" max="9524" width="37" style="175" customWidth="1"/>
    <col min="9525" max="9543" width="36.85546875" style="175" customWidth="1"/>
    <col min="9544" max="9544" width="37" style="175" customWidth="1"/>
    <col min="9545" max="9562" width="36.85546875" style="175" customWidth="1"/>
    <col min="9563" max="9563" width="36.5703125" style="175" customWidth="1"/>
    <col min="9564" max="9576" width="36.85546875" style="175" customWidth="1"/>
    <col min="9577" max="9577" width="36.5703125" style="175" customWidth="1"/>
    <col min="9578" max="9580" width="36.85546875" style="175" customWidth="1"/>
    <col min="9581" max="9581" width="36.5703125" style="175" customWidth="1"/>
    <col min="9582" max="9589" width="36.85546875" style="175" customWidth="1"/>
    <col min="9590" max="9590" width="36.5703125" style="175" customWidth="1"/>
    <col min="9591" max="9728" width="36.85546875" style="175"/>
    <col min="9729" max="9729" width="18.5703125" style="175" customWidth="1"/>
    <col min="9730" max="9738" width="31.42578125" style="175" customWidth="1"/>
    <col min="9739" max="9755" width="36.85546875" style="175" customWidth="1"/>
    <col min="9756" max="9756" width="37" style="175" customWidth="1"/>
    <col min="9757" max="9772" width="36.85546875" style="175" customWidth="1"/>
    <col min="9773" max="9773" width="37.140625" style="175" customWidth="1"/>
    <col min="9774" max="9775" width="36.85546875" style="175" customWidth="1"/>
    <col min="9776" max="9776" width="36.5703125" style="175" customWidth="1"/>
    <col min="9777" max="9778" width="36.85546875" style="175" customWidth="1"/>
    <col min="9779" max="9779" width="36.5703125" style="175" customWidth="1"/>
    <col min="9780" max="9780" width="37" style="175" customWidth="1"/>
    <col min="9781" max="9799" width="36.85546875" style="175" customWidth="1"/>
    <col min="9800" max="9800" width="37" style="175" customWidth="1"/>
    <col min="9801" max="9818" width="36.85546875" style="175" customWidth="1"/>
    <col min="9819" max="9819" width="36.5703125" style="175" customWidth="1"/>
    <col min="9820" max="9832" width="36.85546875" style="175" customWidth="1"/>
    <col min="9833" max="9833" width="36.5703125" style="175" customWidth="1"/>
    <col min="9834" max="9836" width="36.85546875" style="175" customWidth="1"/>
    <col min="9837" max="9837" width="36.5703125" style="175" customWidth="1"/>
    <col min="9838" max="9845" width="36.85546875" style="175" customWidth="1"/>
    <col min="9846" max="9846" width="36.5703125" style="175" customWidth="1"/>
    <col min="9847" max="9984" width="36.85546875" style="175"/>
    <col min="9985" max="9985" width="18.5703125" style="175" customWidth="1"/>
    <col min="9986" max="9994" width="31.42578125" style="175" customWidth="1"/>
    <col min="9995" max="10011" width="36.85546875" style="175" customWidth="1"/>
    <col min="10012" max="10012" width="37" style="175" customWidth="1"/>
    <col min="10013" max="10028" width="36.85546875" style="175" customWidth="1"/>
    <col min="10029" max="10029" width="37.140625" style="175" customWidth="1"/>
    <col min="10030" max="10031" width="36.85546875" style="175" customWidth="1"/>
    <col min="10032" max="10032" width="36.5703125" style="175" customWidth="1"/>
    <col min="10033" max="10034" width="36.85546875" style="175" customWidth="1"/>
    <col min="10035" max="10035" width="36.5703125" style="175" customWidth="1"/>
    <col min="10036" max="10036" width="37" style="175" customWidth="1"/>
    <col min="10037" max="10055" width="36.85546875" style="175" customWidth="1"/>
    <col min="10056" max="10056" width="37" style="175" customWidth="1"/>
    <col min="10057" max="10074" width="36.85546875" style="175" customWidth="1"/>
    <col min="10075" max="10075" width="36.5703125" style="175" customWidth="1"/>
    <col min="10076" max="10088" width="36.85546875" style="175" customWidth="1"/>
    <col min="10089" max="10089" width="36.5703125" style="175" customWidth="1"/>
    <col min="10090" max="10092" width="36.85546875" style="175" customWidth="1"/>
    <col min="10093" max="10093" width="36.5703125" style="175" customWidth="1"/>
    <col min="10094" max="10101" width="36.85546875" style="175" customWidth="1"/>
    <col min="10102" max="10102" width="36.5703125" style="175" customWidth="1"/>
    <col min="10103" max="10240" width="36.85546875" style="175"/>
    <col min="10241" max="10241" width="18.5703125" style="175" customWidth="1"/>
    <col min="10242" max="10250" width="31.42578125" style="175" customWidth="1"/>
    <col min="10251" max="10267" width="36.85546875" style="175" customWidth="1"/>
    <col min="10268" max="10268" width="37" style="175" customWidth="1"/>
    <col min="10269" max="10284" width="36.85546875" style="175" customWidth="1"/>
    <col min="10285" max="10285" width="37.140625" style="175" customWidth="1"/>
    <col min="10286" max="10287" width="36.85546875" style="175" customWidth="1"/>
    <col min="10288" max="10288" width="36.5703125" style="175" customWidth="1"/>
    <col min="10289" max="10290" width="36.85546875" style="175" customWidth="1"/>
    <col min="10291" max="10291" width="36.5703125" style="175" customWidth="1"/>
    <col min="10292" max="10292" width="37" style="175" customWidth="1"/>
    <col min="10293" max="10311" width="36.85546875" style="175" customWidth="1"/>
    <col min="10312" max="10312" width="37" style="175" customWidth="1"/>
    <col min="10313" max="10330" width="36.85546875" style="175" customWidth="1"/>
    <col min="10331" max="10331" width="36.5703125" style="175" customWidth="1"/>
    <col min="10332" max="10344" width="36.85546875" style="175" customWidth="1"/>
    <col min="10345" max="10345" width="36.5703125" style="175" customWidth="1"/>
    <col min="10346" max="10348" width="36.85546875" style="175" customWidth="1"/>
    <col min="10349" max="10349" width="36.5703125" style="175" customWidth="1"/>
    <col min="10350" max="10357" width="36.85546875" style="175" customWidth="1"/>
    <col min="10358" max="10358" width="36.5703125" style="175" customWidth="1"/>
    <col min="10359" max="10496" width="36.85546875" style="175"/>
    <col min="10497" max="10497" width="18.5703125" style="175" customWidth="1"/>
    <col min="10498" max="10506" width="31.42578125" style="175" customWidth="1"/>
    <col min="10507" max="10523" width="36.85546875" style="175" customWidth="1"/>
    <col min="10524" max="10524" width="37" style="175" customWidth="1"/>
    <col min="10525" max="10540" width="36.85546875" style="175" customWidth="1"/>
    <col min="10541" max="10541" width="37.140625" style="175" customWidth="1"/>
    <col min="10542" max="10543" width="36.85546875" style="175" customWidth="1"/>
    <col min="10544" max="10544" width="36.5703125" style="175" customWidth="1"/>
    <col min="10545" max="10546" width="36.85546875" style="175" customWidth="1"/>
    <col min="10547" max="10547" width="36.5703125" style="175" customWidth="1"/>
    <col min="10548" max="10548" width="37" style="175" customWidth="1"/>
    <col min="10549" max="10567" width="36.85546875" style="175" customWidth="1"/>
    <col min="10568" max="10568" width="37" style="175" customWidth="1"/>
    <col min="10569" max="10586" width="36.85546875" style="175" customWidth="1"/>
    <col min="10587" max="10587" width="36.5703125" style="175" customWidth="1"/>
    <col min="10588" max="10600" width="36.85546875" style="175" customWidth="1"/>
    <col min="10601" max="10601" width="36.5703125" style="175" customWidth="1"/>
    <col min="10602" max="10604" width="36.85546875" style="175" customWidth="1"/>
    <col min="10605" max="10605" width="36.5703125" style="175" customWidth="1"/>
    <col min="10606" max="10613" width="36.85546875" style="175" customWidth="1"/>
    <col min="10614" max="10614" width="36.5703125" style="175" customWidth="1"/>
    <col min="10615" max="10752" width="36.85546875" style="175"/>
    <col min="10753" max="10753" width="18.5703125" style="175" customWidth="1"/>
    <col min="10754" max="10762" width="31.42578125" style="175" customWidth="1"/>
    <col min="10763" max="10779" width="36.85546875" style="175" customWidth="1"/>
    <col min="10780" max="10780" width="37" style="175" customWidth="1"/>
    <col min="10781" max="10796" width="36.85546875" style="175" customWidth="1"/>
    <col min="10797" max="10797" width="37.140625" style="175" customWidth="1"/>
    <col min="10798" max="10799" width="36.85546875" style="175" customWidth="1"/>
    <col min="10800" max="10800" width="36.5703125" style="175" customWidth="1"/>
    <col min="10801" max="10802" width="36.85546875" style="175" customWidth="1"/>
    <col min="10803" max="10803" width="36.5703125" style="175" customWidth="1"/>
    <col min="10804" max="10804" width="37" style="175" customWidth="1"/>
    <col min="10805" max="10823" width="36.85546875" style="175" customWidth="1"/>
    <col min="10824" max="10824" width="37" style="175" customWidth="1"/>
    <col min="10825" max="10842" width="36.85546875" style="175" customWidth="1"/>
    <col min="10843" max="10843" width="36.5703125" style="175" customWidth="1"/>
    <col min="10844" max="10856" width="36.85546875" style="175" customWidth="1"/>
    <col min="10857" max="10857" width="36.5703125" style="175" customWidth="1"/>
    <col min="10858" max="10860" width="36.85546875" style="175" customWidth="1"/>
    <col min="10861" max="10861" width="36.5703125" style="175" customWidth="1"/>
    <col min="10862" max="10869" width="36.85546875" style="175" customWidth="1"/>
    <col min="10870" max="10870" width="36.5703125" style="175" customWidth="1"/>
    <col min="10871" max="11008" width="36.85546875" style="175"/>
    <col min="11009" max="11009" width="18.5703125" style="175" customWidth="1"/>
    <col min="11010" max="11018" width="31.42578125" style="175" customWidth="1"/>
    <col min="11019" max="11035" width="36.85546875" style="175" customWidth="1"/>
    <col min="11036" max="11036" width="37" style="175" customWidth="1"/>
    <col min="11037" max="11052" width="36.85546875" style="175" customWidth="1"/>
    <col min="11053" max="11053" width="37.140625" style="175" customWidth="1"/>
    <col min="11054" max="11055" width="36.85546875" style="175" customWidth="1"/>
    <col min="11056" max="11056" width="36.5703125" style="175" customWidth="1"/>
    <col min="11057" max="11058" width="36.85546875" style="175" customWidth="1"/>
    <col min="11059" max="11059" width="36.5703125" style="175" customWidth="1"/>
    <col min="11060" max="11060" width="37" style="175" customWidth="1"/>
    <col min="11061" max="11079" width="36.85546875" style="175" customWidth="1"/>
    <col min="11080" max="11080" width="37" style="175" customWidth="1"/>
    <col min="11081" max="11098" width="36.85546875" style="175" customWidth="1"/>
    <col min="11099" max="11099" width="36.5703125" style="175" customWidth="1"/>
    <col min="11100" max="11112" width="36.85546875" style="175" customWidth="1"/>
    <col min="11113" max="11113" width="36.5703125" style="175" customWidth="1"/>
    <col min="11114" max="11116" width="36.85546875" style="175" customWidth="1"/>
    <col min="11117" max="11117" width="36.5703125" style="175" customWidth="1"/>
    <col min="11118" max="11125" width="36.85546875" style="175" customWidth="1"/>
    <col min="11126" max="11126" width="36.5703125" style="175" customWidth="1"/>
    <col min="11127" max="11264" width="36.85546875" style="175"/>
    <col min="11265" max="11265" width="18.5703125" style="175" customWidth="1"/>
    <col min="11266" max="11274" width="31.42578125" style="175" customWidth="1"/>
    <col min="11275" max="11291" width="36.85546875" style="175" customWidth="1"/>
    <col min="11292" max="11292" width="37" style="175" customWidth="1"/>
    <col min="11293" max="11308" width="36.85546875" style="175" customWidth="1"/>
    <col min="11309" max="11309" width="37.140625" style="175" customWidth="1"/>
    <col min="11310" max="11311" width="36.85546875" style="175" customWidth="1"/>
    <col min="11312" max="11312" width="36.5703125" style="175" customWidth="1"/>
    <col min="11313" max="11314" width="36.85546875" style="175" customWidth="1"/>
    <col min="11315" max="11315" width="36.5703125" style="175" customWidth="1"/>
    <col min="11316" max="11316" width="37" style="175" customWidth="1"/>
    <col min="11317" max="11335" width="36.85546875" style="175" customWidth="1"/>
    <col min="11336" max="11336" width="37" style="175" customWidth="1"/>
    <col min="11337" max="11354" width="36.85546875" style="175" customWidth="1"/>
    <col min="11355" max="11355" width="36.5703125" style="175" customWidth="1"/>
    <col min="11356" max="11368" width="36.85546875" style="175" customWidth="1"/>
    <col min="11369" max="11369" width="36.5703125" style="175" customWidth="1"/>
    <col min="11370" max="11372" width="36.85546875" style="175" customWidth="1"/>
    <col min="11373" max="11373" width="36.5703125" style="175" customWidth="1"/>
    <col min="11374" max="11381" width="36.85546875" style="175" customWidth="1"/>
    <col min="11382" max="11382" width="36.5703125" style="175" customWidth="1"/>
    <col min="11383" max="11520" width="36.85546875" style="175"/>
    <col min="11521" max="11521" width="18.5703125" style="175" customWidth="1"/>
    <col min="11522" max="11530" width="31.42578125" style="175" customWidth="1"/>
    <col min="11531" max="11547" width="36.85546875" style="175" customWidth="1"/>
    <col min="11548" max="11548" width="37" style="175" customWidth="1"/>
    <col min="11549" max="11564" width="36.85546875" style="175" customWidth="1"/>
    <col min="11565" max="11565" width="37.140625" style="175" customWidth="1"/>
    <col min="11566" max="11567" width="36.85546875" style="175" customWidth="1"/>
    <col min="11568" max="11568" width="36.5703125" style="175" customWidth="1"/>
    <col min="11569" max="11570" width="36.85546875" style="175" customWidth="1"/>
    <col min="11571" max="11571" width="36.5703125" style="175" customWidth="1"/>
    <col min="11572" max="11572" width="37" style="175" customWidth="1"/>
    <col min="11573" max="11591" width="36.85546875" style="175" customWidth="1"/>
    <col min="11592" max="11592" width="37" style="175" customWidth="1"/>
    <col min="11593" max="11610" width="36.85546875" style="175" customWidth="1"/>
    <col min="11611" max="11611" width="36.5703125" style="175" customWidth="1"/>
    <col min="11612" max="11624" width="36.85546875" style="175" customWidth="1"/>
    <col min="11625" max="11625" width="36.5703125" style="175" customWidth="1"/>
    <col min="11626" max="11628" width="36.85546875" style="175" customWidth="1"/>
    <col min="11629" max="11629" width="36.5703125" style="175" customWidth="1"/>
    <col min="11630" max="11637" width="36.85546875" style="175" customWidth="1"/>
    <col min="11638" max="11638" width="36.5703125" style="175" customWidth="1"/>
    <col min="11639" max="11776" width="36.85546875" style="175"/>
    <col min="11777" max="11777" width="18.5703125" style="175" customWidth="1"/>
    <col min="11778" max="11786" width="31.42578125" style="175" customWidth="1"/>
    <col min="11787" max="11803" width="36.85546875" style="175" customWidth="1"/>
    <col min="11804" max="11804" width="37" style="175" customWidth="1"/>
    <col min="11805" max="11820" width="36.85546875" style="175" customWidth="1"/>
    <col min="11821" max="11821" width="37.140625" style="175" customWidth="1"/>
    <col min="11822" max="11823" width="36.85546875" style="175" customWidth="1"/>
    <col min="11824" max="11824" width="36.5703125" style="175" customWidth="1"/>
    <col min="11825" max="11826" width="36.85546875" style="175" customWidth="1"/>
    <col min="11827" max="11827" width="36.5703125" style="175" customWidth="1"/>
    <col min="11828" max="11828" width="37" style="175" customWidth="1"/>
    <col min="11829" max="11847" width="36.85546875" style="175" customWidth="1"/>
    <col min="11848" max="11848" width="37" style="175" customWidth="1"/>
    <col min="11849" max="11866" width="36.85546875" style="175" customWidth="1"/>
    <col min="11867" max="11867" width="36.5703125" style="175" customWidth="1"/>
    <col min="11868" max="11880" width="36.85546875" style="175" customWidth="1"/>
    <col min="11881" max="11881" width="36.5703125" style="175" customWidth="1"/>
    <col min="11882" max="11884" width="36.85546875" style="175" customWidth="1"/>
    <col min="11885" max="11885" width="36.5703125" style="175" customWidth="1"/>
    <col min="11886" max="11893" width="36.85546875" style="175" customWidth="1"/>
    <col min="11894" max="11894" width="36.5703125" style="175" customWidth="1"/>
    <col min="11895" max="12032" width="36.85546875" style="175"/>
    <col min="12033" max="12033" width="18.5703125" style="175" customWidth="1"/>
    <col min="12034" max="12042" width="31.42578125" style="175" customWidth="1"/>
    <col min="12043" max="12059" width="36.85546875" style="175" customWidth="1"/>
    <col min="12060" max="12060" width="37" style="175" customWidth="1"/>
    <col min="12061" max="12076" width="36.85546875" style="175" customWidth="1"/>
    <col min="12077" max="12077" width="37.140625" style="175" customWidth="1"/>
    <col min="12078" max="12079" width="36.85546875" style="175" customWidth="1"/>
    <col min="12080" max="12080" width="36.5703125" style="175" customWidth="1"/>
    <col min="12081" max="12082" width="36.85546875" style="175" customWidth="1"/>
    <col min="12083" max="12083" width="36.5703125" style="175" customWidth="1"/>
    <col min="12084" max="12084" width="37" style="175" customWidth="1"/>
    <col min="12085" max="12103" width="36.85546875" style="175" customWidth="1"/>
    <col min="12104" max="12104" width="37" style="175" customWidth="1"/>
    <col min="12105" max="12122" width="36.85546875" style="175" customWidth="1"/>
    <col min="12123" max="12123" width="36.5703125" style="175" customWidth="1"/>
    <col min="12124" max="12136" width="36.85546875" style="175" customWidth="1"/>
    <col min="12137" max="12137" width="36.5703125" style="175" customWidth="1"/>
    <col min="12138" max="12140" width="36.85546875" style="175" customWidth="1"/>
    <col min="12141" max="12141" width="36.5703125" style="175" customWidth="1"/>
    <col min="12142" max="12149" width="36.85546875" style="175" customWidth="1"/>
    <col min="12150" max="12150" width="36.5703125" style="175" customWidth="1"/>
    <col min="12151" max="12288" width="36.85546875" style="175"/>
    <col min="12289" max="12289" width="18.5703125" style="175" customWidth="1"/>
    <col min="12290" max="12298" width="31.42578125" style="175" customWidth="1"/>
    <col min="12299" max="12315" width="36.85546875" style="175" customWidth="1"/>
    <col min="12316" max="12316" width="37" style="175" customWidth="1"/>
    <col min="12317" max="12332" width="36.85546875" style="175" customWidth="1"/>
    <col min="12333" max="12333" width="37.140625" style="175" customWidth="1"/>
    <col min="12334" max="12335" width="36.85546875" style="175" customWidth="1"/>
    <col min="12336" max="12336" width="36.5703125" style="175" customWidth="1"/>
    <col min="12337" max="12338" width="36.85546875" style="175" customWidth="1"/>
    <col min="12339" max="12339" width="36.5703125" style="175" customWidth="1"/>
    <col min="12340" max="12340" width="37" style="175" customWidth="1"/>
    <col min="12341" max="12359" width="36.85546875" style="175" customWidth="1"/>
    <col min="12360" max="12360" width="37" style="175" customWidth="1"/>
    <col min="12361" max="12378" width="36.85546875" style="175" customWidth="1"/>
    <col min="12379" max="12379" width="36.5703125" style="175" customWidth="1"/>
    <col min="12380" max="12392" width="36.85546875" style="175" customWidth="1"/>
    <col min="12393" max="12393" width="36.5703125" style="175" customWidth="1"/>
    <col min="12394" max="12396" width="36.85546875" style="175" customWidth="1"/>
    <col min="12397" max="12397" width="36.5703125" style="175" customWidth="1"/>
    <col min="12398" max="12405" width="36.85546875" style="175" customWidth="1"/>
    <col min="12406" max="12406" width="36.5703125" style="175" customWidth="1"/>
    <col min="12407" max="12544" width="36.85546875" style="175"/>
    <col min="12545" max="12545" width="18.5703125" style="175" customWidth="1"/>
    <col min="12546" max="12554" width="31.42578125" style="175" customWidth="1"/>
    <col min="12555" max="12571" width="36.85546875" style="175" customWidth="1"/>
    <col min="12572" max="12572" width="37" style="175" customWidth="1"/>
    <col min="12573" max="12588" width="36.85546875" style="175" customWidth="1"/>
    <col min="12589" max="12589" width="37.140625" style="175" customWidth="1"/>
    <col min="12590" max="12591" width="36.85546875" style="175" customWidth="1"/>
    <col min="12592" max="12592" width="36.5703125" style="175" customWidth="1"/>
    <col min="12593" max="12594" width="36.85546875" style="175" customWidth="1"/>
    <col min="12595" max="12595" width="36.5703125" style="175" customWidth="1"/>
    <col min="12596" max="12596" width="37" style="175" customWidth="1"/>
    <col min="12597" max="12615" width="36.85546875" style="175" customWidth="1"/>
    <col min="12616" max="12616" width="37" style="175" customWidth="1"/>
    <col min="12617" max="12634" width="36.85546875" style="175" customWidth="1"/>
    <col min="12635" max="12635" width="36.5703125" style="175" customWidth="1"/>
    <col min="12636" max="12648" width="36.85546875" style="175" customWidth="1"/>
    <col min="12649" max="12649" width="36.5703125" style="175" customWidth="1"/>
    <col min="12650" max="12652" width="36.85546875" style="175" customWidth="1"/>
    <col min="12653" max="12653" width="36.5703125" style="175" customWidth="1"/>
    <col min="12654" max="12661" width="36.85546875" style="175" customWidth="1"/>
    <col min="12662" max="12662" width="36.5703125" style="175" customWidth="1"/>
    <col min="12663" max="12800" width="36.85546875" style="175"/>
    <col min="12801" max="12801" width="18.5703125" style="175" customWidth="1"/>
    <col min="12802" max="12810" width="31.42578125" style="175" customWidth="1"/>
    <col min="12811" max="12827" width="36.85546875" style="175" customWidth="1"/>
    <col min="12828" max="12828" width="37" style="175" customWidth="1"/>
    <col min="12829" max="12844" width="36.85546875" style="175" customWidth="1"/>
    <col min="12845" max="12845" width="37.140625" style="175" customWidth="1"/>
    <col min="12846" max="12847" width="36.85546875" style="175" customWidth="1"/>
    <col min="12848" max="12848" width="36.5703125" style="175" customWidth="1"/>
    <col min="12849" max="12850" width="36.85546875" style="175" customWidth="1"/>
    <col min="12851" max="12851" width="36.5703125" style="175" customWidth="1"/>
    <col min="12852" max="12852" width="37" style="175" customWidth="1"/>
    <col min="12853" max="12871" width="36.85546875" style="175" customWidth="1"/>
    <col min="12872" max="12872" width="37" style="175" customWidth="1"/>
    <col min="12873" max="12890" width="36.85546875" style="175" customWidth="1"/>
    <col min="12891" max="12891" width="36.5703125" style="175" customWidth="1"/>
    <col min="12892" max="12904" width="36.85546875" style="175" customWidth="1"/>
    <col min="12905" max="12905" width="36.5703125" style="175" customWidth="1"/>
    <col min="12906" max="12908" width="36.85546875" style="175" customWidth="1"/>
    <col min="12909" max="12909" width="36.5703125" style="175" customWidth="1"/>
    <col min="12910" max="12917" width="36.85546875" style="175" customWidth="1"/>
    <col min="12918" max="12918" width="36.5703125" style="175" customWidth="1"/>
    <col min="12919" max="13056" width="36.85546875" style="175"/>
    <col min="13057" max="13057" width="18.5703125" style="175" customWidth="1"/>
    <col min="13058" max="13066" width="31.42578125" style="175" customWidth="1"/>
    <col min="13067" max="13083" width="36.85546875" style="175" customWidth="1"/>
    <col min="13084" max="13084" width="37" style="175" customWidth="1"/>
    <col min="13085" max="13100" width="36.85546875" style="175" customWidth="1"/>
    <col min="13101" max="13101" width="37.140625" style="175" customWidth="1"/>
    <col min="13102" max="13103" width="36.85546875" style="175" customWidth="1"/>
    <col min="13104" max="13104" width="36.5703125" style="175" customWidth="1"/>
    <col min="13105" max="13106" width="36.85546875" style="175" customWidth="1"/>
    <col min="13107" max="13107" width="36.5703125" style="175" customWidth="1"/>
    <col min="13108" max="13108" width="37" style="175" customWidth="1"/>
    <col min="13109" max="13127" width="36.85546875" style="175" customWidth="1"/>
    <col min="13128" max="13128" width="37" style="175" customWidth="1"/>
    <col min="13129" max="13146" width="36.85546875" style="175" customWidth="1"/>
    <col min="13147" max="13147" width="36.5703125" style="175" customWidth="1"/>
    <col min="13148" max="13160" width="36.85546875" style="175" customWidth="1"/>
    <col min="13161" max="13161" width="36.5703125" style="175" customWidth="1"/>
    <col min="13162" max="13164" width="36.85546875" style="175" customWidth="1"/>
    <col min="13165" max="13165" width="36.5703125" style="175" customWidth="1"/>
    <col min="13166" max="13173" width="36.85546875" style="175" customWidth="1"/>
    <col min="13174" max="13174" width="36.5703125" style="175" customWidth="1"/>
    <col min="13175" max="13312" width="36.85546875" style="175"/>
    <col min="13313" max="13313" width="18.5703125" style="175" customWidth="1"/>
    <col min="13314" max="13322" width="31.42578125" style="175" customWidth="1"/>
    <col min="13323" max="13339" width="36.85546875" style="175" customWidth="1"/>
    <col min="13340" max="13340" width="37" style="175" customWidth="1"/>
    <col min="13341" max="13356" width="36.85546875" style="175" customWidth="1"/>
    <col min="13357" max="13357" width="37.140625" style="175" customWidth="1"/>
    <col min="13358" max="13359" width="36.85546875" style="175" customWidth="1"/>
    <col min="13360" max="13360" width="36.5703125" style="175" customWidth="1"/>
    <col min="13361" max="13362" width="36.85546875" style="175" customWidth="1"/>
    <col min="13363" max="13363" width="36.5703125" style="175" customWidth="1"/>
    <col min="13364" max="13364" width="37" style="175" customWidth="1"/>
    <col min="13365" max="13383" width="36.85546875" style="175" customWidth="1"/>
    <col min="13384" max="13384" width="37" style="175" customWidth="1"/>
    <col min="13385" max="13402" width="36.85546875" style="175" customWidth="1"/>
    <col min="13403" max="13403" width="36.5703125" style="175" customWidth="1"/>
    <col min="13404" max="13416" width="36.85546875" style="175" customWidth="1"/>
    <col min="13417" max="13417" width="36.5703125" style="175" customWidth="1"/>
    <col min="13418" max="13420" width="36.85546875" style="175" customWidth="1"/>
    <col min="13421" max="13421" width="36.5703125" style="175" customWidth="1"/>
    <col min="13422" max="13429" width="36.85546875" style="175" customWidth="1"/>
    <col min="13430" max="13430" width="36.5703125" style="175" customWidth="1"/>
    <col min="13431" max="13568" width="36.85546875" style="175"/>
    <col min="13569" max="13569" width="18.5703125" style="175" customWidth="1"/>
    <col min="13570" max="13578" width="31.42578125" style="175" customWidth="1"/>
    <col min="13579" max="13595" width="36.85546875" style="175" customWidth="1"/>
    <col min="13596" max="13596" width="37" style="175" customWidth="1"/>
    <col min="13597" max="13612" width="36.85546875" style="175" customWidth="1"/>
    <col min="13613" max="13613" width="37.140625" style="175" customWidth="1"/>
    <col min="13614" max="13615" width="36.85546875" style="175" customWidth="1"/>
    <col min="13616" max="13616" width="36.5703125" style="175" customWidth="1"/>
    <col min="13617" max="13618" width="36.85546875" style="175" customWidth="1"/>
    <col min="13619" max="13619" width="36.5703125" style="175" customWidth="1"/>
    <col min="13620" max="13620" width="37" style="175" customWidth="1"/>
    <col min="13621" max="13639" width="36.85546875" style="175" customWidth="1"/>
    <col min="13640" max="13640" width="37" style="175" customWidth="1"/>
    <col min="13641" max="13658" width="36.85546875" style="175" customWidth="1"/>
    <col min="13659" max="13659" width="36.5703125" style="175" customWidth="1"/>
    <col min="13660" max="13672" width="36.85546875" style="175" customWidth="1"/>
    <col min="13673" max="13673" width="36.5703125" style="175" customWidth="1"/>
    <col min="13674" max="13676" width="36.85546875" style="175" customWidth="1"/>
    <col min="13677" max="13677" width="36.5703125" style="175" customWidth="1"/>
    <col min="13678" max="13685" width="36.85546875" style="175" customWidth="1"/>
    <col min="13686" max="13686" width="36.5703125" style="175" customWidth="1"/>
    <col min="13687" max="13824" width="36.85546875" style="175"/>
    <col min="13825" max="13825" width="18.5703125" style="175" customWidth="1"/>
    <col min="13826" max="13834" width="31.42578125" style="175" customWidth="1"/>
    <col min="13835" max="13851" width="36.85546875" style="175" customWidth="1"/>
    <col min="13852" max="13852" width="37" style="175" customWidth="1"/>
    <col min="13853" max="13868" width="36.85546875" style="175" customWidth="1"/>
    <col min="13869" max="13869" width="37.140625" style="175" customWidth="1"/>
    <col min="13870" max="13871" width="36.85546875" style="175" customWidth="1"/>
    <col min="13872" max="13872" width="36.5703125" style="175" customWidth="1"/>
    <col min="13873" max="13874" width="36.85546875" style="175" customWidth="1"/>
    <col min="13875" max="13875" width="36.5703125" style="175" customWidth="1"/>
    <col min="13876" max="13876" width="37" style="175" customWidth="1"/>
    <col min="13877" max="13895" width="36.85546875" style="175" customWidth="1"/>
    <col min="13896" max="13896" width="37" style="175" customWidth="1"/>
    <col min="13897" max="13914" width="36.85546875" style="175" customWidth="1"/>
    <col min="13915" max="13915" width="36.5703125" style="175" customWidth="1"/>
    <col min="13916" max="13928" width="36.85546875" style="175" customWidth="1"/>
    <col min="13929" max="13929" width="36.5703125" style="175" customWidth="1"/>
    <col min="13930" max="13932" width="36.85546875" style="175" customWidth="1"/>
    <col min="13933" max="13933" width="36.5703125" style="175" customWidth="1"/>
    <col min="13934" max="13941" width="36.85546875" style="175" customWidth="1"/>
    <col min="13942" max="13942" width="36.5703125" style="175" customWidth="1"/>
    <col min="13943" max="14080" width="36.85546875" style="175"/>
    <col min="14081" max="14081" width="18.5703125" style="175" customWidth="1"/>
    <col min="14082" max="14090" width="31.42578125" style="175" customWidth="1"/>
    <col min="14091" max="14107" width="36.85546875" style="175" customWidth="1"/>
    <col min="14108" max="14108" width="37" style="175" customWidth="1"/>
    <col min="14109" max="14124" width="36.85546875" style="175" customWidth="1"/>
    <col min="14125" max="14125" width="37.140625" style="175" customWidth="1"/>
    <col min="14126" max="14127" width="36.85546875" style="175" customWidth="1"/>
    <col min="14128" max="14128" width="36.5703125" style="175" customWidth="1"/>
    <col min="14129" max="14130" width="36.85546875" style="175" customWidth="1"/>
    <col min="14131" max="14131" width="36.5703125" style="175" customWidth="1"/>
    <col min="14132" max="14132" width="37" style="175" customWidth="1"/>
    <col min="14133" max="14151" width="36.85546875" style="175" customWidth="1"/>
    <col min="14152" max="14152" width="37" style="175" customWidth="1"/>
    <col min="14153" max="14170" width="36.85546875" style="175" customWidth="1"/>
    <col min="14171" max="14171" width="36.5703125" style="175" customWidth="1"/>
    <col min="14172" max="14184" width="36.85546875" style="175" customWidth="1"/>
    <col min="14185" max="14185" width="36.5703125" style="175" customWidth="1"/>
    <col min="14186" max="14188" width="36.85546875" style="175" customWidth="1"/>
    <col min="14189" max="14189" width="36.5703125" style="175" customWidth="1"/>
    <col min="14190" max="14197" width="36.85546875" style="175" customWidth="1"/>
    <col min="14198" max="14198" width="36.5703125" style="175" customWidth="1"/>
    <col min="14199" max="14336" width="36.85546875" style="175"/>
    <col min="14337" max="14337" width="18.5703125" style="175" customWidth="1"/>
    <col min="14338" max="14346" width="31.42578125" style="175" customWidth="1"/>
    <col min="14347" max="14363" width="36.85546875" style="175" customWidth="1"/>
    <col min="14364" max="14364" width="37" style="175" customWidth="1"/>
    <col min="14365" max="14380" width="36.85546875" style="175" customWidth="1"/>
    <col min="14381" max="14381" width="37.140625" style="175" customWidth="1"/>
    <col min="14382" max="14383" width="36.85546875" style="175" customWidth="1"/>
    <col min="14384" max="14384" width="36.5703125" style="175" customWidth="1"/>
    <col min="14385" max="14386" width="36.85546875" style="175" customWidth="1"/>
    <col min="14387" max="14387" width="36.5703125" style="175" customWidth="1"/>
    <col min="14388" max="14388" width="37" style="175" customWidth="1"/>
    <col min="14389" max="14407" width="36.85546875" style="175" customWidth="1"/>
    <col min="14408" max="14408" width="37" style="175" customWidth="1"/>
    <col min="14409" max="14426" width="36.85546875" style="175" customWidth="1"/>
    <col min="14427" max="14427" width="36.5703125" style="175" customWidth="1"/>
    <col min="14428" max="14440" width="36.85546875" style="175" customWidth="1"/>
    <col min="14441" max="14441" width="36.5703125" style="175" customWidth="1"/>
    <col min="14442" max="14444" width="36.85546875" style="175" customWidth="1"/>
    <col min="14445" max="14445" width="36.5703125" style="175" customWidth="1"/>
    <col min="14446" max="14453" width="36.85546875" style="175" customWidth="1"/>
    <col min="14454" max="14454" width="36.5703125" style="175" customWidth="1"/>
    <col min="14455" max="14592" width="36.85546875" style="175"/>
    <col min="14593" max="14593" width="18.5703125" style="175" customWidth="1"/>
    <col min="14594" max="14602" width="31.42578125" style="175" customWidth="1"/>
    <col min="14603" max="14619" width="36.85546875" style="175" customWidth="1"/>
    <col min="14620" max="14620" width="37" style="175" customWidth="1"/>
    <col min="14621" max="14636" width="36.85546875" style="175" customWidth="1"/>
    <col min="14637" max="14637" width="37.140625" style="175" customWidth="1"/>
    <col min="14638" max="14639" width="36.85546875" style="175" customWidth="1"/>
    <col min="14640" max="14640" width="36.5703125" style="175" customWidth="1"/>
    <col min="14641" max="14642" width="36.85546875" style="175" customWidth="1"/>
    <col min="14643" max="14643" width="36.5703125" style="175" customWidth="1"/>
    <col min="14644" max="14644" width="37" style="175" customWidth="1"/>
    <col min="14645" max="14663" width="36.85546875" style="175" customWidth="1"/>
    <col min="14664" max="14664" width="37" style="175" customWidth="1"/>
    <col min="14665" max="14682" width="36.85546875" style="175" customWidth="1"/>
    <col min="14683" max="14683" width="36.5703125" style="175" customWidth="1"/>
    <col min="14684" max="14696" width="36.85546875" style="175" customWidth="1"/>
    <col min="14697" max="14697" width="36.5703125" style="175" customWidth="1"/>
    <col min="14698" max="14700" width="36.85546875" style="175" customWidth="1"/>
    <col min="14701" max="14701" width="36.5703125" style="175" customWidth="1"/>
    <col min="14702" max="14709" width="36.85546875" style="175" customWidth="1"/>
    <col min="14710" max="14710" width="36.5703125" style="175" customWidth="1"/>
    <col min="14711" max="14848" width="36.85546875" style="175"/>
    <col min="14849" max="14849" width="18.5703125" style="175" customWidth="1"/>
    <col min="14850" max="14858" width="31.42578125" style="175" customWidth="1"/>
    <col min="14859" max="14875" width="36.85546875" style="175" customWidth="1"/>
    <col min="14876" max="14876" width="37" style="175" customWidth="1"/>
    <col min="14877" max="14892" width="36.85546875" style="175" customWidth="1"/>
    <col min="14893" max="14893" width="37.140625" style="175" customWidth="1"/>
    <col min="14894" max="14895" width="36.85546875" style="175" customWidth="1"/>
    <col min="14896" max="14896" width="36.5703125" style="175" customWidth="1"/>
    <col min="14897" max="14898" width="36.85546875" style="175" customWidth="1"/>
    <col min="14899" max="14899" width="36.5703125" style="175" customWidth="1"/>
    <col min="14900" max="14900" width="37" style="175" customWidth="1"/>
    <col min="14901" max="14919" width="36.85546875" style="175" customWidth="1"/>
    <col min="14920" max="14920" width="37" style="175" customWidth="1"/>
    <col min="14921" max="14938" width="36.85546875" style="175" customWidth="1"/>
    <col min="14939" max="14939" width="36.5703125" style="175" customWidth="1"/>
    <col min="14940" max="14952" width="36.85546875" style="175" customWidth="1"/>
    <col min="14953" max="14953" width="36.5703125" style="175" customWidth="1"/>
    <col min="14954" max="14956" width="36.85546875" style="175" customWidth="1"/>
    <col min="14957" max="14957" width="36.5703125" style="175" customWidth="1"/>
    <col min="14958" max="14965" width="36.85546875" style="175" customWidth="1"/>
    <col min="14966" max="14966" width="36.5703125" style="175" customWidth="1"/>
    <col min="14967" max="15104" width="36.85546875" style="175"/>
    <col min="15105" max="15105" width="18.5703125" style="175" customWidth="1"/>
    <col min="15106" max="15114" width="31.42578125" style="175" customWidth="1"/>
    <col min="15115" max="15131" width="36.85546875" style="175" customWidth="1"/>
    <col min="15132" max="15132" width="37" style="175" customWidth="1"/>
    <col min="15133" max="15148" width="36.85546875" style="175" customWidth="1"/>
    <col min="15149" max="15149" width="37.140625" style="175" customWidth="1"/>
    <col min="15150" max="15151" width="36.85546875" style="175" customWidth="1"/>
    <col min="15152" max="15152" width="36.5703125" style="175" customWidth="1"/>
    <col min="15153" max="15154" width="36.85546875" style="175" customWidth="1"/>
    <col min="15155" max="15155" width="36.5703125" style="175" customWidth="1"/>
    <col min="15156" max="15156" width="37" style="175" customWidth="1"/>
    <col min="15157" max="15175" width="36.85546875" style="175" customWidth="1"/>
    <col min="15176" max="15176" width="37" style="175" customWidth="1"/>
    <col min="15177" max="15194" width="36.85546875" style="175" customWidth="1"/>
    <col min="15195" max="15195" width="36.5703125" style="175" customWidth="1"/>
    <col min="15196" max="15208" width="36.85546875" style="175" customWidth="1"/>
    <col min="15209" max="15209" width="36.5703125" style="175" customWidth="1"/>
    <col min="15210" max="15212" width="36.85546875" style="175" customWidth="1"/>
    <col min="15213" max="15213" width="36.5703125" style="175" customWidth="1"/>
    <col min="15214" max="15221" width="36.85546875" style="175" customWidth="1"/>
    <col min="15222" max="15222" width="36.5703125" style="175" customWidth="1"/>
    <col min="15223" max="15360" width="36.85546875" style="175"/>
    <col min="15361" max="15361" width="18.5703125" style="175" customWidth="1"/>
    <col min="15362" max="15370" width="31.42578125" style="175" customWidth="1"/>
    <col min="15371" max="15387" width="36.85546875" style="175" customWidth="1"/>
    <col min="15388" max="15388" width="37" style="175" customWidth="1"/>
    <col min="15389" max="15404" width="36.85546875" style="175" customWidth="1"/>
    <col min="15405" max="15405" width="37.140625" style="175" customWidth="1"/>
    <col min="15406" max="15407" width="36.85546875" style="175" customWidth="1"/>
    <col min="15408" max="15408" width="36.5703125" style="175" customWidth="1"/>
    <col min="15409" max="15410" width="36.85546875" style="175" customWidth="1"/>
    <col min="15411" max="15411" width="36.5703125" style="175" customWidth="1"/>
    <col min="15412" max="15412" width="37" style="175" customWidth="1"/>
    <col min="15413" max="15431" width="36.85546875" style="175" customWidth="1"/>
    <col min="15432" max="15432" width="37" style="175" customWidth="1"/>
    <col min="15433" max="15450" width="36.85546875" style="175" customWidth="1"/>
    <col min="15451" max="15451" width="36.5703125" style="175" customWidth="1"/>
    <col min="15452" max="15464" width="36.85546875" style="175" customWidth="1"/>
    <col min="15465" max="15465" width="36.5703125" style="175" customWidth="1"/>
    <col min="15466" max="15468" width="36.85546875" style="175" customWidth="1"/>
    <col min="15469" max="15469" width="36.5703125" style="175" customWidth="1"/>
    <col min="15470" max="15477" width="36.85546875" style="175" customWidth="1"/>
    <col min="15478" max="15478" width="36.5703125" style="175" customWidth="1"/>
    <col min="15479" max="15616" width="36.85546875" style="175"/>
    <col min="15617" max="15617" width="18.5703125" style="175" customWidth="1"/>
    <col min="15618" max="15626" width="31.42578125" style="175" customWidth="1"/>
    <col min="15627" max="15643" width="36.85546875" style="175" customWidth="1"/>
    <col min="15644" max="15644" width="37" style="175" customWidth="1"/>
    <col min="15645" max="15660" width="36.85546875" style="175" customWidth="1"/>
    <col min="15661" max="15661" width="37.140625" style="175" customWidth="1"/>
    <col min="15662" max="15663" width="36.85546875" style="175" customWidth="1"/>
    <col min="15664" max="15664" width="36.5703125" style="175" customWidth="1"/>
    <col min="15665" max="15666" width="36.85546875" style="175" customWidth="1"/>
    <col min="15667" max="15667" width="36.5703125" style="175" customWidth="1"/>
    <col min="15668" max="15668" width="37" style="175" customWidth="1"/>
    <col min="15669" max="15687" width="36.85546875" style="175" customWidth="1"/>
    <col min="15688" max="15688" width="37" style="175" customWidth="1"/>
    <col min="15689" max="15706" width="36.85546875" style="175" customWidth="1"/>
    <col min="15707" max="15707" width="36.5703125" style="175" customWidth="1"/>
    <col min="15708" max="15720" width="36.85546875" style="175" customWidth="1"/>
    <col min="15721" max="15721" width="36.5703125" style="175" customWidth="1"/>
    <col min="15722" max="15724" width="36.85546875" style="175" customWidth="1"/>
    <col min="15725" max="15725" width="36.5703125" style="175" customWidth="1"/>
    <col min="15726" max="15733" width="36.85546875" style="175" customWidth="1"/>
    <col min="15734" max="15734" width="36.5703125" style="175" customWidth="1"/>
    <col min="15735" max="15872" width="36.85546875" style="175"/>
    <col min="15873" max="15873" width="18.5703125" style="175" customWidth="1"/>
    <col min="15874" max="15882" width="31.42578125" style="175" customWidth="1"/>
    <col min="15883" max="15899" width="36.85546875" style="175" customWidth="1"/>
    <col min="15900" max="15900" width="37" style="175" customWidth="1"/>
    <col min="15901" max="15916" width="36.85546875" style="175" customWidth="1"/>
    <col min="15917" max="15917" width="37.140625" style="175" customWidth="1"/>
    <col min="15918" max="15919" width="36.85546875" style="175" customWidth="1"/>
    <col min="15920" max="15920" width="36.5703125" style="175" customWidth="1"/>
    <col min="15921" max="15922" width="36.85546875" style="175" customWidth="1"/>
    <col min="15923" max="15923" width="36.5703125" style="175" customWidth="1"/>
    <col min="15924" max="15924" width="37" style="175" customWidth="1"/>
    <col min="15925" max="15943" width="36.85546875" style="175" customWidth="1"/>
    <col min="15944" max="15944" width="37" style="175" customWidth="1"/>
    <col min="15945" max="15962" width="36.85546875" style="175" customWidth="1"/>
    <col min="15963" max="15963" width="36.5703125" style="175" customWidth="1"/>
    <col min="15964" max="15976" width="36.85546875" style="175" customWidth="1"/>
    <col min="15977" max="15977" width="36.5703125" style="175" customWidth="1"/>
    <col min="15978" max="15980" width="36.85546875" style="175" customWidth="1"/>
    <col min="15981" max="15981" width="36.5703125" style="175" customWidth="1"/>
    <col min="15982" max="15989" width="36.85546875" style="175" customWidth="1"/>
    <col min="15990" max="15990" width="36.5703125" style="175" customWidth="1"/>
    <col min="15991" max="16128" width="36.85546875" style="175"/>
    <col min="16129" max="16129" width="18.5703125" style="175" customWidth="1"/>
    <col min="16130" max="16138" width="31.42578125" style="175" customWidth="1"/>
    <col min="16139" max="16155" width="36.85546875" style="175" customWidth="1"/>
    <col min="16156" max="16156" width="37" style="175" customWidth="1"/>
    <col min="16157" max="16172" width="36.85546875" style="175" customWidth="1"/>
    <col min="16173" max="16173" width="37.140625" style="175" customWidth="1"/>
    <col min="16174" max="16175" width="36.85546875" style="175" customWidth="1"/>
    <col min="16176" max="16176" width="36.5703125" style="175" customWidth="1"/>
    <col min="16177" max="16178" width="36.85546875" style="175" customWidth="1"/>
    <col min="16179" max="16179" width="36.5703125" style="175" customWidth="1"/>
    <col min="16180" max="16180" width="37" style="175" customWidth="1"/>
    <col min="16181" max="16199" width="36.85546875" style="175" customWidth="1"/>
    <col min="16200" max="16200" width="37" style="175" customWidth="1"/>
    <col min="16201" max="16218" width="36.85546875" style="175" customWidth="1"/>
    <col min="16219" max="16219" width="36.5703125" style="175" customWidth="1"/>
    <col min="16220" max="16232" width="36.85546875" style="175" customWidth="1"/>
    <col min="16233" max="16233" width="36.5703125" style="175" customWidth="1"/>
    <col min="16234" max="16236" width="36.85546875" style="175" customWidth="1"/>
    <col min="16237" max="16237" width="36.5703125" style="175" customWidth="1"/>
    <col min="16238" max="16245" width="36.85546875" style="175" customWidth="1"/>
    <col min="16246" max="16246" width="36.5703125" style="175" customWidth="1"/>
    <col min="16247" max="16384" width="36.85546875" style="175"/>
  </cols>
  <sheetData>
    <row r="1" spans="1:245" s="120" customFormat="1" ht="12.75" customHeight="1" x14ac:dyDescent="0.25">
      <c r="A1" s="116" t="s">
        <v>122</v>
      </c>
      <c r="B1" s="117"/>
      <c r="C1" s="118"/>
      <c r="D1" s="118"/>
      <c r="E1" s="118"/>
      <c r="F1" s="118"/>
      <c r="G1" s="118"/>
      <c r="H1" s="118"/>
      <c r="I1" s="118"/>
      <c r="J1" s="118"/>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row>
    <row r="2" spans="1:245" s="124" customFormat="1" ht="12.75" customHeight="1" x14ac:dyDescent="0.25">
      <c r="A2" s="121" t="s">
        <v>123</v>
      </c>
      <c r="B2" s="122">
        <v>1</v>
      </c>
      <c r="C2" s="122">
        <v>2</v>
      </c>
      <c r="D2" s="122">
        <v>3</v>
      </c>
      <c r="E2" s="122">
        <v>4</v>
      </c>
      <c r="F2" s="122">
        <v>5</v>
      </c>
      <c r="G2" s="122">
        <v>6</v>
      </c>
      <c r="H2" s="122">
        <v>7</v>
      </c>
      <c r="I2" s="122">
        <v>8</v>
      </c>
      <c r="J2" s="122">
        <v>9</v>
      </c>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3"/>
      <c r="AK2" s="123" t="str">
        <f t="shared" ref="AK2:CV2" si="0">IF(AK3="","",AJ2+1)</f>
        <v/>
      </c>
      <c r="AL2" s="123" t="str">
        <f t="shared" si="0"/>
        <v/>
      </c>
      <c r="AM2" s="123" t="str">
        <f t="shared" si="0"/>
        <v/>
      </c>
      <c r="AN2" s="123" t="str">
        <f t="shared" si="0"/>
        <v/>
      </c>
      <c r="AO2" s="123" t="str">
        <f t="shared" si="0"/>
        <v/>
      </c>
      <c r="AP2" s="123" t="str">
        <f t="shared" si="0"/>
        <v/>
      </c>
      <c r="AQ2" s="123" t="str">
        <f t="shared" si="0"/>
        <v/>
      </c>
      <c r="AR2" s="123" t="str">
        <f t="shared" si="0"/>
        <v/>
      </c>
      <c r="AS2" s="123" t="str">
        <f t="shared" si="0"/>
        <v/>
      </c>
      <c r="AT2" s="123" t="str">
        <f t="shared" si="0"/>
        <v/>
      </c>
      <c r="AU2" s="123" t="str">
        <f t="shared" si="0"/>
        <v/>
      </c>
      <c r="AV2" s="123" t="str">
        <f t="shared" si="0"/>
        <v/>
      </c>
      <c r="AW2" s="123" t="str">
        <f t="shared" si="0"/>
        <v/>
      </c>
      <c r="AX2" s="123" t="str">
        <f t="shared" si="0"/>
        <v/>
      </c>
      <c r="AY2" s="123" t="str">
        <f t="shared" si="0"/>
        <v/>
      </c>
      <c r="AZ2" s="123" t="str">
        <f t="shared" si="0"/>
        <v/>
      </c>
      <c r="BA2" s="123" t="str">
        <f t="shared" si="0"/>
        <v/>
      </c>
      <c r="BB2" s="123" t="str">
        <f t="shared" si="0"/>
        <v/>
      </c>
      <c r="BC2" s="123" t="str">
        <f t="shared" si="0"/>
        <v/>
      </c>
      <c r="BD2" s="123" t="str">
        <f t="shared" si="0"/>
        <v/>
      </c>
      <c r="BE2" s="123" t="str">
        <f t="shared" si="0"/>
        <v/>
      </c>
      <c r="BF2" s="123" t="str">
        <f t="shared" si="0"/>
        <v/>
      </c>
      <c r="BG2" s="123" t="str">
        <f t="shared" si="0"/>
        <v/>
      </c>
      <c r="BH2" s="123" t="str">
        <f t="shared" si="0"/>
        <v/>
      </c>
      <c r="BI2" s="123" t="str">
        <f t="shared" si="0"/>
        <v/>
      </c>
      <c r="BJ2" s="123" t="str">
        <f t="shared" si="0"/>
        <v/>
      </c>
      <c r="BK2" s="123" t="str">
        <f t="shared" si="0"/>
        <v/>
      </c>
      <c r="BL2" s="123" t="str">
        <f t="shared" si="0"/>
        <v/>
      </c>
      <c r="BM2" s="123" t="str">
        <f t="shared" si="0"/>
        <v/>
      </c>
      <c r="BN2" s="123" t="str">
        <f t="shared" si="0"/>
        <v/>
      </c>
      <c r="BO2" s="123" t="str">
        <f t="shared" si="0"/>
        <v/>
      </c>
      <c r="BP2" s="123" t="str">
        <f t="shared" si="0"/>
        <v/>
      </c>
      <c r="BQ2" s="123" t="str">
        <f t="shared" si="0"/>
        <v/>
      </c>
      <c r="BR2" s="123" t="str">
        <f t="shared" si="0"/>
        <v/>
      </c>
      <c r="BS2" s="123" t="str">
        <f t="shared" si="0"/>
        <v/>
      </c>
      <c r="BT2" s="123" t="str">
        <f t="shared" si="0"/>
        <v/>
      </c>
      <c r="BU2" s="123" t="str">
        <f t="shared" si="0"/>
        <v/>
      </c>
      <c r="BV2" s="123" t="str">
        <f t="shared" si="0"/>
        <v/>
      </c>
      <c r="BW2" s="123" t="str">
        <f t="shared" si="0"/>
        <v/>
      </c>
      <c r="BX2" s="123" t="str">
        <f t="shared" si="0"/>
        <v/>
      </c>
      <c r="BY2" s="123" t="str">
        <f t="shared" si="0"/>
        <v/>
      </c>
      <c r="BZ2" s="123" t="str">
        <f t="shared" si="0"/>
        <v/>
      </c>
      <c r="CA2" s="123" t="str">
        <f t="shared" si="0"/>
        <v/>
      </c>
      <c r="CB2" s="123" t="str">
        <f t="shared" si="0"/>
        <v/>
      </c>
      <c r="CC2" s="123" t="str">
        <f t="shared" si="0"/>
        <v/>
      </c>
      <c r="CD2" s="123" t="str">
        <f t="shared" si="0"/>
        <v/>
      </c>
      <c r="CE2" s="123" t="str">
        <f t="shared" si="0"/>
        <v/>
      </c>
      <c r="CF2" s="123" t="str">
        <f t="shared" si="0"/>
        <v/>
      </c>
      <c r="CG2" s="123" t="str">
        <f t="shared" si="0"/>
        <v/>
      </c>
      <c r="CH2" s="123" t="str">
        <f t="shared" si="0"/>
        <v/>
      </c>
      <c r="CI2" s="123" t="str">
        <f t="shared" si="0"/>
        <v/>
      </c>
      <c r="CJ2" s="123" t="str">
        <f t="shared" si="0"/>
        <v/>
      </c>
      <c r="CK2" s="123" t="str">
        <f t="shared" si="0"/>
        <v/>
      </c>
      <c r="CL2" s="123" t="str">
        <f t="shared" si="0"/>
        <v/>
      </c>
      <c r="CM2" s="123" t="str">
        <f t="shared" si="0"/>
        <v/>
      </c>
      <c r="CN2" s="123" t="str">
        <f t="shared" si="0"/>
        <v/>
      </c>
      <c r="CO2" s="123" t="str">
        <f t="shared" si="0"/>
        <v/>
      </c>
      <c r="CP2" s="123" t="str">
        <f t="shared" si="0"/>
        <v/>
      </c>
      <c r="CQ2" s="123" t="str">
        <f t="shared" si="0"/>
        <v/>
      </c>
      <c r="CR2" s="123" t="str">
        <f t="shared" si="0"/>
        <v/>
      </c>
      <c r="CS2" s="123" t="str">
        <f t="shared" si="0"/>
        <v/>
      </c>
      <c r="CT2" s="123" t="str">
        <f t="shared" si="0"/>
        <v/>
      </c>
      <c r="CU2" s="123" t="str">
        <f t="shared" si="0"/>
        <v/>
      </c>
      <c r="CV2" s="123" t="str">
        <f t="shared" si="0"/>
        <v/>
      </c>
      <c r="CW2" s="123" t="str">
        <f t="shared" ref="CW2:FH2" si="1">IF(CW3="","",CV2+1)</f>
        <v/>
      </c>
      <c r="CX2" s="123" t="str">
        <f t="shared" si="1"/>
        <v/>
      </c>
      <c r="CY2" s="123" t="str">
        <f t="shared" si="1"/>
        <v/>
      </c>
      <c r="CZ2" s="123" t="str">
        <f t="shared" si="1"/>
        <v/>
      </c>
      <c r="DA2" s="123" t="str">
        <f t="shared" si="1"/>
        <v/>
      </c>
      <c r="DB2" s="123" t="str">
        <f t="shared" si="1"/>
        <v/>
      </c>
      <c r="DC2" s="123" t="str">
        <f t="shared" si="1"/>
        <v/>
      </c>
      <c r="DD2" s="123" t="str">
        <f t="shared" si="1"/>
        <v/>
      </c>
      <c r="DE2" s="123" t="str">
        <f t="shared" si="1"/>
        <v/>
      </c>
      <c r="DF2" s="123" t="str">
        <f t="shared" si="1"/>
        <v/>
      </c>
      <c r="DG2" s="123" t="str">
        <f t="shared" si="1"/>
        <v/>
      </c>
      <c r="DH2" s="123" t="str">
        <f t="shared" si="1"/>
        <v/>
      </c>
      <c r="DI2" s="123" t="str">
        <f t="shared" si="1"/>
        <v/>
      </c>
      <c r="DJ2" s="123" t="str">
        <f t="shared" si="1"/>
        <v/>
      </c>
      <c r="DK2" s="123" t="str">
        <f t="shared" si="1"/>
        <v/>
      </c>
      <c r="DL2" s="123" t="str">
        <f t="shared" si="1"/>
        <v/>
      </c>
      <c r="DM2" s="123" t="str">
        <f t="shared" si="1"/>
        <v/>
      </c>
      <c r="DN2" s="123" t="str">
        <f t="shared" si="1"/>
        <v/>
      </c>
      <c r="DO2" s="123" t="str">
        <f t="shared" si="1"/>
        <v/>
      </c>
      <c r="DP2" s="123" t="str">
        <f t="shared" si="1"/>
        <v/>
      </c>
      <c r="DQ2" s="123" t="str">
        <f t="shared" si="1"/>
        <v/>
      </c>
      <c r="DR2" s="123" t="str">
        <f t="shared" si="1"/>
        <v/>
      </c>
      <c r="DS2" s="123" t="str">
        <f t="shared" si="1"/>
        <v/>
      </c>
      <c r="DT2" s="123" t="str">
        <f t="shared" si="1"/>
        <v/>
      </c>
      <c r="DU2" s="123" t="str">
        <f t="shared" si="1"/>
        <v/>
      </c>
      <c r="DV2" s="123" t="str">
        <f t="shared" si="1"/>
        <v/>
      </c>
      <c r="DW2" s="123" t="str">
        <f t="shared" si="1"/>
        <v/>
      </c>
      <c r="DX2" s="123" t="str">
        <f t="shared" si="1"/>
        <v/>
      </c>
      <c r="DY2" s="123" t="str">
        <f t="shared" si="1"/>
        <v/>
      </c>
      <c r="DZ2" s="123" t="str">
        <f t="shared" si="1"/>
        <v/>
      </c>
      <c r="EA2" s="123" t="str">
        <f t="shared" si="1"/>
        <v/>
      </c>
      <c r="EB2" s="123" t="str">
        <f t="shared" si="1"/>
        <v/>
      </c>
      <c r="EC2" s="123" t="str">
        <f t="shared" si="1"/>
        <v/>
      </c>
      <c r="ED2" s="123" t="str">
        <f t="shared" si="1"/>
        <v/>
      </c>
      <c r="EE2" s="123" t="str">
        <f t="shared" si="1"/>
        <v/>
      </c>
      <c r="EF2" s="123" t="str">
        <f t="shared" si="1"/>
        <v/>
      </c>
      <c r="EG2" s="123" t="str">
        <f t="shared" si="1"/>
        <v/>
      </c>
      <c r="EH2" s="123" t="str">
        <f t="shared" si="1"/>
        <v/>
      </c>
      <c r="EI2" s="123" t="str">
        <f t="shared" si="1"/>
        <v/>
      </c>
      <c r="EJ2" s="123" t="str">
        <f t="shared" si="1"/>
        <v/>
      </c>
      <c r="EK2" s="123" t="str">
        <f t="shared" si="1"/>
        <v/>
      </c>
      <c r="EL2" s="123" t="str">
        <f t="shared" si="1"/>
        <v/>
      </c>
      <c r="EM2" s="123" t="str">
        <f t="shared" si="1"/>
        <v/>
      </c>
      <c r="EN2" s="123" t="str">
        <f t="shared" si="1"/>
        <v/>
      </c>
      <c r="EO2" s="123" t="str">
        <f t="shared" si="1"/>
        <v/>
      </c>
      <c r="EP2" s="123" t="str">
        <f t="shared" si="1"/>
        <v/>
      </c>
      <c r="EQ2" s="123" t="str">
        <f t="shared" si="1"/>
        <v/>
      </c>
      <c r="ER2" s="123" t="str">
        <f t="shared" si="1"/>
        <v/>
      </c>
      <c r="ES2" s="123" t="str">
        <f t="shared" si="1"/>
        <v/>
      </c>
      <c r="ET2" s="123" t="str">
        <f t="shared" si="1"/>
        <v/>
      </c>
      <c r="EU2" s="123" t="str">
        <f t="shared" si="1"/>
        <v/>
      </c>
      <c r="EV2" s="123" t="str">
        <f t="shared" si="1"/>
        <v/>
      </c>
      <c r="EW2" s="123" t="str">
        <f t="shared" si="1"/>
        <v/>
      </c>
      <c r="EX2" s="123" t="str">
        <f t="shared" si="1"/>
        <v/>
      </c>
      <c r="EY2" s="123" t="str">
        <f t="shared" si="1"/>
        <v/>
      </c>
      <c r="EZ2" s="123" t="str">
        <f t="shared" si="1"/>
        <v/>
      </c>
      <c r="FA2" s="123" t="str">
        <f t="shared" si="1"/>
        <v/>
      </c>
      <c r="FB2" s="123" t="str">
        <f t="shared" si="1"/>
        <v/>
      </c>
      <c r="FC2" s="123" t="str">
        <f t="shared" si="1"/>
        <v/>
      </c>
      <c r="FD2" s="123" t="str">
        <f t="shared" si="1"/>
        <v/>
      </c>
      <c r="FE2" s="123" t="str">
        <f t="shared" si="1"/>
        <v/>
      </c>
      <c r="FF2" s="123" t="str">
        <f t="shared" si="1"/>
        <v/>
      </c>
      <c r="FG2" s="123" t="str">
        <f t="shared" si="1"/>
        <v/>
      </c>
      <c r="FH2" s="123" t="str">
        <f t="shared" si="1"/>
        <v/>
      </c>
      <c r="FI2" s="123" t="str">
        <f t="shared" ref="FI2:HT2" si="2">IF(FI3="","",FH2+1)</f>
        <v/>
      </c>
      <c r="FJ2" s="123" t="str">
        <f t="shared" si="2"/>
        <v/>
      </c>
      <c r="FK2" s="123" t="str">
        <f t="shared" si="2"/>
        <v/>
      </c>
      <c r="FL2" s="123" t="str">
        <f t="shared" si="2"/>
        <v/>
      </c>
      <c r="FM2" s="123" t="str">
        <f t="shared" si="2"/>
        <v/>
      </c>
      <c r="FN2" s="123" t="str">
        <f t="shared" si="2"/>
        <v/>
      </c>
      <c r="FO2" s="123" t="str">
        <f t="shared" si="2"/>
        <v/>
      </c>
      <c r="FP2" s="123" t="str">
        <f t="shared" si="2"/>
        <v/>
      </c>
      <c r="FQ2" s="123" t="str">
        <f t="shared" si="2"/>
        <v/>
      </c>
      <c r="FR2" s="123" t="str">
        <f t="shared" si="2"/>
        <v/>
      </c>
      <c r="FS2" s="123" t="str">
        <f t="shared" si="2"/>
        <v/>
      </c>
      <c r="FT2" s="123" t="str">
        <f t="shared" si="2"/>
        <v/>
      </c>
      <c r="FU2" s="123" t="str">
        <f t="shared" si="2"/>
        <v/>
      </c>
      <c r="FV2" s="123" t="str">
        <f t="shared" si="2"/>
        <v/>
      </c>
      <c r="FW2" s="123" t="str">
        <f t="shared" si="2"/>
        <v/>
      </c>
      <c r="FX2" s="123" t="str">
        <f t="shared" si="2"/>
        <v/>
      </c>
      <c r="FY2" s="123" t="str">
        <f t="shared" si="2"/>
        <v/>
      </c>
      <c r="FZ2" s="123" t="str">
        <f t="shared" si="2"/>
        <v/>
      </c>
      <c r="GA2" s="123" t="str">
        <f t="shared" si="2"/>
        <v/>
      </c>
      <c r="GB2" s="123" t="str">
        <f t="shared" si="2"/>
        <v/>
      </c>
      <c r="GC2" s="123" t="str">
        <f t="shared" si="2"/>
        <v/>
      </c>
      <c r="GD2" s="123" t="str">
        <f t="shared" si="2"/>
        <v/>
      </c>
      <c r="GE2" s="123" t="str">
        <f t="shared" si="2"/>
        <v/>
      </c>
      <c r="GF2" s="123" t="str">
        <f t="shared" si="2"/>
        <v/>
      </c>
      <c r="GG2" s="123" t="str">
        <f t="shared" si="2"/>
        <v/>
      </c>
      <c r="GH2" s="123" t="str">
        <f t="shared" si="2"/>
        <v/>
      </c>
      <c r="GI2" s="123" t="str">
        <f t="shared" si="2"/>
        <v/>
      </c>
      <c r="GJ2" s="123" t="str">
        <f t="shared" si="2"/>
        <v/>
      </c>
      <c r="GK2" s="123" t="str">
        <f t="shared" si="2"/>
        <v/>
      </c>
      <c r="GL2" s="123" t="str">
        <f t="shared" si="2"/>
        <v/>
      </c>
      <c r="GM2" s="123" t="str">
        <f t="shared" si="2"/>
        <v/>
      </c>
      <c r="GN2" s="123" t="str">
        <f t="shared" si="2"/>
        <v/>
      </c>
      <c r="GO2" s="123" t="str">
        <f t="shared" si="2"/>
        <v/>
      </c>
      <c r="GP2" s="123" t="str">
        <f t="shared" si="2"/>
        <v/>
      </c>
      <c r="GQ2" s="123" t="str">
        <f t="shared" si="2"/>
        <v/>
      </c>
      <c r="GR2" s="123" t="str">
        <f t="shared" si="2"/>
        <v/>
      </c>
      <c r="GS2" s="123" t="str">
        <f t="shared" si="2"/>
        <v/>
      </c>
      <c r="GT2" s="123" t="str">
        <f t="shared" si="2"/>
        <v/>
      </c>
      <c r="GU2" s="123" t="str">
        <f t="shared" si="2"/>
        <v/>
      </c>
      <c r="GV2" s="123" t="str">
        <f t="shared" si="2"/>
        <v/>
      </c>
      <c r="GW2" s="123" t="str">
        <f t="shared" si="2"/>
        <v/>
      </c>
      <c r="GX2" s="123" t="str">
        <f t="shared" si="2"/>
        <v/>
      </c>
      <c r="GY2" s="123" t="str">
        <f t="shared" si="2"/>
        <v/>
      </c>
      <c r="GZ2" s="123" t="str">
        <f t="shared" si="2"/>
        <v/>
      </c>
      <c r="HA2" s="123" t="str">
        <f t="shared" si="2"/>
        <v/>
      </c>
      <c r="HB2" s="123" t="str">
        <f t="shared" si="2"/>
        <v/>
      </c>
      <c r="HC2" s="123" t="str">
        <f t="shared" si="2"/>
        <v/>
      </c>
      <c r="HD2" s="123" t="str">
        <f t="shared" si="2"/>
        <v/>
      </c>
      <c r="HE2" s="123" t="str">
        <f t="shared" si="2"/>
        <v/>
      </c>
      <c r="HF2" s="123" t="str">
        <f t="shared" si="2"/>
        <v/>
      </c>
      <c r="HG2" s="123" t="str">
        <f t="shared" si="2"/>
        <v/>
      </c>
      <c r="HH2" s="123" t="str">
        <f t="shared" si="2"/>
        <v/>
      </c>
      <c r="HI2" s="123" t="str">
        <f t="shared" si="2"/>
        <v/>
      </c>
      <c r="HJ2" s="123" t="str">
        <f t="shared" si="2"/>
        <v/>
      </c>
      <c r="HK2" s="123" t="str">
        <f t="shared" si="2"/>
        <v/>
      </c>
      <c r="HL2" s="123" t="str">
        <f t="shared" si="2"/>
        <v/>
      </c>
      <c r="HM2" s="123" t="str">
        <f t="shared" si="2"/>
        <v/>
      </c>
      <c r="HN2" s="123" t="str">
        <f t="shared" si="2"/>
        <v/>
      </c>
      <c r="HO2" s="123" t="str">
        <f t="shared" si="2"/>
        <v/>
      </c>
      <c r="HP2" s="123" t="str">
        <f t="shared" si="2"/>
        <v/>
      </c>
      <c r="HQ2" s="123" t="str">
        <f t="shared" si="2"/>
        <v/>
      </c>
      <c r="HR2" s="123" t="str">
        <f t="shared" si="2"/>
        <v/>
      </c>
      <c r="HS2" s="123" t="str">
        <f t="shared" si="2"/>
        <v/>
      </c>
      <c r="HT2" s="123" t="str">
        <f t="shared" si="2"/>
        <v/>
      </c>
      <c r="HU2" s="123" t="str">
        <f t="shared" ref="HU2:IK2" si="3">IF(HU3="","",HT2+1)</f>
        <v/>
      </c>
      <c r="HV2" s="123" t="str">
        <f t="shared" si="3"/>
        <v/>
      </c>
      <c r="HW2" s="123" t="str">
        <f t="shared" si="3"/>
        <v/>
      </c>
      <c r="HX2" s="123" t="str">
        <f t="shared" si="3"/>
        <v/>
      </c>
      <c r="HY2" s="123" t="str">
        <f t="shared" si="3"/>
        <v/>
      </c>
      <c r="HZ2" s="123" t="str">
        <f t="shared" si="3"/>
        <v/>
      </c>
      <c r="IA2" s="123" t="str">
        <f t="shared" si="3"/>
        <v/>
      </c>
      <c r="IB2" s="123" t="str">
        <f t="shared" si="3"/>
        <v/>
      </c>
      <c r="IC2" s="123" t="str">
        <f t="shared" si="3"/>
        <v/>
      </c>
      <c r="ID2" s="123" t="str">
        <f t="shared" si="3"/>
        <v/>
      </c>
      <c r="IE2" s="123" t="str">
        <f t="shared" si="3"/>
        <v/>
      </c>
      <c r="IF2" s="123" t="str">
        <f t="shared" si="3"/>
        <v/>
      </c>
      <c r="IG2" s="123" t="str">
        <f t="shared" si="3"/>
        <v/>
      </c>
      <c r="IH2" s="123" t="str">
        <f t="shared" si="3"/>
        <v/>
      </c>
      <c r="II2" s="123" t="str">
        <f t="shared" si="3"/>
        <v/>
      </c>
      <c r="IJ2" s="123" t="str">
        <f t="shared" si="3"/>
        <v/>
      </c>
      <c r="IK2" s="123" t="str">
        <f t="shared" si="3"/>
        <v/>
      </c>
    </row>
    <row r="3" spans="1:245" s="129" customFormat="1" x14ac:dyDescent="0.2">
      <c r="A3" s="125" t="s">
        <v>124</v>
      </c>
      <c r="B3" s="126"/>
      <c r="C3" s="126"/>
      <c r="D3" s="127"/>
      <c r="E3" s="127"/>
      <c r="F3" s="128"/>
      <c r="G3" s="126"/>
      <c r="H3" s="126"/>
      <c r="I3" s="126"/>
      <c r="J3" s="126"/>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row>
    <row r="4" spans="1:245" s="129" customFormat="1" ht="38.25" x14ac:dyDescent="0.2">
      <c r="A4" s="125" t="s">
        <v>125</v>
      </c>
      <c r="B4" s="126" t="s">
        <v>265</v>
      </c>
      <c r="C4" s="126" t="s">
        <v>272</v>
      </c>
      <c r="D4" s="126" t="s">
        <v>292</v>
      </c>
      <c r="E4" s="126" t="s">
        <v>358</v>
      </c>
      <c r="F4" s="128" t="s">
        <v>346</v>
      </c>
      <c r="G4" s="126"/>
      <c r="H4" s="126"/>
      <c r="I4" s="126"/>
      <c r="J4" s="126"/>
      <c r="K4" s="127"/>
      <c r="L4" s="126"/>
      <c r="M4" s="126"/>
      <c r="N4" s="126"/>
      <c r="O4" s="127"/>
      <c r="P4" s="127"/>
      <c r="Q4" s="126"/>
      <c r="R4" s="126"/>
      <c r="S4" s="126"/>
      <c r="T4" s="126"/>
      <c r="U4" s="126"/>
      <c r="V4" s="126"/>
      <c r="W4" s="126"/>
      <c r="X4" s="131"/>
      <c r="Y4" s="126"/>
      <c r="Z4" s="127"/>
      <c r="AA4" s="126"/>
      <c r="AB4" s="126"/>
      <c r="AC4" s="127"/>
      <c r="AD4" s="127"/>
      <c r="AE4" s="127"/>
      <c r="AF4" s="127"/>
      <c r="AG4" s="127"/>
      <c r="AH4" s="127"/>
      <c r="AI4" s="127"/>
      <c r="AQ4" s="132"/>
      <c r="AR4" s="132"/>
      <c r="AS4" s="132"/>
      <c r="AT4" s="132"/>
      <c r="AU4" s="132"/>
      <c r="AV4" s="132"/>
      <c r="AW4" s="132"/>
      <c r="GA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row>
    <row r="5" spans="1:245" s="137" customFormat="1" x14ac:dyDescent="0.2">
      <c r="A5" s="133" t="s">
        <v>126</v>
      </c>
      <c r="B5" s="134" t="s">
        <v>267</v>
      </c>
      <c r="C5" s="134" t="s">
        <v>271</v>
      </c>
      <c r="D5" s="134"/>
      <c r="E5" s="135" t="s">
        <v>341</v>
      </c>
      <c r="F5" s="136" t="s">
        <v>351</v>
      </c>
      <c r="G5" s="134"/>
      <c r="H5" s="134"/>
      <c r="I5" s="134"/>
      <c r="J5" s="134"/>
      <c r="K5" s="134"/>
      <c r="L5" s="135"/>
      <c r="M5" s="134"/>
      <c r="N5" s="135"/>
      <c r="O5" s="135"/>
      <c r="P5" s="135"/>
      <c r="Q5" s="134"/>
      <c r="R5" s="135"/>
      <c r="S5" s="134"/>
      <c r="T5" s="135"/>
      <c r="U5" s="134"/>
      <c r="V5" s="135"/>
      <c r="W5" s="134"/>
      <c r="X5" s="135"/>
      <c r="Y5" s="134"/>
      <c r="Z5" s="134"/>
      <c r="AA5" s="135"/>
      <c r="AB5" s="135"/>
      <c r="AC5" s="135"/>
      <c r="AD5" s="135"/>
      <c r="AE5" s="135"/>
      <c r="AF5" s="135"/>
      <c r="AG5" s="135"/>
      <c r="AH5" s="135"/>
      <c r="AI5" s="135"/>
      <c r="DO5" s="138"/>
      <c r="GC5" s="139"/>
      <c r="GD5" s="139"/>
      <c r="GE5" s="139"/>
      <c r="GF5" s="139"/>
      <c r="GG5" s="139"/>
      <c r="GH5" s="139"/>
      <c r="GI5" s="139"/>
      <c r="GJ5" s="139"/>
      <c r="GK5" s="139"/>
      <c r="GL5" s="139"/>
      <c r="GM5" s="139"/>
      <c r="GN5" s="139"/>
      <c r="GO5" s="139"/>
      <c r="GP5" s="139"/>
      <c r="GQ5" s="139"/>
      <c r="GR5" s="139"/>
      <c r="GS5" s="139"/>
      <c r="GT5" s="139"/>
      <c r="GU5" s="139"/>
      <c r="GV5" s="139"/>
      <c r="GW5" s="140"/>
      <c r="GX5" s="139"/>
      <c r="GY5" s="139"/>
      <c r="GZ5" s="139"/>
      <c r="HA5" s="139"/>
      <c r="HB5" s="139"/>
    </row>
    <row r="6" spans="1:245" s="137" customFormat="1" x14ac:dyDescent="0.2">
      <c r="A6" s="133" t="s">
        <v>127</v>
      </c>
      <c r="B6" s="134" t="s">
        <v>266</v>
      </c>
      <c r="C6" s="134"/>
      <c r="D6" s="135"/>
      <c r="E6" s="135"/>
      <c r="F6" s="136"/>
      <c r="G6" s="134"/>
      <c r="H6" s="134"/>
      <c r="I6" s="134"/>
      <c r="J6" s="134"/>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row>
    <row r="7" spans="1:245" s="144" customFormat="1" x14ac:dyDescent="0.2">
      <c r="A7" s="125" t="s">
        <v>128</v>
      </c>
      <c r="B7" s="141" t="s">
        <v>268</v>
      </c>
      <c r="C7" s="141" t="s">
        <v>273</v>
      </c>
      <c r="D7" s="141" t="s">
        <v>295</v>
      </c>
      <c r="E7" s="142" t="s">
        <v>295</v>
      </c>
      <c r="F7" s="143" t="s">
        <v>348</v>
      </c>
      <c r="G7" s="141"/>
      <c r="H7" s="141"/>
      <c r="I7" s="141"/>
      <c r="J7" s="141"/>
      <c r="K7" s="142"/>
      <c r="L7" s="142"/>
      <c r="M7" s="141"/>
      <c r="N7" s="142"/>
      <c r="O7" s="142"/>
      <c r="P7" s="142"/>
      <c r="Q7" s="141"/>
      <c r="R7" s="142"/>
      <c r="S7" s="141"/>
      <c r="T7" s="142"/>
      <c r="U7" s="142"/>
      <c r="V7" s="142"/>
      <c r="W7" s="142"/>
      <c r="X7" s="142"/>
      <c r="Y7" s="142"/>
      <c r="Z7" s="142"/>
      <c r="AA7" s="142"/>
      <c r="AB7" s="142"/>
      <c r="AC7" s="142"/>
      <c r="AD7" s="142"/>
      <c r="AE7" s="142"/>
      <c r="AF7" s="142"/>
      <c r="AG7" s="142"/>
      <c r="AH7" s="142"/>
      <c r="AI7" s="142"/>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row>
    <row r="8" spans="1:245" s="144" customFormat="1" x14ac:dyDescent="0.2">
      <c r="A8" s="125" t="s">
        <v>129</v>
      </c>
      <c r="B8" s="141" t="s">
        <v>269</v>
      </c>
      <c r="C8" s="141" t="s">
        <v>274</v>
      </c>
      <c r="D8" s="142" t="s">
        <v>298</v>
      </c>
      <c r="E8" s="142"/>
      <c r="F8" s="143" t="s">
        <v>349</v>
      </c>
      <c r="G8" s="141"/>
      <c r="H8" s="141"/>
      <c r="I8" s="141"/>
      <c r="J8" s="141"/>
      <c r="K8" s="142"/>
      <c r="L8" s="142"/>
      <c r="M8" s="142"/>
      <c r="N8" s="141"/>
      <c r="O8" s="142"/>
      <c r="P8" s="142"/>
      <c r="Q8" s="142"/>
      <c r="R8" s="142"/>
      <c r="S8" s="141"/>
      <c r="T8" s="142"/>
      <c r="U8" s="142"/>
      <c r="V8" s="142"/>
      <c r="W8" s="142"/>
      <c r="X8" s="142"/>
      <c r="Y8" s="142"/>
      <c r="Z8" s="142"/>
      <c r="AA8" s="142"/>
      <c r="AB8" s="142"/>
      <c r="AC8" s="142"/>
      <c r="AD8" s="142"/>
      <c r="AE8" s="142"/>
      <c r="AF8" s="142"/>
      <c r="AG8" s="142"/>
      <c r="AH8" s="142"/>
      <c r="AI8" s="142"/>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row>
    <row r="9" spans="1:245" s="137" customFormat="1" x14ac:dyDescent="0.2">
      <c r="A9" s="133" t="s">
        <v>130</v>
      </c>
      <c r="B9" s="134"/>
      <c r="C9" s="146"/>
      <c r="D9" s="146"/>
      <c r="E9" s="135"/>
      <c r="F9" s="136"/>
      <c r="G9" s="134"/>
      <c r="H9" s="134"/>
      <c r="I9" s="134"/>
      <c r="J9" s="134"/>
      <c r="K9" s="135"/>
      <c r="L9" s="134"/>
      <c r="M9" s="134"/>
      <c r="N9" s="135"/>
      <c r="O9" s="135"/>
      <c r="P9" s="135"/>
      <c r="Q9" s="146"/>
      <c r="R9" s="135"/>
      <c r="S9" s="134"/>
      <c r="T9" s="134"/>
      <c r="U9" s="134"/>
      <c r="V9" s="135"/>
      <c r="W9" s="135"/>
      <c r="X9" s="135"/>
      <c r="Y9" s="135"/>
      <c r="Z9" s="135"/>
      <c r="AA9" s="135"/>
      <c r="AB9" s="135"/>
      <c r="AC9" s="135"/>
      <c r="AD9" s="135"/>
      <c r="AE9" s="135"/>
      <c r="AF9" s="135"/>
      <c r="AG9" s="135"/>
      <c r="AH9" s="135"/>
      <c r="AI9" s="135"/>
      <c r="AY9" s="138"/>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row>
    <row r="10" spans="1:245" s="137" customFormat="1" ht="25.5" x14ac:dyDescent="0.2">
      <c r="A10" s="133" t="s">
        <v>131</v>
      </c>
      <c r="B10" s="134" t="s">
        <v>270</v>
      </c>
      <c r="C10" s="134" t="s">
        <v>275</v>
      </c>
      <c r="D10" s="134" t="s">
        <v>293</v>
      </c>
      <c r="E10" s="135" t="s">
        <v>342</v>
      </c>
      <c r="F10" s="136" t="s">
        <v>347</v>
      </c>
      <c r="G10" s="134"/>
      <c r="H10" s="134"/>
      <c r="I10" s="134"/>
      <c r="J10" s="134"/>
      <c r="K10" s="135"/>
      <c r="L10" s="135"/>
      <c r="M10" s="135"/>
      <c r="N10" s="135"/>
      <c r="O10" s="135"/>
      <c r="P10" s="135"/>
      <c r="Q10" s="134"/>
      <c r="R10" s="135"/>
      <c r="S10" s="135"/>
      <c r="T10" s="135"/>
      <c r="U10" s="135"/>
      <c r="V10" s="135"/>
      <c r="W10" s="135"/>
      <c r="X10" s="135"/>
      <c r="Y10" s="135"/>
      <c r="Z10" s="135"/>
      <c r="AA10" s="135"/>
      <c r="AB10" s="135"/>
      <c r="AC10" s="135"/>
      <c r="AD10" s="135"/>
      <c r="AE10" s="135"/>
      <c r="AF10" s="135"/>
      <c r="AG10" s="135"/>
      <c r="AH10" s="135"/>
      <c r="AI10" s="135"/>
      <c r="GC10" s="139"/>
      <c r="GD10" s="139"/>
      <c r="GE10" s="139"/>
      <c r="GF10" s="139"/>
      <c r="GG10" s="139"/>
      <c r="GH10" s="139"/>
      <c r="GI10" s="139"/>
      <c r="GJ10" s="139"/>
      <c r="GK10" s="139"/>
      <c r="GL10" s="139"/>
      <c r="GM10" s="139"/>
      <c r="GN10" s="139"/>
      <c r="GO10" s="139"/>
      <c r="GP10" s="139"/>
      <c r="GQ10" s="139"/>
      <c r="GR10" s="139"/>
      <c r="GS10" s="139"/>
      <c r="GT10" s="139"/>
      <c r="GU10" s="139"/>
      <c r="GV10" s="139"/>
      <c r="GW10" s="139"/>
      <c r="GX10" s="139"/>
      <c r="GY10" s="139"/>
      <c r="GZ10" s="139"/>
      <c r="HA10" s="139"/>
      <c r="HB10" s="139"/>
    </row>
    <row r="11" spans="1:245" s="144" customFormat="1" x14ac:dyDescent="0.2">
      <c r="A11" s="125" t="s">
        <v>132</v>
      </c>
      <c r="B11" s="141"/>
      <c r="C11" s="141"/>
      <c r="D11" s="142"/>
      <c r="E11" s="142"/>
      <c r="F11" s="143"/>
      <c r="G11" s="141"/>
      <c r="H11" s="141"/>
      <c r="I11" s="141"/>
      <c r="J11" s="141"/>
      <c r="K11" s="142"/>
      <c r="L11" s="142"/>
      <c r="M11" s="142"/>
      <c r="N11" s="142"/>
      <c r="O11" s="142"/>
      <c r="P11" s="142"/>
      <c r="Q11" s="142"/>
      <c r="R11" s="142"/>
      <c r="S11" s="141"/>
      <c r="T11" s="142"/>
      <c r="U11" s="142"/>
      <c r="V11" s="142"/>
      <c r="W11" s="142"/>
      <c r="X11" s="141"/>
      <c r="Y11" s="142"/>
      <c r="Z11" s="142"/>
      <c r="AA11" s="142"/>
      <c r="AB11" s="142"/>
      <c r="AC11" s="142"/>
      <c r="AD11" s="142"/>
      <c r="AE11" s="142"/>
      <c r="AF11" s="142"/>
      <c r="AG11" s="142"/>
      <c r="AH11" s="142"/>
      <c r="AI11" s="142"/>
      <c r="GC11" s="145"/>
      <c r="GD11" s="145"/>
      <c r="GE11" s="145"/>
      <c r="GF11" s="145"/>
      <c r="GG11" s="145"/>
      <c r="GH11" s="145"/>
      <c r="GI11" s="145"/>
      <c r="GJ11" s="145"/>
      <c r="GK11" s="145"/>
      <c r="GL11" s="145"/>
      <c r="GM11" s="145"/>
      <c r="GN11" s="145"/>
      <c r="GO11" s="145"/>
      <c r="GP11" s="145"/>
      <c r="GQ11" s="145"/>
      <c r="GR11" s="145"/>
      <c r="GS11" s="145"/>
      <c r="GT11" s="145"/>
      <c r="GU11" s="145"/>
      <c r="GV11" s="145"/>
      <c r="GW11" s="145"/>
      <c r="GX11" s="145"/>
      <c r="GY11" s="145"/>
      <c r="GZ11" s="145"/>
      <c r="HA11" s="145"/>
      <c r="HB11" s="145"/>
    </row>
    <row r="12" spans="1:245" s="144" customFormat="1" ht="25.5" x14ac:dyDescent="0.2">
      <c r="A12" s="125" t="s">
        <v>133</v>
      </c>
      <c r="B12" s="141"/>
      <c r="C12" s="141"/>
      <c r="D12" s="142" t="s">
        <v>361</v>
      </c>
      <c r="E12" s="142"/>
      <c r="F12" s="143" t="s">
        <v>350</v>
      </c>
      <c r="G12" s="141"/>
      <c r="H12" s="141"/>
      <c r="I12" s="141"/>
      <c r="J12" s="141"/>
      <c r="K12" s="142"/>
      <c r="L12" s="142"/>
      <c r="M12" s="142"/>
      <c r="N12" s="142"/>
      <c r="O12" s="142"/>
      <c r="P12" s="142"/>
      <c r="Q12" s="142"/>
      <c r="R12" s="142"/>
      <c r="S12" s="141"/>
      <c r="T12" s="142"/>
      <c r="U12" s="142"/>
      <c r="V12" s="142"/>
      <c r="W12" s="142"/>
      <c r="X12" s="141"/>
      <c r="Y12" s="142"/>
      <c r="Z12" s="142"/>
      <c r="AA12" s="142"/>
      <c r="AB12" s="142"/>
      <c r="AC12" s="142"/>
      <c r="AD12" s="142"/>
      <c r="AE12" s="142"/>
      <c r="AF12" s="142"/>
      <c r="AG12" s="142"/>
      <c r="AH12" s="142"/>
      <c r="AI12" s="142"/>
      <c r="GC12" s="145"/>
      <c r="GD12" s="145"/>
      <c r="GE12" s="145"/>
      <c r="GF12" s="145"/>
      <c r="GG12" s="145"/>
      <c r="GH12" s="145"/>
      <c r="GI12" s="145"/>
      <c r="GJ12" s="145"/>
      <c r="GK12" s="145"/>
      <c r="GL12" s="145"/>
      <c r="GM12" s="145"/>
      <c r="GN12" s="145"/>
      <c r="GO12" s="145"/>
      <c r="GP12" s="145"/>
      <c r="GQ12" s="145"/>
      <c r="GR12" s="145"/>
      <c r="GS12" s="145"/>
      <c r="GT12" s="145"/>
      <c r="GU12" s="145"/>
      <c r="GV12" s="145"/>
      <c r="GW12" s="145"/>
      <c r="GX12" s="145"/>
      <c r="GY12" s="145"/>
      <c r="GZ12" s="145"/>
      <c r="HA12" s="145"/>
      <c r="HB12" s="145"/>
    </row>
    <row r="13" spans="1:245" s="137" customFormat="1" x14ac:dyDescent="0.2">
      <c r="A13" s="133" t="s">
        <v>134</v>
      </c>
      <c r="B13" s="134"/>
      <c r="C13" s="134"/>
      <c r="D13" s="135"/>
      <c r="E13" s="135"/>
      <c r="F13" s="136"/>
      <c r="G13" s="134"/>
      <c r="H13" s="134"/>
      <c r="I13" s="134"/>
      <c r="J13" s="134"/>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row>
    <row r="14" spans="1:245" s="137" customFormat="1" x14ac:dyDescent="0.2">
      <c r="A14" s="133" t="s">
        <v>135</v>
      </c>
      <c r="B14" s="134"/>
      <c r="C14" s="134"/>
      <c r="D14" s="135"/>
      <c r="E14" s="135"/>
      <c r="F14" s="136"/>
      <c r="G14" s="134"/>
      <c r="H14" s="134"/>
      <c r="I14" s="134"/>
      <c r="J14" s="134"/>
      <c r="K14" s="135"/>
      <c r="L14" s="135"/>
      <c r="M14" s="135"/>
      <c r="N14" s="134"/>
      <c r="O14" s="135"/>
      <c r="P14" s="135"/>
      <c r="Q14" s="135"/>
      <c r="R14" s="135"/>
      <c r="S14" s="135"/>
      <c r="T14" s="135"/>
      <c r="U14" s="135"/>
      <c r="V14" s="135"/>
      <c r="W14" s="135"/>
      <c r="X14" s="135"/>
      <c r="Y14" s="135"/>
      <c r="Z14" s="135"/>
      <c r="AA14" s="135"/>
      <c r="AB14" s="135"/>
      <c r="AC14" s="135"/>
      <c r="AD14" s="135"/>
      <c r="AE14" s="135"/>
      <c r="AF14" s="135"/>
      <c r="AG14" s="135"/>
      <c r="AH14" s="135"/>
      <c r="AI14" s="135"/>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row>
    <row r="15" spans="1:245" s="129" customFormat="1" x14ac:dyDescent="0.2">
      <c r="A15" s="125" t="s">
        <v>136</v>
      </c>
      <c r="B15" s="126"/>
      <c r="C15" s="126"/>
      <c r="D15" s="127"/>
      <c r="E15" s="127"/>
      <c r="F15" s="128"/>
      <c r="G15" s="126"/>
      <c r="H15" s="126"/>
      <c r="I15" s="126"/>
      <c r="J15" s="126"/>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GC15" s="130"/>
      <c r="GD15" s="130"/>
      <c r="GE15" s="130"/>
      <c r="GF15" s="130"/>
      <c r="GG15" s="130"/>
      <c r="GH15" s="130"/>
      <c r="GI15" s="130"/>
      <c r="GJ15" s="130"/>
      <c r="GK15" s="130"/>
      <c r="GL15" s="130"/>
      <c r="GM15" s="130"/>
      <c r="GN15" s="130"/>
      <c r="GO15" s="130"/>
      <c r="GP15" s="130"/>
      <c r="GQ15" s="130"/>
      <c r="GR15" s="130"/>
      <c r="GS15" s="130"/>
      <c r="GT15" s="130"/>
      <c r="GU15" s="130"/>
      <c r="GV15" s="130"/>
      <c r="GW15" s="130"/>
      <c r="GX15" s="130"/>
      <c r="GY15" s="130"/>
      <c r="GZ15" s="130"/>
      <c r="HA15" s="130"/>
      <c r="HB15" s="130"/>
    </row>
    <row r="16" spans="1:245" s="144" customFormat="1" x14ac:dyDescent="0.2">
      <c r="A16" s="125" t="s">
        <v>137</v>
      </c>
      <c r="B16" s="141"/>
      <c r="C16" s="141"/>
      <c r="D16" s="142"/>
      <c r="E16" s="142"/>
      <c r="F16" s="143"/>
      <c r="G16" s="141"/>
      <c r="H16" s="141"/>
      <c r="I16" s="141"/>
      <c r="J16" s="141"/>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CC16" s="129"/>
      <c r="GC16" s="145"/>
      <c r="GD16" s="145"/>
      <c r="GE16" s="145"/>
      <c r="GF16" s="145"/>
      <c r="GG16" s="145"/>
      <c r="GH16" s="145"/>
      <c r="GI16" s="145"/>
      <c r="GJ16" s="145"/>
      <c r="GK16" s="145"/>
      <c r="GL16" s="145"/>
      <c r="GM16" s="145"/>
      <c r="GN16" s="145"/>
      <c r="GO16" s="145"/>
      <c r="GP16" s="145"/>
      <c r="GQ16" s="145"/>
      <c r="GR16" s="145"/>
      <c r="GS16" s="145"/>
      <c r="GT16" s="145"/>
      <c r="GU16" s="145"/>
      <c r="GV16" s="145"/>
      <c r="GW16" s="145"/>
      <c r="GX16" s="145"/>
      <c r="GY16" s="145"/>
      <c r="GZ16" s="145"/>
      <c r="HA16" s="145"/>
      <c r="HB16" s="145"/>
    </row>
    <row r="17" spans="1:210" s="150" customFormat="1" x14ac:dyDescent="0.2">
      <c r="A17" s="133" t="s">
        <v>138</v>
      </c>
      <c r="B17" s="147"/>
      <c r="C17" s="147"/>
      <c r="D17" s="148"/>
      <c r="E17" s="148"/>
      <c r="F17" s="149"/>
      <c r="G17" s="147"/>
      <c r="H17" s="147"/>
      <c r="I17" s="147"/>
      <c r="J17" s="147"/>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GC17" s="151"/>
      <c r="GD17" s="151"/>
      <c r="GE17" s="151"/>
      <c r="GF17" s="151"/>
      <c r="GG17" s="151"/>
      <c r="GH17" s="151"/>
      <c r="GI17" s="151"/>
      <c r="GJ17" s="151"/>
      <c r="GK17" s="151"/>
      <c r="GL17" s="151"/>
      <c r="GM17" s="151"/>
      <c r="GN17" s="151"/>
      <c r="GO17" s="151"/>
      <c r="GP17" s="151"/>
      <c r="GQ17" s="151"/>
      <c r="GR17" s="151"/>
      <c r="GS17" s="151"/>
      <c r="GT17" s="151"/>
      <c r="GU17" s="151"/>
      <c r="GV17" s="151"/>
      <c r="GW17" s="151"/>
      <c r="GX17" s="151"/>
      <c r="GY17" s="151"/>
      <c r="GZ17" s="151"/>
      <c r="HA17" s="151"/>
      <c r="HB17" s="151"/>
    </row>
    <row r="18" spans="1:210" s="150" customFormat="1" x14ac:dyDescent="0.2">
      <c r="A18" s="133" t="s">
        <v>139</v>
      </c>
      <c r="B18" s="147"/>
      <c r="C18" s="147"/>
      <c r="D18" s="148"/>
      <c r="E18" s="148"/>
      <c r="F18" s="149"/>
      <c r="G18" s="147"/>
      <c r="H18" s="147"/>
      <c r="I18" s="147"/>
      <c r="J18" s="147"/>
      <c r="K18" s="148"/>
      <c r="L18" s="148"/>
      <c r="M18" s="148"/>
      <c r="N18" s="148"/>
      <c r="O18" s="148"/>
      <c r="P18" s="148"/>
      <c r="Q18" s="148"/>
      <c r="R18" s="148"/>
      <c r="S18" s="148"/>
      <c r="T18" s="148"/>
      <c r="U18" s="148"/>
      <c r="V18" s="148"/>
      <c r="W18" s="148"/>
      <c r="X18" s="152"/>
      <c r="Y18" s="148"/>
      <c r="Z18" s="148"/>
      <c r="AA18" s="148"/>
      <c r="AB18" s="148"/>
      <c r="AC18" s="148"/>
      <c r="AD18" s="148"/>
      <c r="AE18" s="148"/>
      <c r="AF18" s="148"/>
      <c r="AG18" s="148"/>
      <c r="AH18" s="148"/>
      <c r="AI18" s="148"/>
      <c r="GC18" s="151"/>
      <c r="GD18" s="151"/>
      <c r="GE18" s="151"/>
      <c r="GF18" s="151"/>
      <c r="GG18" s="151"/>
      <c r="GH18" s="151"/>
      <c r="GI18" s="151"/>
      <c r="GJ18" s="151"/>
      <c r="GK18" s="151"/>
      <c r="GL18" s="151"/>
      <c r="GM18" s="151"/>
      <c r="GN18" s="151"/>
      <c r="GO18" s="151"/>
      <c r="GP18" s="151"/>
      <c r="GQ18" s="151"/>
      <c r="GR18" s="151"/>
      <c r="GS18" s="151"/>
      <c r="GT18" s="151"/>
      <c r="GU18" s="151"/>
      <c r="GV18" s="151"/>
      <c r="GW18" s="151"/>
      <c r="GX18" s="151"/>
      <c r="GY18" s="151"/>
      <c r="GZ18" s="151"/>
      <c r="HA18" s="151"/>
      <c r="HB18" s="151"/>
    </row>
    <row r="19" spans="1:210" s="129" customFormat="1" x14ac:dyDescent="0.2">
      <c r="A19" s="125" t="s">
        <v>140</v>
      </c>
      <c r="B19" s="126"/>
      <c r="C19" s="126"/>
      <c r="D19" s="127"/>
      <c r="E19" s="127"/>
      <c r="F19" s="128"/>
      <c r="G19" s="126"/>
      <c r="H19" s="126"/>
      <c r="I19" s="126"/>
      <c r="J19" s="126"/>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GC19" s="130"/>
      <c r="GD19" s="130"/>
      <c r="GE19" s="130"/>
      <c r="GF19" s="130"/>
      <c r="GG19" s="130"/>
      <c r="GH19" s="130"/>
      <c r="GI19" s="130"/>
      <c r="GJ19" s="130"/>
      <c r="GK19" s="130"/>
      <c r="GL19" s="130"/>
      <c r="GM19" s="130"/>
      <c r="GN19" s="130"/>
      <c r="GO19" s="130"/>
      <c r="GP19" s="130"/>
      <c r="GQ19" s="130"/>
      <c r="GR19" s="130"/>
      <c r="GS19" s="130"/>
      <c r="GT19" s="130"/>
      <c r="GU19" s="130"/>
      <c r="GV19" s="130"/>
      <c r="GW19" s="130"/>
      <c r="GX19" s="130"/>
      <c r="GY19" s="130"/>
      <c r="GZ19" s="130"/>
      <c r="HA19" s="130"/>
      <c r="HB19" s="130"/>
    </row>
    <row r="20" spans="1:210" s="158" customFormat="1" x14ac:dyDescent="0.25">
      <c r="A20" s="153" t="s">
        <v>141</v>
      </c>
      <c r="B20" s="154"/>
      <c r="C20" s="154" t="s">
        <v>142</v>
      </c>
      <c r="D20" s="272" t="s">
        <v>296</v>
      </c>
      <c r="E20" s="272" t="s">
        <v>357</v>
      </c>
      <c r="F20" s="156" t="s">
        <v>344</v>
      </c>
      <c r="G20" s="154"/>
      <c r="H20" s="154"/>
      <c r="I20" s="154"/>
      <c r="J20" s="154"/>
      <c r="K20" s="155"/>
      <c r="L20" s="155"/>
      <c r="M20" s="157"/>
      <c r="N20" s="155"/>
      <c r="P20" s="159"/>
      <c r="Q20" s="155"/>
      <c r="R20" s="155"/>
      <c r="T20" s="155"/>
      <c r="U20" s="155"/>
      <c r="V20" s="155"/>
      <c r="W20" s="155"/>
      <c r="X20" s="155"/>
      <c r="Y20" s="155"/>
      <c r="Z20" s="155"/>
      <c r="AA20" s="159"/>
      <c r="AB20" s="159"/>
      <c r="AC20" s="159"/>
      <c r="AD20" s="159"/>
      <c r="AE20" s="159"/>
      <c r="AF20" s="159"/>
      <c r="AG20" s="159"/>
      <c r="AH20" s="159"/>
      <c r="AI20" s="159"/>
      <c r="AJ20" s="159"/>
      <c r="AK20" s="159"/>
      <c r="AL20" s="159"/>
      <c r="AM20" s="159"/>
      <c r="AN20" s="159"/>
      <c r="AO20" s="159"/>
      <c r="AP20" s="159"/>
      <c r="AQ20" s="159"/>
      <c r="AR20" s="159"/>
      <c r="AS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X20" s="159"/>
      <c r="BY20" s="159"/>
      <c r="BZ20" s="159"/>
      <c r="CA20" s="159"/>
      <c r="CB20" s="159"/>
      <c r="CC20" s="159"/>
      <c r="CD20" s="159"/>
      <c r="CE20" s="159"/>
      <c r="CF20" s="159"/>
      <c r="CG20" s="159"/>
      <c r="CH20" s="159"/>
      <c r="CI20" s="159"/>
      <c r="CK20" s="159"/>
      <c r="CL20" s="159"/>
      <c r="CN20" s="159"/>
      <c r="CO20" s="159"/>
      <c r="CP20" s="159"/>
      <c r="CQ20" s="159"/>
      <c r="CR20" s="159"/>
      <c r="CS20" s="159"/>
      <c r="CT20" s="159"/>
      <c r="CU20" s="159"/>
      <c r="CW20" s="159"/>
      <c r="CX20" s="159"/>
      <c r="CY20" s="159"/>
      <c r="CZ20" s="159"/>
      <c r="DA20" s="159"/>
      <c r="DB20" s="159"/>
      <c r="DC20" s="159"/>
      <c r="DD20" s="159"/>
      <c r="DE20" s="159"/>
      <c r="DF20" s="159"/>
      <c r="DG20" s="159"/>
      <c r="DH20" s="159"/>
      <c r="DI20" s="159"/>
      <c r="DJ20" s="159"/>
      <c r="DK20" s="159"/>
      <c r="DL20" s="159"/>
      <c r="DM20" s="159"/>
      <c r="DN20" s="159"/>
      <c r="DO20" s="159"/>
      <c r="DP20" s="159"/>
      <c r="DQ20" s="159"/>
      <c r="DR20" s="159"/>
      <c r="DS20" s="159"/>
      <c r="DT20" s="159"/>
      <c r="GC20" s="157"/>
      <c r="GE20" s="157"/>
      <c r="GI20" s="157"/>
      <c r="GJ20" s="157"/>
      <c r="GK20" s="157"/>
      <c r="GM20" s="157"/>
      <c r="GN20" s="157"/>
      <c r="GO20" s="157"/>
      <c r="GP20" s="157"/>
      <c r="GQ20" s="157"/>
      <c r="GR20" s="157"/>
      <c r="GS20" s="157"/>
      <c r="GT20" s="157"/>
      <c r="GU20" s="157"/>
      <c r="GV20" s="157"/>
      <c r="GW20" s="157"/>
      <c r="GX20" s="157"/>
      <c r="GY20" s="157"/>
      <c r="GZ20" s="157"/>
      <c r="HA20" s="157"/>
      <c r="HB20" s="157"/>
    </row>
    <row r="21" spans="1:210" s="141" customFormat="1" ht="25.5" x14ac:dyDescent="0.25">
      <c r="A21" s="160" t="s">
        <v>143</v>
      </c>
      <c r="B21" s="161"/>
      <c r="C21" s="161"/>
      <c r="D21" s="162" t="s">
        <v>297</v>
      </c>
      <c r="E21" s="161" t="s">
        <v>355</v>
      </c>
      <c r="F21" s="163" t="s">
        <v>345</v>
      </c>
      <c r="G21" s="161"/>
      <c r="H21" s="161"/>
      <c r="I21" s="161"/>
      <c r="J21" s="161"/>
      <c r="K21" s="162"/>
      <c r="L21" s="162"/>
      <c r="M21" s="164"/>
      <c r="N21" s="162"/>
      <c r="P21" s="165"/>
      <c r="Q21" s="162"/>
      <c r="R21" s="162"/>
      <c r="T21" s="162"/>
      <c r="U21" s="162"/>
      <c r="V21" s="162"/>
      <c r="W21" s="162"/>
      <c r="X21" s="162"/>
      <c r="Y21" s="162"/>
      <c r="Z21" s="162"/>
      <c r="AA21" s="165"/>
      <c r="AB21" s="165"/>
      <c r="AC21" s="165"/>
      <c r="AD21" s="165"/>
      <c r="AE21" s="165"/>
      <c r="AF21" s="165"/>
      <c r="AG21" s="165"/>
      <c r="AH21" s="165"/>
      <c r="AI21" s="165"/>
      <c r="AJ21" s="165"/>
      <c r="AK21" s="165"/>
      <c r="AL21" s="165"/>
      <c r="AM21" s="165"/>
      <c r="AN21" s="165"/>
      <c r="AO21" s="165"/>
      <c r="AP21" s="165"/>
      <c r="AQ21" s="165"/>
      <c r="AR21" s="165"/>
      <c r="AS21" s="165"/>
      <c r="AU21" s="165"/>
      <c r="AV21" s="165"/>
      <c r="AW21" s="165"/>
      <c r="AX21" s="165"/>
      <c r="AY21" s="165"/>
      <c r="AZ21" s="165"/>
      <c r="BA21" s="165"/>
      <c r="BB21" s="165"/>
      <c r="BC21" s="165"/>
      <c r="BD21" s="165"/>
      <c r="BE21" s="165"/>
      <c r="BF21" s="165"/>
      <c r="BG21" s="165"/>
      <c r="BH21" s="165"/>
      <c r="BI21" s="165"/>
      <c r="BJ21" s="165"/>
      <c r="BK21" s="165"/>
      <c r="BL21" s="165"/>
      <c r="BM21" s="165"/>
      <c r="BN21" s="165"/>
      <c r="BO21" s="165"/>
      <c r="BX21" s="165"/>
      <c r="BY21" s="165"/>
      <c r="BZ21" s="165"/>
      <c r="CA21" s="165"/>
      <c r="CB21" s="165"/>
      <c r="CC21" s="165"/>
      <c r="CD21" s="165"/>
      <c r="CE21" s="165"/>
      <c r="CF21" s="165"/>
      <c r="CG21" s="165"/>
      <c r="CH21" s="165"/>
      <c r="CI21" s="165"/>
      <c r="CK21" s="165"/>
      <c r="CL21" s="165"/>
      <c r="CN21" s="165"/>
      <c r="CO21" s="165"/>
      <c r="CP21" s="165"/>
      <c r="CQ21" s="165"/>
      <c r="CR21" s="165"/>
      <c r="CS21" s="165"/>
      <c r="CT21" s="165"/>
      <c r="CU21" s="165"/>
      <c r="CW21" s="165"/>
      <c r="CX21" s="165"/>
      <c r="CY21" s="165"/>
      <c r="CZ21" s="165"/>
      <c r="DA21" s="165"/>
      <c r="DB21" s="165"/>
      <c r="DC21" s="165"/>
      <c r="DD21" s="165"/>
      <c r="DE21" s="165"/>
      <c r="DF21" s="165"/>
      <c r="DG21" s="165"/>
      <c r="DH21" s="165"/>
      <c r="DI21" s="165"/>
      <c r="DJ21" s="165"/>
      <c r="DK21" s="165"/>
      <c r="DL21" s="165"/>
      <c r="DM21" s="165"/>
      <c r="DN21" s="165"/>
      <c r="DO21" s="165"/>
      <c r="DP21" s="165"/>
      <c r="DQ21" s="165"/>
      <c r="DR21" s="165"/>
      <c r="DS21" s="165"/>
      <c r="DT21" s="165"/>
      <c r="GC21" s="164"/>
      <c r="GE21" s="164"/>
      <c r="GI21" s="164"/>
      <c r="GJ21" s="164"/>
      <c r="GK21" s="164"/>
      <c r="GM21" s="164"/>
      <c r="GN21" s="164"/>
      <c r="GO21" s="164"/>
      <c r="GP21" s="164"/>
      <c r="GQ21" s="164"/>
      <c r="GR21" s="164"/>
      <c r="GS21" s="164"/>
      <c r="GT21" s="164"/>
      <c r="GU21" s="164"/>
      <c r="GV21" s="164"/>
      <c r="GW21" s="164"/>
      <c r="GX21" s="164"/>
      <c r="GY21" s="164"/>
      <c r="GZ21" s="164"/>
      <c r="HA21" s="164"/>
      <c r="HB21" s="164"/>
    </row>
    <row r="22" spans="1:210" s="137" customFormat="1" x14ac:dyDescent="0.2">
      <c r="A22" s="133" t="s">
        <v>144</v>
      </c>
      <c r="B22" s="134"/>
      <c r="C22" s="134"/>
      <c r="D22" s="135"/>
      <c r="E22" s="135"/>
      <c r="F22" s="136"/>
      <c r="G22" s="134"/>
      <c r="H22" s="134"/>
      <c r="I22" s="134"/>
      <c r="J22" s="134"/>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GC22" s="139"/>
      <c r="GD22" s="139"/>
      <c r="GE22" s="139"/>
      <c r="GF22" s="139"/>
      <c r="GG22" s="139"/>
      <c r="GH22" s="139"/>
      <c r="GI22" s="139"/>
      <c r="GJ22" s="139"/>
      <c r="GK22" s="139"/>
      <c r="GL22" s="139"/>
      <c r="GM22" s="139"/>
      <c r="GN22" s="139"/>
      <c r="GO22" s="139"/>
      <c r="GP22" s="139"/>
      <c r="GQ22" s="139"/>
      <c r="GR22" s="139"/>
      <c r="GS22" s="139"/>
      <c r="GT22" s="139"/>
      <c r="GU22" s="139"/>
      <c r="GV22" s="139"/>
      <c r="GW22" s="139"/>
      <c r="GX22" s="139"/>
      <c r="GY22" s="139"/>
      <c r="GZ22" s="139"/>
      <c r="HA22" s="139"/>
      <c r="HB22" s="139"/>
    </row>
    <row r="23" spans="1:210" s="150" customFormat="1" ht="25.5" x14ac:dyDescent="0.2">
      <c r="A23" s="133" t="s">
        <v>145</v>
      </c>
      <c r="B23" s="147"/>
      <c r="C23" s="147"/>
      <c r="D23" s="147"/>
      <c r="E23" s="148"/>
      <c r="F23" s="149"/>
      <c r="G23" s="134"/>
      <c r="H23" s="147"/>
      <c r="I23" s="147"/>
      <c r="J23" s="147"/>
      <c r="K23" s="135"/>
      <c r="L23" s="148"/>
      <c r="M23" s="134"/>
      <c r="N23" s="148"/>
      <c r="O23" s="148"/>
      <c r="P23" s="148"/>
      <c r="Q23" s="147"/>
      <c r="R23" s="148"/>
      <c r="S23" s="147"/>
      <c r="T23" s="148"/>
      <c r="U23" s="148"/>
      <c r="V23" s="148"/>
      <c r="W23" s="148"/>
      <c r="X23" s="147"/>
      <c r="Y23" s="148"/>
      <c r="Z23" s="148"/>
      <c r="AA23" s="148"/>
      <c r="AB23" s="148"/>
      <c r="AC23" s="148"/>
      <c r="AD23" s="148"/>
      <c r="AE23" s="148"/>
      <c r="AF23" s="148"/>
      <c r="AG23" s="148"/>
      <c r="AH23" s="148"/>
      <c r="AI23" s="148"/>
      <c r="GC23" s="151"/>
      <c r="GD23" s="151"/>
      <c r="GE23" s="151"/>
      <c r="GF23" s="151"/>
      <c r="GG23" s="151"/>
      <c r="GH23" s="151"/>
      <c r="GI23" s="151"/>
      <c r="GJ23" s="151"/>
      <c r="GK23" s="151"/>
      <c r="GL23" s="151"/>
      <c r="GM23" s="151"/>
      <c r="GN23" s="151"/>
      <c r="GO23" s="151"/>
      <c r="GP23" s="151"/>
      <c r="GQ23" s="151"/>
      <c r="GR23" s="151"/>
      <c r="GS23" s="151"/>
      <c r="GT23" s="151"/>
      <c r="GU23" s="151"/>
      <c r="GV23" s="151"/>
      <c r="GW23" s="151"/>
      <c r="GX23" s="151"/>
      <c r="GY23" s="151"/>
      <c r="GZ23" s="151"/>
      <c r="HA23" s="151"/>
      <c r="HB23" s="151"/>
    </row>
    <row r="24" spans="1:210" s="144" customFormat="1" ht="25.5" x14ac:dyDescent="0.2">
      <c r="A24" s="125" t="s">
        <v>146</v>
      </c>
      <c r="B24" s="141"/>
      <c r="C24" s="126"/>
      <c r="D24" s="127"/>
      <c r="E24" s="142"/>
      <c r="F24" s="143"/>
      <c r="G24" s="126"/>
      <c r="H24" s="141"/>
      <c r="I24" s="141"/>
      <c r="J24" s="141"/>
      <c r="K24" s="127"/>
      <c r="L24" s="142"/>
      <c r="M24" s="126"/>
      <c r="N24" s="142"/>
      <c r="O24" s="142"/>
      <c r="P24" s="142"/>
      <c r="Q24" s="127"/>
      <c r="R24" s="142"/>
      <c r="S24" s="126"/>
      <c r="T24" s="142"/>
      <c r="U24" s="142"/>
      <c r="V24" s="142"/>
      <c r="W24" s="142"/>
      <c r="X24" s="142"/>
      <c r="Y24" s="142"/>
      <c r="Z24" s="142"/>
      <c r="AA24" s="142"/>
      <c r="AB24" s="142"/>
      <c r="AC24" s="142"/>
      <c r="AD24" s="142"/>
      <c r="AE24" s="142"/>
      <c r="AF24" s="142"/>
      <c r="AG24" s="142"/>
      <c r="AH24" s="142"/>
      <c r="AI24" s="142"/>
      <c r="GC24" s="145"/>
      <c r="GD24" s="145"/>
      <c r="GE24" s="145"/>
      <c r="GF24" s="145"/>
      <c r="GG24" s="145"/>
      <c r="GH24" s="145"/>
      <c r="GI24" s="145"/>
      <c r="GJ24" s="145"/>
      <c r="GK24" s="145"/>
      <c r="GL24" s="145"/>
      <c r="GM24" s="145"/>
      <c r="GN24" s="145"/>
      <c r="GO24" s="145"/>
      <c r="GP24" s="145"/>
      <c r="GQ24" s="145"/>
      <c r="GR24" s="145"/>
      <c r="GS24" s="145"/>
      <c r="GT24" s="145"/>
      <c r="GU24" s="145"/>
      <c r="GV24" s="145"/>
      <c r="GW24" s="145"/>
      <c r="GX24" s="145"/>
      <c r="GY24" s="145"/>
      <c r="GZ24" s="145"/>
      <c r="HA24" s="145"/>
      <c r="HB24" s="145"/>
    </row>
    <row r="25" spans="1:210" s="129" customFormat="1" x14ac:dyDescent="0.2">
      <c r="A25" s="125" t="s">
        <v>147</v>
      </c>
      <c r="B25" s="126"/>
      <c r="C25" s="126"/>
      <c r="D25" s="126"/>
      <c r="E25" s="127"/>
      <c r="F25" s="128"/>
      <c r="G25" s="126"/>
      <c r="H25" s="126"/>
      <c r="I25" s="126"/>
      <c r="J25" s="126"/>
      <c r="K25" s="127"/>
      <c r="L25" s="127"/>
      <c r="M25" s="126"/>
      <c r="N25" s="127"/>
      <c r="O25" s="127"/>
      <c r="P25" s="127"/>
      <c r="Q25" s="126"/>
      <c r="R25" s="127"/>
      <c r="S25" s="126"/>
      <c r="T25" s="127"/>
      <c r="U25" s="127"/>
      <c r="V25" s="127"/>
      <c r="W25" s="127"/>
      <c r="X25" s="127"/>
      <c r="Y25" s="127"/>
      <c r="Z25" s="127"/>
      <c r="AA25" s="127"/>
      <c r="AB25" s="127"/>
      <c r="AC25" s="127"/>
      <c r="AD25" s="127"/>
      <c r="AE25" s="127"/>
      <c r="AF25" s="127"/>
      <c r="AG25" s="127"/>
      <c r="AH25" s="127"/>
      <c r="AI25" s="127"/>
      <c r="GC25" s="130"/>
      <c r="GD25" s="130"/>
      <c r="GE25" s="130"/>
      <c r="GF25" s="130"/>
      <c r="GG25" s="130"/>
      <c r="GH25" s="130"/>
      <c r="GI25" s="130"/>
      <c r="GJ25" s="130"/>
      <c r="GK25" s="130"/>
      <c r="GL25" s="130"/>
      <c r="GM25" s="130"/>
      <c r="GN25" s="130"/>
      <c r="GO25" s="130"/>
      <c r="GP25" s="130"/>
      <c r="GQ25" s="130"/>
      <c r="GR25" s="130"/>
      <c r="GS25" s="130"/>
      <c r="GT25" s="130"/>
      <c r="GU25" s="130"/>
      <c r="GV25" s="130"/>
      <c r="GW25" s="130"/>
      <c r="GX25" s="130"/>
      <c r="GY25" s="130"/>
      <c r="GZ25" s="130"/>
      <c r="HA25" s="130"/>
      <c r="HB25" s="130"/>
    </row>
    <row r="26" spans="1:210" s="137" customFormat="1" ht="103.5" customHeight="1" x14ac:dyDescent="0.2">
      <c r="A26" s="138" t="s">
        <v>148</v>
      </c>
      <c r="B26" s="134" t="s">
        <v>276</v>
      </c>
      <c r="C26" s="134" t="s">
        <v>277</v>
      </c>
      <c r="D26" s="134" t="s">
        <v>294</v>
      </c>
      <c r="E26" s="134" t="s">
        <v>356</v>
      </c>
      <c r="F26" s="166" t="s">
        <v>352</v>
      </c>
      <c r="G26" s="134"/>
      <c r="H26" s="134"/>
      <c r="I26" s="134"/>
      <c r="J26" s="134"/>
      <c r="K26" s="167"/>
      <c r="L26" s="134"/>
      <c r="M26" s="134"/>
      <c r="N26" s="134"/>
      <c r="O26" s="134"/>
      <c r="P26" s="134"/>
      <c r="Q26" s="134"/>
      <c r="R26" s="134"/>
      <c r="S26" s="134"/>
      <c r="T26" s="134"/>
      <c r="U26" s="134"/>
      <c r="V26" s="134"/>
      <c r="W26" s="134"/>
      <c r="X26" s="134"/>
      <c r="Y26" s="134"/>
      <c r="Z26" s="134"/>
      <c r="AA26" s="168"/>
      <c r="AB26" s="168"/>
      <c r="AC26" s="168"/>
      <c r="AD26" s="134"/>
      <c r="AE26" s="168"/>
      <c r="AF26" s="168"/>
      <c r="AG26" s="168"/>
      <c r="AH26" s="168"/>
      <c r="AI26" s="168"/>
      <c r="AJ26" s="138"/>
      <c r="AK26" s="169"/>
      <c r="AL26" s="169"/>
      <c r="AM26" s="169"/>
      <c r="AN26" s="169"/>
      <c r="AO26" s="169"/>
      <c r="AP26" s="169"/>
      <c r="AQ26" s="169"/>
      <c r="AR26" s="169"/>
      <c r="AS26" s="169"/>
      <c r="AU26" s="138"/>
      <c r="AV26" s="138"/>
      <c r="AW26" s="138"/>
      <c r="AX26" s="138"/>
      <c r="BL26" s="169"/>
      <c r="DS26" s="138"/>
      <c r="DT26" s="138"/>
      <c r="GC26" s="139"/>
      <c r="GD26" s="139"/>
      <c r="GE26" s="139"/>
      <c r="GF26" s="139"/>
      <c r="GG26" s="139"/>
      <c r="GH26" s="139"/>
      <c r="GI26" s="139"/>
      <c r="GJ26" s="139"/>
      <c r="GK26" s="140"/>
      <c r="GL26" s="139"/>
      <c r="GM26" s="139"/>
      <c r="GN26" s="139"/>
      <c r="GO26" s="139"/>
      <c r="GP26" s="139"/>
      <c r="GQ26" s="139"/>
      <c r="GR26" s="139"/>
      <c r="GS26" s="139"/>
      <c r="GT26" s="139"/>
      <c r="GU26" s="139"/>
      <c r="GV26" s="139"/>
      <c r="GW26" s="139"/>
      <c r="GX26" s="139"/>
      <c r="GY26" s="139"/>
      <c r="GZ26" s="139"/>
      <c r="HA26" s="170"/>
      <c r="HB26" s="170"/>
    </row>
    <row r="27" spans="1:210" s="137" customFormat="1" x14ac:dyDescent="0.25">
      <c r="A27" s="133" t="s">
        <v>149</v>
      </c>
      <c r="B27" s="134"/>
      <c r="C27" s="134"/>
      <c r="D27" s="135"/>
      <c r="E27" s="135"/>
      <c r="F27" s="136"/>
      <c r="G27" s="134"/>
      <c r="H27" s="134"/>
      <c r="I27" s="134"/>
      <c r="J27" s="134"/>
      <c r="K27" s="135"/>
      <c r="L27" s="135"/>
      <c r="M27" s="135"/>
      <c r="N27" s="135"/>
      <c r="O27" s="135"/>
      <c r="P27" s="135"/>
      <c r="Q27" s="135"/>
      <c r="R27" s="135"/>
      <c r="S27" s="134"/>
      <c r="T27" s="135"/>
      <c r="U27" s="135"/>
      <c r="V27" s="135"/>
      <c r="W27" s="135"/>
      <c r="X27" s="134"/>
      <c r="Y27" s="135"/>
      <c r="Z27" s="135"/>
      <c r="AA27" s="135"/>
      <c r="AB27" s="135"/>
      <c r="AC27" s="135"/>
      <c r="AD27" s="135"/>
      <c r="AE27" s="135"/>
      <c r="AF27" s="135"/>
      <c r="AG27" s="135"/>
      <c r="AH27" s="135"/>
      <c r="AI27" s="135"/>
    </row>
    <row r="28" spans="1:210" s="171" customFormat="1" ht="12.75" customHeight="1" x14ac:dyDescent="0.25">
      <c r="B28" s="172"/>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2"/>
    </row>
    <row r="29" spans="1:210" s="171" customFormat="1" ht="12.75" customHeight="1" x14ac:dyDescent="0.25">
      <c r="B29" s="172"/>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row>
    <row r="30" spans="1:210" s="171" customFormat="1" ht="12.75" customHeight="1" x14ac:dyDescent="0.25">
      <c r="B30" s="172"/>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2"/>
    </row>
    <row r="31" spans="1:210" s="171" customFormat="1" ht="12.75" customHeight="1" x14ac:dyDescent="0.25">
      <c r="B31" s="172"/>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row>
    <row r="32" spans="1:210" s="171" customFormat="1" ht="12.75" customHeight="1" x14ac:dyDescent="0.25">
      <c r="B32" s="172"/>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row>
    <row r="33" spans="2:35" s="171" customFormat="1" ht="12.75" customHeight="1" x14ac:dyDescent="0.25">
      <c r="B33" s="172"/>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2"/>
    </row>
    <row r="34" spans="2:35" s="171" customFormat="1" ht="12.75" customHeight="1" x14ac:dyDescent="0.25">
      <c r="B34" s="172"/>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2"/>
    </row>
    <row r="35" spans="2:35" s="171" customFormat="1" ht="12.75" customHeight="1" x14ac:dyDescent="0.25">
      <c r="B35" s="172"/>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2"/>
    </row>
    <row r="36" spans="2:35" s="171" customFormat="1" ht="12.75" customHeight="1" x14ac:dyDescent="0.25">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row>
    <row r="37" spans="2:35" s="171" customFormat="1" ht="12.75" customHeight="1" x14ac:dyDescent="0.25">
      <c r="B37" s="172"/>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2"/>
    </row>
    <row r="38" spans="2:35" s="171" customFormat="1" ht="12.75" customHeight="1" x14ac:dyDescent="0.25">
      <c r="B38" s="172"/>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2"/>
    </row>
    <row r="39" spans="2:35" s="171" customFormat="1" ht="12.75" customHeight="1" x14ac:dyDescent="0.25">
      <c r="B39" s="172"/>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row>
    <row r="40" spans="2:35" s="171" customFormat="1" ht="12.75" customHeight="1" x14ac:dyDescent="0.25">
      <c r="B40" s="172"/>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row>
    <row r="50" spans="1:35" ht="12.75" customHeight="1" x14ac:dyDescent="0.2">
      <c r="A50" s="173" t="s">
        <v>150</v>
      </c>
    </row>
    <row r="51" spans="1:35" s="176" customFormat="1" ht="12.75" customHeight="1" x14ac:dyDescent="0.25">
      <c r="B51" s="177" t="s">
        <v>151</v>
      </c>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row>
    <row r="52" spans="1:35" ht="12.75" customHeight="1" x14ac:dyDescent="0.2">
      <c r="B52" s="178" t="s">
        <v>78</v>
      </c>
    </row>
    <row r="53" spans="1:35" ht="12.75" customHeight="1" x14ac:dyDescent="0.2">
      <c r="B53" s="179" t="s">
        <v>152</v>
      </c>
    </row>
    <row r="54" spans="1:35" ht="12.75" customHeight="1" x14ac:dyDescent="0.2">
      <c r="B54" s="179" t="s">
        <v>153</v>
      </c>
    </row>
    <row r="55" spans="1:35" ht="12.75" customHeight="1" x14ac:dyDescent="0.2">
      <c r="B55" s="179" t="s">
        <v>154</v>
      </c>
    </row>
    <row r="56" spans="1:35" ht="12.75" customHeight="1" x14ac:dyDescent="0.2">
      <c r="B56" s="179" t="s">
        <v>155</v>
      </c>
    </row>
    <row r="57" spans="1:35" ht="12.75" customHeight="1" x14ac:dyDescent="0.2">
      <c r="B57" s="179" t="s">
        <v>156</v>
      </c>
    </row>
    <row r="58" spans="1:35" ht="12.75" customHeight="1" x14ac:dyDescent="0.2">
      <c r="B58" s="179" t="s">
        <v>157</v>
      </c>
    </row>
    <row r="59" spans="1:35" ht="12.75" customHeight="1" x14ac:dyDescent="0.2">
      <c r="B59" s="179" t="s">
        <v>158</v>
      </c>
    </row>
    <row r="60" spans="1:35" ht="12.75" customHeight="1" x14ac:dyDescent="0.2">
      <c r="B60" s="179" t="s">
        <v>159</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D20" r:id="rId1"/>
    <hyperlink ref="E20" r:id="rId2"/>
  </hyperlinks>
  <pageMargins left="0.25" right="0.25" top="0.5" bottom="0.5" header="0.3" footer="0.3"/>
  <pageSetup scale="99" orientation="landscape" r:id="rId3"/>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55"/>
  <sheetViews>
    <sheetView showWhiteSpace="0" topLeftCell="A55" zoomScaleNormal="100" zoomScalePageLayoutView="85" workbookViewId="0">
      <selection activeCell="I22" sqref="I22"/>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56" t="s">
        <v>18</v>
      </c>
      <c r="B1" s="356"/>
      <c r="C1" s="356"/>
      <c r="D1" s="356"/>
      <c r="E1" s="356"/>
      <c r="F1" s="356"/>
      <c r="G1" s="356"/>
      <c r="H1" s="356"/>
      <c r="I1" s="356"/>
      <c r="J1" s="356"/>
      <c r="K1" s="356"/>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30" customHeight="1" x14ac:dyDescent="0.25">
      <c r="A2" s="180" t="s">
        <v>160</v>
      </c>
      <c r="C2" s="181"/>
      <c r="D2" s="181"/>
      <c r="E2" s="181"/>
      <c r="F2" s="181"/>
      <c r="G2" s="181"/>
      <c r="H2" s="181"/>
    </row>
    <row r="3" spans="1:39" s="179" customFormat="1" ht="40.5" customHeight="1" x14ac:dyDescent="0.2">
      <c r="B3" s="182" t="s">
        <v>161</v>
      </c>
      <c r="C3" s="183" t="s">
        <v>162</v>
      </c>
      <c r="D3" s="183" t="s">
        <v>163</v>
      </c>
      <c r="E3" s="183" t="s">
        <v>86</v>
      </c>
      <c r="F3" s="183" t="s">
        <v>164</v>
      </c>
      <c r="G3" s="183" t="s">
        <v>165</v>
      </c>
      <c r="H3" s="183" t="s">
        <v>166</v>
      </c>
      <c r="I3" s="184" t="s">
        <v>17</v>
      </c>
      <c r="J3" s="183" t="s">
        <v>167</v>
      </c>
      <c r="K3" s="183" t="s">
        <v>168</v>
      </c>
    </row>
    <row r="4" spans="1:39" s="179" customFormat="1" x14ac:dyDescent="0.2">
      <c r="B4" s="64" t="s">
        <v>299</v>
      </c>
      <c r="C4" s="48" t="str">
        <f>Calculations!E6</f>
        <v>1,5</v>
      </c>
      <c r="D4" s="185">
        <v>1</v>
      </c>
      <c r="E4" s="185">
        <v>1</v>
      </c>
      <c r="F4" s="185">
        <v>2</v>
      </c>
      <c r="G4" s="185">
        <v>1</v>
      </c>
      <c r="H4" s="186">
        <v>1</v>
      </c>
      <c r="I4" s="187" t="str">
        <f t="shared" ref="I4:I6" si="0">IF(D4&lt;&gt;"",D4&amp;","&amp;E4&amp;","&amp;F4&amp;","&amp;G4&amp;","&amp;H4,"0,0,0,0,0")</f>
        <v>1,1,2,1,1</v>
      </c>
      <c r="J4" s="188" t="str">
        <f>IF(MAX(D4:H4)&gt;=5, "Requirements not met", "Requirements met")</f>
        <v>Requirements met</v>
      </c>
      <c r="K4" s="189" t="str">
        <f>IF(MAX(D4:H4)&gt;=5, "Not OK", "OK")</f>
        <v>OK</v>
      </c>
    </row>
    <row r="5" spans="1:39" s="179" customFormat="1" x14ac:dyDescent="0.2">
      <c r="B5" s="64" t="s">
        <v>314</v>
      </c>
      <c r="C5" s="48">
        <f>Calculations!E7</f>
        <v>1</v>
      </c>
      <c r="D5" s="185">
        <v>2</v>
      </c>
      <c r="E5" s="185">
        <v>2</v>
      </c>
      <c r="F5" s="185">
        <v>2</v>
      </c>
      <c r="G5" s="185">
        <v>1</v>
      </c>
      <c r="H5" s="186">
        <v>1</v>
      </c>
      <c r="I5" s="187" t="str">
        <f t="shared" si="0"/>
        <v>2,2,2,1,1</v>
      </c>
      <c r="J5" s="188" t="str">
        <f>IF(MAX(D5:H5)&gt;=5, "Requirements not met", "Requirements met")</f>
        <v>Requirements met</v>
      </c>
      <c r="K5" s="189" t="str">
        <f>IF(MAX(D5:H5)&gt;=5, "Not OK", "OK")</f>
        <v>OK</v>
      </c>
    </row>
    <row r="6" spans="1:39" s="179" customFormat="1" x14ac:dyDescent="0.2">
      <c r="B6" s="64" t="s">
        <v>315</v>
      </c>
      <c r="C6" s="48">
        <f>Calculations!E8</f>
        <v>1</v>
      </c>
      <c r="D6" s="185">
        <v>2</v>
      </c>
      <c r="E6" s="185">
        <v>2</v>
      </c>
      <c r="F6" s="185">
        <v>2</v>
      </c>
      <c r="G6" s="185">
        <v>1</v>
      </c>
      <c r="H6" s="186">
        <v>1</v>
      </c>
      <c r="I6" s="187" t="str">
        <f t="shared" si="0"/>
        <v>2,2,2,1,1</v>
      </c>
      <c r="J6" s="188" t="str">
        <f>IF(MAX(D6:H6)&gt;=5, "Requirements not met", "Requirements met")</f>
        <v>Requirements met</v>
      </c>
      <c r="K6" s="189" t="str">
        <f>IF(MAX(D6:H6)&gt;=5, "Not OK", "OK")</f>
        <v>OK</v>
      </c>
    </row>
    <row r="7" spans="1:39" s="179" customFormat="1" x14ac:dyDescent="0.2">
      <c r="B7" s="66" t="s">
        <v>319</v>
      </c>
      <c r="C7" s="48" t="str">
        <f>Calculations!E9</f>
        <v>1, 3</v>
      </c>
      <c r="D7" s="185">
        <v>2</v>
      </c>
      <c r="E7" s="185">
        <v>2</v>
      </c>
      <c r="F7" s="185">
        <v>2</v>
      </c>
      <c r="G7" s="185">
        <v>1</v>
      </c>
      <c r="H7" s="186">
        <v>1</v>
      </c>
      <c r="I7" s="187" t="str">
        <f>IF(D7&lt;&gt;"",D7&amp;","&amp;E7&amp;","&amp;F7&amp;","&amp;G7&amp;","&amp;H7,"0,0,0,0,0")</f>
        <v>2,2,2,1,1</v>
      </c>
      <c r="J7" s="188" t="str">
        <f>IF(MAX(D7:H7)&gt;=5, "Requirements not met", "Requirements met")</f>
        <v>Requirements met</v>
      </c>
      <c r="K7" s="189" t="str">
        <f>IF(MAX(D7:H7)&gt;=5, "Not OK", "OK")</f>
        <v>OK</v>
      </c>
    </row>
    <row r="8" spans="1:39" s="179" customFormat="1" x14ac:dyDescent="0.2">
      <c r="B8" s="66" t="s">
        <v>320</v>
      </c>
      <c r="C8" s="48">
        <f>Calculations!E10</f>
        <v>1</v>
      </c>
      <c r="D8" s="185">
        <v>2</v>
      </c>
      <c r="E8" s="185">
        <v>2</v>
      </c>
      <c r="F8" s="185">
        <v>2</v>
      </c>
      <c r="G8" s="185">
        <v>1</v>
      </c>
      <c r="H8" s="186">
        <v>1</v>
      </c>
      <c r="I8" s="187" t="str">
        <f t="shared" ref="I8:I15" si="1">IF(D8&lt;&gt;"",D8&amp;","&amp;E8&amp;","&amp;F8&amp;","&amp;G8&amp;","&amp;H8,"0,0,0,0,0")</f>
        <v>2,2,2,1,1</v>
      </c>
      <c r="J8" s="188" t="str">
        <f t="shared" ref="J8:J15" si="2">IF(MAX(D8:H8)&gt;=5, "Requirements not met", "Requirements met")</f>
        <v>Requirements met</v>
      </c>
      <c r="K8" s="189" t="str">
        <f t="shared" ref="K8:K15" si="3">IF(MAX(D8:H8)&gt;=5, "Not OK", "OK")</f>
        <v>OK</v>
      </c>
    </row>
    <row r="9" spans="1:39" s="179" customFormat="1" x14ac:dyDescent="0.2">
      <c r="B9" s="66" t="s">
        <v>309</v>
      </c>
      <c r="C9" s="48" t="str">
        <f>Calculations!E11</f>
        <v>1,5</v>
      </c>
      <c r="D9" s="185">
        <v>1</v>
      </c>
      <c r="E9" s="185">
        <v>1</v>
      </c>
      <c r="F9" s="185">
        <v>2</v>
      </c>
      <c r="G9" s="185">
        <v>1</v>
      </c>
      <c r="H9" s="186">
        <v>1</v>
      </c>
      <c r="I9" s="187" t="str">
        <f t="shared" si="1"/>
        <v>1,1,2,1,1</v>
      </c>
      <c r="J9" s="188" t="str">
        <f t="shared" si="2"/>
        <v>Requirements met</v>
      </c>
      <c r="K9" s="189" t="str">
        <f t="shared" si="3"/>
        <v>OK</v>
      </c>
    </row>
    <row r="10" spans="1:39" s="179" customFormat="1" x14ac:dyDescent="0.2">
      <c r="B10" s="66" t="s">
        <v>321</v>
      </c>
      <c r="C10" s="48">
        <f>Calculations!E12</f>
        <v>1</v>
      </c>
      <c r="D10" s="185">
        <v>1</v>
      </c>
      <c r="E10" s="185">
        <v>1</v>
      </c>
      <c r="F10" s="185">
        <v>2</v>
      </c>
      <c r="G10" s="185">
        <v>1</v>
      </c>
      <c r="H10" s="186">
        <v>1</v>
      </c>
      <c r="I10" s="187" t="str">
        <f t="shared" si="1"/>
        <v>1,1,2,1,1</v>
      </c>
      <c r="J10" s="188" t="str">
        <f t="shared" si="2"/>
        <v>Requirements met</v>
      </c>
      <c r="K10" s="189" t="str">
        <f t="shared" si="3"/>
        <v>OK</v>
      </c>
    </row>
    <row r="11" spans="1:39" s="179" customFormat="1" x14ac:dyDescent="0.2">
      <c r="B11" s="66" t="s">
        <v>322</v>
      </c>
      <c r="C11" s="48">
        <f>Calculations!E13</f>
        <v>1</v>
      </c>
      <c r="D11" s="185">
        <v>1</v>
      </c>
      <c r="E11" s="185">
        <v>1</v>
      </c>
      <c r="F11" s="185">
        <v>2</v>
      </c>
      <c r="G11" s="185">
        <v>1</v>
      </c>
      <c r="H11" s="186">
        <v>1</v>
      </c>
      <c r="I11" s="187" t="str">
        <f t="shared" si="1"/>
        <v>1,1,2,1,1</v>
      </c>
      <c r="J11" s="188" t="str">
        <f t="shared" si="2"/>
        <v>Requirements met</v>
      </c>
      <c r="K11" s="189" t="str">
        <f t="shared" si="3"/>
        <v>OK</v>
      </c>
    </row>
    <row r="12" spans="1:39" s="179" customFormat="1" x14ac:dyDescent="0.2">
      <c r="B12" s="66" t="s">
        <v>323</v>
      </c>
      <c r="C12" s="48">
        <f>Calculations!E14</f>
        <v>1</v>
      </c>
      <c r="D12" s="185">
        <v>1</v>
      </c>
      <c r="E12" s="185">
        <v>1</v>
      </c>
      <c r="F12" s="185">
        <v>2</v>
      </c>
      <c r="G12" s="185">
        <v>1</v>
      </c>
      <c r="H12" s="186">
        <v>1</v>
      </c>
      <c r="I12" s="187" t="str">
        <f t="shared" si="1"/>
        <v>1,1,2,1,1</v>
      </c>
      <c r="J12" s="188" t="str">
        <f t="shared" si="2"/>
        <v>Requirements met</v>
      </c>
      <c r="K12" s="189" t="str">
        <f t="shared" si="3"/>
        <v>OK</v>
      </c>
    </row>
    <row r="13" spans="1:39" s="179" customFormat="1" x14ac:dyDescent="0.2">
      <c r="B13" s="66" t="s">
        <v>263</v>
      </c>
      <c r="C13" s="48" t="e">
        <f>Calculations!#REF!</f>
        <v>#REF!</v>
      </c>
      <c r="D13" s="185">
        <v>1</v>
      </c>
      <c r="E13" s="185">
        <v>1</v>
      </c>
      <c r="F13" s="185">
        <v>1</v>
      </c>
      <c r="G13" s="185">
        <v>1</v>
      </c>
      <c r="H13" s="186"/>
      <c r="I13" s="187" t="str">
        <f t="shared" si="1"/>
        <v>1,1,1,1,</v>
      </c>
      <c r="J13" s="188" t="str">
        <f t="shared" si="2"/>
        <v>Requirements met</v>
      </c>
      <c r="K13" s="189" t="str">
        <f t="shared" si="3"/>
        <v>OK</v>
      </c>
    </row>
    <row r="14" spans="1:39" s="179" customFormat="1" x14ac:dyDescent="0.2">
      <c r="B14" s="66" t="s">
        <v>261</v>
      </c>
      <c r="C14" s="48" t="e">
        <f>Calculations!#REF!</f>
        <v>#REF!</v>
      </c>
      <c r="D14" s="185">
        <v>1</v>
      </c>
      <c r="E14" s="185">
        <v>1</v>
      </c>
      <c r="F14" s="185">
        <v>1</v>
      </c>
      <c r="G14" s="185">
        <v>1</v>
      </c>
      <c r="H14" s="186"/>
      <c r="I14" s="187" t="str">
        <f t="shared" si="1"/>
        <v>1,1,1,1,</v>
      </c>
      <c r="J14" s="188" t="str">
        <f t="shared" si="2"/>
        <v>Requirements met</v>
      </c>
      <c r="K14" s="189" t="str">
        <f t="shared" si="3"/>
        <v>OK</v>
      </c>
    </row>
    <row r="15" spans="1:39" s="179" customFormat="1" x14ac:dyDescent="0.2">
      <c r="B15" s="66" t="s">
        <v>262</v>
      </c>
      <c r="C15" s="48" t="e">
        <f>Calculations!#REF!</f>
        <v>#REF!</v>
      </c>
      <c r="D15" s="185">
        <v>1</v>
      </c>
      <c r="E15" s="185">
        <v>1</v>
      </c>
      <c r="F15" s="185">
        <v>1</v>
      </c>
      <c r="G15" s="185">
        <v>1</v>
      </c>
      <c r="H15" s="186"/>
      <c r="I15" s="187" t="str">
        <f t="shared" si="1"/>
        <v>1,1,1,1,</v>
      </c>
      <c r="J15" s="188" t="str">
        <f t="shared" si="2"/>
        <v>Requirements met</v>
      </c>
      <c r="K15" s="189" t="str">
        <f t="shared" si="3"/>
        <v>OK</v>
      </c>
    </row>
    <row r="16" spans="1:39" s="179" customFormat="1" ht="12.75" customHeight="1" x14ac:dyDescent="0.2">
      <c r="B16" s="190" t="s">
        <v>72</v>
      </c>
      <c r="C16" s="191"/>
      <c r="D16" s="191"/>
      <c r="E16" s="191"/>
      <c r="F16" s="191"/>
      <c r="G16" s="191"/>
      <c r="H16" s="191"/>
      <c r="I16" s="192" t="str">
        <f>MAX(D4:D7)&amp;","&amp;MAX(E4:E7)&amp;","&amp;MAX(F4:F7)&amp;","&amp;MAX(G4:G7)&amp;","&amp;MAX(H4:H7)</f>
        <v>2,2,2,1,1</v>
      </c>
      <c r="J16" s="371"/>
      <c r="K16" s="371"/>
    </row>
    <row r="17" spans="1:39" ht="20.25" x14ac:dyDescent="0.3">
      <c r="B17" s="11"/>
      <c r="C17" s="11"/>
      <c r="D17" s="11"/>
      <c r="E17" s="11"/>
      <c r="F17" s="11"/>
      <c r="G17" s="11"/>
      <c r="H17" s="11"/>
      <c r="I17" s="8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row>
    <row r="18" spans="1:39" ht="20.25" x14ac:dyDescent="0.3">
      <c r="A18" s="180" t="s">
        <v>169</v>
      </c>
      <c r="C18" s="11"/>
      <c r="D18" s="11"/>
      <c r="E18" s="11"/>
      <c r="F18" s="11"/>
      <c r="G18" s="11"/>
      <c r="H18" s="8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row>
    <row r="19" spans="1:39" s="194" customFormat="1" ht="13.5" thickBot="1" x14ac:dyDescent="0.25">
      <c r="A19" s="193" t="s">
        <v>170</v>
      </c>
    </row>
    <row r="20" spans="1:39" ht="17.25" customHeight="1" thickBot="1" x14ac:dyDescent="0.25">
      <c r="B20" s="372" t="s">
        <v>171</v>
      </c>
      <c r="C20" s="374" t="s">
        <v>172</v>
      </c>
      <c r="D20" s="375"/>
      <c r="E20" s="375"/>
      <c r="F20" s="375"/>
      <c r="G20" s="376"/>
    </row>
    <row r="21" spans="1:39" ht="13.5" thickBot="1" x14ac:dyDescent="0.25">
      <c r="B21" s="373"/>
      <c r="C21" s="195">
        <v>1</v>
      </c>
      <c r="D21" s="195">
        <v>2</v>
      </c>
      <c r="E21" s="195">
        <v>3</v>
      </c>
      <c r="F21" s="195">
        <v>4</v>
      </c>
      <c r="G21" s="195">
        <v>5</v>
      </c>
    </row>
    <row r="22" spans="1:39" ht="72.75" thickBot="1" x14ac:dyDescent="0.25">
      <c r="B22" s="377" t="s">
        <v>173</v>
      </c>
      <c r="C22" s="196" t="s">
        <v>174</v>
      </c>
      <c r="D22" s="196" t="s">
        <v>175</v>
      </c>
      <c r="E22" s="196" t="s">
        <v>176</v>
      </c>
      <c r="F22" s="196" t="s">
        <v>177</v>
      </c>
      <c r="G22" s="196" t="s">
        <v>178</v>
      </c>
      <c r="L22" s="277"/>
    </row>
    <row r="23" spans="1:39" ht="24" customHeight="1" thickBot="1" x14ac:dyDescent="0.25">
      <c r="B23" s="378"/>
      <c r="C23" s="380" t="s">
        <v>179</v>
      </c>
      <c r="D23" s="381"/>
      <c r="E23" s="380" t="s">
        <v>180</v>
      </c>
      <c r="F23" s="382"/>
      <c r="G23" s="381"/>
      <c r="L23" s="277"/>
    </row>
    <row r="24" spans="1:39" ht="36.75" thickBot="1" x14ac:dyDescent="0.25">
      <c r="B24" s="379"/>
      <c r="C24" s="197" t="s">
        <v>181</v>
      </c>
      <c r="D24" s="383" t="s">
        <v>182</v>
      </c>
      <c r="E24" s="384"/>
      <c r="F24" s="385" t="s">
        <v>183</v>
      </c>
      <c r="G24" s="386"/>
    </row>
    <row r="25" spans="1:39" ht="60.75" thickBot="1" x14ac:dyDescent="0.25">
      <c r="B25" s="198" t="s">
        <v>86</v>
      </c>
      <c r="C25" s="196" t="s">
        <v>184</v>
      </c>
      <c r="D25" s="196" t="s">
        <v>185</v>
      </c>
      <c r="E25" s="196" t="s">
        <v>186</v>
      </c>
      <c r="F25" s="196" t="s">
        <v>187</v>
      </c>
      <c r="G25" s="196" t="s">
        <v>188</v>
      </c>
    </row>
    <row r="26" spans="1:39" ht="44.25" customHeight="1" thickBot="1" x14ac:dyDescent="0.25">
      <c r="B26" s="198" t="s">
        <v>164</v>
      </c>
      <c r="C26" s="196" t="s">
        <v>189</v>
      </c>
      <c r="D26" s="196" t="s">
        <v>190</v>
      </c>
      <c r="E26" s="196" t="s">
        <v>191</v>
      </c>
      <c r="F26" s="196" t="s">
        <v>192</v>
      </c>
      <c r="G26" s="196" t="s">
        <v>193</v>
      </c>
    </row>
    <row r="27" spans="1:39" ht="44.25" customHeight="1" thickBot="1" x14ac:dyDescent="0.25">
      <c r="B27" s="198" t="s">
        <v>165</v>
      </c>
      <c r="C27" s="196" t="s">
        <v>194</v>
      </c>
      <c r="D27" s="196" t="s">
        <v>195</v>
      </c>
      <c r="E27" s="196" t="s">
        <v>196</v>
      </c>
      <c r="F27" s="196" t="s">
        <v>197</v>
      </c>
      <c r="G27" s="196" t="s">
        <v>198</v>
      </c>
    </row>
    <row r="28" spans="1:39" ht="44.25" customHeight="1" thickBot="1" x14ac:dyDescent="0.25">
      <c r="B28" s="198" t="s">
        <v>199</v>
      </c>
      <c r="C28" s="196" t="s">
        <v>200</v>
      </c>
      <c r="D28" s="380" t="s">
        <v>201</v>
      </c>
      <c r="E28" s="381"/>
      <c r="F28" s="196" t="s">
        <v>202</v>
      </c>
      <c r="G28" s="196" t="s">
        <v>203</v>
      </c>
    </row>
    <row r="29" spans="1:39" x14ac:dyDescent="0.2">
      <c r="B29" s="199"/>
      <c r="C29" s="200"/>
      <c r="D29" s="200"/>
      <c r="E29" s="200"/>
      <c r="F29" s="200"/>
      <c r="G29" s="200"/>
    </row>
    <row r="30" spans="1:39" customFormat="1" ht="15" x14ac:dyDescent="0.25">
      <c r="A30" s="201" t="s">
        <v>204</v>
      </c>
      <c r="C30" s="202"/>
      <c r="D30" s="202"/>
      <c r="E30" s="202"/>
      <c r="F30" s="202"/>
      <c r="G30" s="202"/>
      <c r="H30" s="202"/>
      <c r="I30" s="202"/>
      <c r="J30" s="202"/>
      <c r="K30" s="202"/>
      <c r="L30" s="202"/>
      <c r="M30" s="202"/>
      <c r="N30" s="202"/>
      <c r="O30" s="202"/>
      <c r="P30" s="202"/>
      <c r="Q30" s="202"/>
      <c r="R30" s="202"/>
    </row>
    <row r="31" spans="1:39" customFormat="1" ht="15" x14ac:dyDescent="0.25">
      <c r="B31" s="203" t="s">
        <v>205</v>
      </c>
      <c r="C31" s="204"/>
      <c r="D31" s="204"/>
      <c r="E31" s="204"/>
      <c r="F31" s="204"/>
      <c r="G31" s="204"/>
      <c r="H31" s="205"/>
      <c r="I31" s="202"/>
      <c r="J31" s="202"/>
      <c r="K31" s="202"/>
      <c r="L31" s="202"/>
      <c r="M31" s="202"/>
      <c r="N31" s="202"/>
      <c r="O31" s="202"/>
      <c r="P31" s="202"/>
      <c r="Q31" s="202"/>
      <c r="R31" s="202"/>
    </row>
    <row r="32" spans="1:39" customFormat="1" ht="65.25" customHeight="1" x14ac:dyDescent="0.25">
      <c r="B32" s="206"/>
      <c r="C32" s="368" t="s">
        <v>206</v>
      </c>
      <c r="D32" s="369"/>
      <c r="E32" s="369"/>
      <c r="F32" s="369"/>
      <c r="G32" s="369"/>
      <c r="H32" s="370"/>
      <c r="N32" s="207"/>
      <c r="O32" s="207"/>
      <c r="P32" s="207"/>
      <c r="Q32" s="207"/>
      <c r="R32" s="207"/>
    </row>
    <row r="33" spans="1:18" customFormat="1" ht="15" x14ac:dyDescent="0.25">
      <c r="B33" s="206"/>
      <c r="C33" s="208" t="s">
        <v>207</v>
      </c>
      <c r="D33" s="209"/>
      <c r="E33" s="209"/>
      <c r="F33" s="209"/>
      <c r="G33" s="209"/>
      <c r="H33" s="210"/>
      <c r="I33" s="202"/>
      <c r="J33" s="202"/>
      <c r="K33" s="202"/>
      <c r="L33" s="202"/>
      <c r="M33" s="202"/>
      <c r="N33" s="202"/>
      <c r="O33" s="202"/>
      <c r="P33" s="202"/>
      <c r="Q33" s="202"/>
      <c r="R33" s="202"/>
    </row>
    <row r="34" spans="1:18" customFormat="1" ht="15" x14ac:dyDescent="0.25">
      <c r="B34" s="206"/>
      <c r="C34" s="211" t="s">
        <v>208</v>
      </c>
      <c r="D34" s="212"/>
      <c r="E34" s="212"/>
      <c r="F34" s="212"/>
      <c r="G34" s="212"/>
      <c r="H34" s="213"/>
      <c r="I34" s="202"/>
      <c r="J34" s="202"/>
      <c r="K34" s="202"/>
      <c r="L34" s="202"/>
      <c r="M34" s="202"/>
      <c r="N34" s="202"/>
      <c r="O34" s="202"/>
      <c r="P34" s="202"/>
      <c r="Q34" s="202"/>
      <c r="R34" s="202"/>
    </row>
    <row r="35" spans="1:18" customFormat="1" ht="15" x14ac:dyDescent="0.25">
      <c r="B35" s="206"/>
      <c r="C35" s="211" t="s">
        <v>209</v>
      </c>
      <c r="D35" s="212"/>
      <c r="E35" s="212"/>
      <c r="F35" s="212"/>
      <c r="G35" s="212"/>
      <c r="H35" s="213"/>
      <c r="I35" s="202"/>
      <c r="J35" s="202"/>
      <c r="K35" s="202"/>
      <c r="L35" s="202"/>
      <c r="M35" s="202"/>
      <c r="N35" s="202"/>
      <c r="O35" s="202"/>
      <c r="P35" s="202"/>
      <c r="Q35" s="202"/>
      <c r="R35" s="202"/>
    </row>
    <row r="36" spans="1:18" customFormat="1" ht="15" x14ac:dyDescent="0.25">
      <c r="B36" s="206"/>
      <c r="C36" s="211" t="s">
        <v>210</v>
      </c>
      <c r="D36" s="212"/>
      <c r="E36" s="212"/>
      <c r="F36" s="212"/>
      <c r="G36" s="212"/>
      <c r="H36" s="213"/>
      <c r="I36" s="202"/>
      <c r="J36" s="202"/>
      <c r="K36" s="202"/>
      <c r="L36" s="202"/>
      <c r="M36" s="202"/>
      <c r="N36" s="202"/>
      <c r="O36" s="202"/>
      <c r="P36" s="202"/>
      <c r="Q36" s="202"/>
      <c r="R36" s="202"/>
    </row>
    <row r="37" spans="1:18" customFormat="1" ht="15" x14ac:dyDescent="0.25">
      <c r="B37" s="206"/>
      <c r="C37" s="211" t="s">
        <v>211</v>
      </c>
      <c r="D37" s="212"/>
      <c r="E37" s="212"/>
      <c r="F37" s="212"/>
      <c r="G37" s="212"/>
      <c r="H37" s="213"/>
      <c r="I37" s="202"/>
      <c r="J37" s="202"/>
      <c r="K37" s="202"/>
      <c r="L37" s="202"/>
      <c r="M37" s="202"/>
      <c r="N37" s="202"/>
      <c r="O37" s="202"/>
      <c r="P37" s="202"/>
      <c r="Q37" s="202"/>
      <c r="R37" s="202"/>
    </row>
    <row r="38" spans="1:18" customFormat="1" ht="41.25" customHeight="1" x14ac:dyDescent="0.25">
      <c r="B38" s="206"/>
      <c r="C38" s="387" t="s">
        <v>212</v>
      </c>
      <c r="D38" s="388"/>
      <c r="E38" s="388"/>
      <c r="F38" s="388"/>
      <c r="G38" s="388"/>
      <c r="H38" s="389"/>
      <c r="N38" s="214"/>
      <c r="O38" s="214"/>
      <c r="P38" s="214"/>
      <c r="Q38" s="202"/>
      <c r="R38" s="202"/>
    </row>
    <row r="39" spans="1:18" customFormat="1" ht="38.25" customHeight="1" x14ac:dyDescent="0.25">
      <c r="B39" s="215"/>
      <c r="C39" s="368" t="s">
        <v>213</v>
      </c>
      <c r="D39" s="369"/>
      <c r="E39" s="369"/>
      <c r="F39" s="369"/>
      <c r="G39" s="369"/>
      <c r="H39" s="370"/>
      <c r="N39" s="207"/>
      <c r="O39" s="207"/>
      <c r="P39" s="207"/>
      <c r="Q39" s="207"/>
      <c r="R39" s="202"/>
    </row>
    <row r="40" spans="1:18" customFormat="1" ht="43.5" customHeight="1" x14ac:dyDescent="0.25">
      <c r="B40" s="368" t="s">
        <v>214</v>
      </c>
      <c r="C40" s="369"/>
      <c r="D40" s="369"/>
      <c r="E40" s="369"/>
      <c r="F40" s="369"/>
      <c r="G40" s="369"/>
      <c r="H40" s="370"/>
      <c r="I40" s="202"/>
      <c r="J40" s="202"/>
      <c r="K40" s="202"/>
      <c r="L40" s="202"/>
      <c r="M40" s="202"/>
      <c r="N40" s="202"/>
      <c r="O40" s="202"/>
      <c r="P40" s="202"/>
      <c r="Q40" s="202"/>
      <c r="R40" s="202"/>
    </row>
    <row r="41" spans="1:18" customFormat="1" ht="49.5" customHeight="1" x14ac:dyDescent="0.25">
      <c r="B41" s="368" t="s">
        <v>215</v>
      </c>
      <c r="C41" s="369"/>
      <c r="D41" s="369"/>
      <c r="E41" s="369"/>
      <c r="F41" s="369"/>
      <c r="G41" s="369"/>
      <c r="H41" s="370"/>
      <c r="I41" s="216"/>
    </row>
    <row r="42" spans="1:18" customFormat="1" ht="46.5" customHeight="1" x14ac:dyDescent="0.25">
      <c r="B42" s="368" t="s">
        <v>216</v>
      </c>
      <c r="C42" s="369"/>
      <c r="D42" s="369"/>
      <c r="E42" s="369"/>
      <c r="F42" s="369"/>
      <c r="G42" s="369"/>
      <c r="H42" s="370"/>
      <c r="I42" s="216"/>
    </row>
    <row r="43" spans="1:18" customFormat="1" ht="30" customHeight="1" x14ac:dyDescent="0.25">
      <c r="B43" s="368" t="s">
        <v>217</v>
      </c>
      <c r="C43" s="369"/>
      <c r="D43" s="369"/>
      <c r="E43" s="369"/>
      <c r="F43" s="369"/>
      <c r="G43" s="369"/>
      <c r="H43" s="370"/>
      <c r="I43" s="216"/>
    </row>
    <row r="44" spans="1:18" customFormat="1" ht="15" customHeight="1" x14ac:dyDescent="0.25">
      <c r="A44" s="217" t="s">
        <v>218</v>
      </c>
      <c r="B44" s="217"/>
      <c r="I44" s="218"/>
    </row>
    <row r="45" spans="1:18" customFormat="1" ht="30" customHeight="1" x14ac:dyDescent="0.25">
      <c r="B45" s="391" t="s">
        <v>219</v>
      </c>
      <c r="C45" s="392"/>
      <c r="D45" s="392"/>
      <c r="E45" s="392"/>
      <c r="F45" s="392"/>
      <c r="G45" s="392"/>
      <c r="H45" s="393"/>
    </row>
    <row r="46" spans="1:18" customFormat="1" ht="12.75" customHeight="1" x14ac:dyDescent="0.25">
      <c r="B46" s="394" t="s">
        <v>220</v>
      </c>
      <c r="C46" s="395"/>
      <c r="D46" s="395"/>
      <c r="E46" s="395"/>
      <c r="F46" s="395"/>
      <c r="G46" s="219"/>
      <c r="H46" s="220"/>
    </row>
    <row r="47" spans="1:18" customFormat="1" ht="29.25" customHeight="1" x14ac:dyDescent="0.25">
      <c r="B47" s="396" t="s">
        <v>221</v>
      </c>
      <c r="C47" s="397"/>
      <c r="D47" s="397"/>
      <c r="E47" s="397"/>
      <c r="F47" s="397"/>
      <c r="G47" s="397"/>
      <c r="H47" s="398"/>
    </row>
    <row r="48" spans="1:18" customFormat="1" ht="15" customHeight="1" x14ac:dyDescent="0.25">
      <c r="B48" s="221" t="s">
        <v>222</v>
      </c>
      <c r="C48" s="219"/>
      <c r="D48" s="219"/>
      <c r="E48" s="219"/>
      <c r="F48" s="219"/>
      <c r="G48" s="219"/>
      <c r="H48" s="220"/>
    </row>
    <row r="49" spans="2:8" customFormat="1" ht="30.75" customHeight="1" x14ac:dyDescent="0.25">
      <c r="B49" s="396" t="s">
        <v>223</v>
      </c>
      <c r="C49" s="397"/>
      <c r="D49" s="397"/>
      <c r="E49" s="397"/>
      <c r="F49" s="397"/>
      <c r="G49" s="397"/>
      <c r="H49" s="398"/>
    </row>
    <row r="50" spans="2:8" customFormat="1" ht="12.75" customHeight="1" x14ac:dyDescent="0.25">
      <c r="B50" s="399" t="s">
        <v>224</v>
      </c>
      <c r="C50" s="400"/>
      <c r="D50" s="400"/>
      <c r="E50" s="400"/>
      <c r="F50" s="400"/>
      <c r="G50" s="400"/>
      <c r="H50" s="220"/>
    </row>
    <row r="51" spans="2:8" customFormat="1" ht="35.25" customHeight="1" x14ac:dyDescent="0.25">
      <c r="B51" s="396" t="s">
        <v>225</v>
      </c>
      <c r="C51" s="397"/>
      <c r="D51" s="397"/>
      <c r="E51" s="397"/>
      <c r="F51" s="397"/>
      <c r="G51" s="397"/>
      <c r="H51" s="398"/>
    </row>
    <row r="52" spans="2:8" customFormat="1" ht="24.75" customHeight="1" x14ac:dyDescent="0.25">
      <c r="B52" s="401" t="s">
        <v>226</v>
      </c>
      <c r="C52" s="402"/>
      <c r="D52" s="402"/>
      <c r="E52" s="402"/>
      <c r="F52" s="402"/>
      <c r="G52" s="402"/>
      <c r="H52" s="403"/>
    </row>
    <row r="53" spans="2:8" customFormat="1" ht="27.75" customHeight="1" x14ac:dyDescent="0.25">
      <c r="B53" s="387" t="s">
        <v>227</v>
      </c>
      <c r="C53" s="388"/>
      <c r="D53" s="388"/>
      <c r="E53" s="388"/>
      <c r="F53" s="388"/>
      <c r="G53" s="388"/>
      <c r="H53" s="389"/>
    </row>
    <row r="54" spans="2:8" customFormat="1" ht="21" customHeight="1" x14ac:dyDescent="0.25">
      <c r="B54" s="368" t="s">
        <v>228</v>
      </c>
      <c r="C54" s="369"/>
      <c r="D54" s="369"/>
      <c r="E54" s="369"/>
      <c r="F54" s="369"/>
      <c r="G54" s="369"/>
      <c r="H54" s="370"/>
    </row>
    <row r="55" spans="2:8" customFormat="1" ht="26.25" customHeight="1" x14ac:dyDescent="0.25">
      <c r="B55" s="390" t="s">
        <v>229</v>
      </c>
      <c r="C55" s="390"/>
      <c r="D55" s="390"/>
      <c r="E55" s="390"/>
      <c r="F55" s="390"/>
      <c r="G55" s="390"/>
      <c r="H55" s="390"/>
    </row>
  </sheetData>
  <mergeCells count="27">
    <mergeCell ref="B55:H55"/>
    <mergeCell ref="B42:H42"/>
    <mergeCell ref="B43:H43"/>
    <mergeCell ref="B45:H45"/>
    <mergeCell ref="B46:F46"/>
    <mergeCell ref="B47:H47"/>
    <mergeCell ref="B49:H49"/>
    <mergeCell ref="B50:G50"/>
    <mergeCell ref="B51:H51"/>
    <mergeCell ref="B52:H52"/>
    <mergeCell ref="B53:H53"/>
    <mergeCell ref="B54:H54"/>
    <mergeCell ref="B41:H41"/>
    <mergeCell ref="A1:K1"/>
    <mergeCell ref="J16:K16"/>
    <mergeCell ref="B20:B21"/>
    <mergeCell ref="C20:G20"/>
    <mergeCell ref="B22:B24"/>
    <mergeCell ref="C23:D23"/>
    <mergeCell ref="E23:G23"/>
    <mergeCell ref="D24:E24"/>
    <mergeCell ref="F24:G24"/>
    <mergeCell ref="D28:E28"/>
    <mergeCell ref="C32:H32"/>
    <mergeCell ref="C38:H38"/>
    <mergeCell ref="C39:H39"/>
    <mergeCell ref="B40:H40"/>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15">
    <cfRule type="expression" dxfId="1" priority="2">
      <formula>MAX(D7:H7)&gt;=5</formula>
    </cfRule>
  </conditionalFormatting>
  <conditionalFormatting sqref="I16">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zoomScaleNormal="100" workbookViewId="0">
      <selection activeCell="H86" sqref="H86"/>
    </sheetView>
  </sheetViews>
  <sheetFormatPr defaultRowHeight="15" x14ac:dyDescent="0.25"/>
  <cols>
    <col min="1" max="1" width="35.28515625" style="232" customWidth="1"/>
    <col min="2" max="2" width="21.42578125" style="265" customWidth="1"/>
    <col min="3" max="3" width="8.140625" style="232" customWidth="1"/>
    <col min="4" max="4" width="32.85546875" style="232" customWidth="1"/>
    <col min="5" max="5" width="11" style="232" customWidth="1"/>
    <col min="6" max="6" width="12.42578125" style="232" customWidth="1"/>
    <col min="7" max="7" width="10.140625" style="232" customWidth="1"/>
    <col min="8" max="8" width="19" style="231" customWidth="1"/>
    <col min="9" max="9" width="9.140625" customWidth="1"/>
    <col min="256" max="256" width="25.85546875" customWidth="1"/>
    <col min="257" max="258" width="11" customWidth="1"/>
    <col min="259" max="259" width="22.85546875" customWidth="1"/>
    <col min="260" max="261" width="11" customWidth="1"/>
    <col min="262" max="263" width="9.140625" customWidth="1"/>
    <col min="264" max="264" width="19" customWidth="1"/>
    <col min="512" max="512" width="25.85546875" customWidth="1"/>
    <col min="513" max="514" width="11" customWidth="1"/>
    <col min="515" max="515" width="22.85546875" customWidth="1"/>
    <col min="516" max="517" width="11" customWidth="1"/>
    <col min="518" max="519" width="9.140625" customWidth="1"/>
    <col min="520" max="520" width="19" customWidth="1"/>
    <col min="768" max="768" width="25.85546875" customWidth="1"/>
    <col min="769" max="770" width="11" customWidth="1"/>
    <col min="771" max="771" width="22.85546875" customWidth="1"/>
    <col min="772" max="773" width="11" customWidth="1"/>
    <col min="774" max="775" width="9.140625" customWidth="1"/>
    <col min="776" max="776" width="19" customWidth="1"/>
    <col min="1024" max="1024" width="25.85546875" customWidth="1"/>
    <col min="1025" max="1026" width="11" customWidth="1"/>
    <col min="1027" max="1027" width="22.85546875" customWidth="1"/>
    <col min="1028" max="1029" width="11" customWidth="1"/>
    <col min="1030" max="1031" width="9.140625" customWidth="1"/>
    <col min="1032" max="1032" width="19" customWidth="1"/>
    <col min="1280" max="1280" width="25.85546875" customWidth="1"/>
    <col min="1281" max="1282" width="11" customWidth="1"/>
    <col min="1283" max="1283" width="22.85546875" customWidth="1"/>
    <col min="1284" max="1285" width="11" customWidth="1"/>
    <col min="1286" max="1287" width="9.140625" customWidth="1"/>
    <col min="1288" max="1288" width="19" customWidth="1"/>
    <col min="1536" max="1536" width="25.85546875" customWidth="1"/>
    <col min="1537" max="1538" width="11" customWidth="1"/>
    <col min="1539" max="1539" width="22.85546875" customWidth="1"/>
    <col min="1540" max="1541" width="11" customWidth="1"/>
    <col min="1542" max="1543" width="9.140625" customWidth="1"/>
    <col min="1544" max="1544" width="19" customWidth="1"/>
    <col min="1792" max="1792" width="25.85546875" customWidth="1"/>
    <col min="1793" max="1794" width="11" customWidth="1"/>
    <col min="1795" max="1795" width="22.85546875" customWidth="1"/>
    <col min="1796" max="1797" width="11" customWidth="1"/>
    <col min="1798" max="1799" width="9.140625" customWidth="1"/>
    <col min="1800" max="1800" width="19" customWidth="1"/>
    <col min="2048" max="2048" width="25.85546875" customWidth="1"/>
    <col min="2049" max="2050" width="11" customWidth="1"/>
    <col min="2051" max="2051" width="22.85546875" customWidth="1"/>
    <col min="2052" max="2053" width="11" customWidth="1"/>
    <col min="2054" max="2055" width="9.140625" customWidth="1"/>
    <col min="2056" max="2056" width="19" customWidth="1"/>
    <col min="2304" max="2304" width="25.85546875" customWidth="1"/>
    <col min="2305" max="2306" width="11" customWidth="1"/>
    <col min="2307" max="2307" width="22.85546875" customWidth="1"/>
    <col min="2308" max="2309" width="11" customWidth="1"/>
    <col min="2310" max="2311" width="9.140625" customWidth="1"/>
    <col min="2312" max="2312" width="19" customWidth="1"/>
    <col min="2560" max="2560" width="25.85546875" customWidth="1"/>
    <col min="2561" max="2562" width="11" customWidth="1"/>
    <col min="2563" max="2563" width="22.85546875" customWidth="1"/>
    <col min="2564" max="2565" width="11" customWidth="1"/>
    <col min="2566" max="2567" width="9.140625" customWidth="1"/>
    <col min="2568" max="2568" width="19" customWidth="1"/>
    <col min="2816" max="2816" width="25.85546875" customWidth="1"/>
    <col min="2817" max="2818" width="11" customWidth="1"/>
    <col min="2819" max="2819" width="22.85546875" customWidth="1"/>
    <col min="2820" max="2821" width="11" customWidth="1"/>
    <col min="2822" max="2823" width="9.140625" customWidth="1"/>
    <col min="2824" max="2824" width="19" customWidth="1"/>
    <col min="3072" max="3072" width="25.85546875" customWidth="1"/>
    <col min="3073" max="3074" width="11" customWidth="1"/>
    <col min="3075" max="3075" width="22.85546875" customWidth="1"/>
    <col min="3076" max="3077" width="11" customWidth="1"/>
    <col min="3078" max="3079" width="9.140625" customWidth="1"/>
    <col min="3080" max="3080" width="19" customWidth="1"/>
    <col min="3328" max="3328" width="25.85546875" customWidth="1"/>
    <col min="3329" max="3330" width="11" customWidth="1"/>
    <col min="3331" max="3331" width="22.85546875" customWidth="1"/>
    <col min="3332" max="3333" width="11" customWidth="1"/>
    <col min="3334" max="3335" width="9.140625" customWidth="1"/>
    <col min="3336" max="3336" width="19" customWidth="1"/>
    <col min="3584" max="3584" width="25.85546875" customWidth="1"/>
    <col min="3585" max="3586" width="11" customWidth="1"/>
    <col min="3587" max="3587" width="22.85546875" customWidth="1"/>
    <col min="3588" max="3589" width="11" customWidth="1"/>
    <col min="3590" max="3591" width="9.140625" customWidth="1"/>
    <col min="3592" max="3592" width="19" customWidth="1"/>
    <col min="3840" max="3840" width="25.85546875" customWidth="1"/>
    <col min="3841" max="3842" width="11" customWidth="1"/>
    <col min="3843" max="3843" width="22.85546875" customWidth="1"/>
    <col min="3844" max="3845" width="11" customWidth="1"/>
    <col min="3846" max="3847" width="9.140625" customWidth="1"/>
    <col min="3848" max="3848" width="19" customWidth="1"/>
    <col min="4096" max="4096" width="25.85546875" customWidth="1"/>
    <col min="4097" max="4098" width="11" customWidth="1"/>
    <col min="4099" max="4099" width="22.85546875" customWidth="1"/>
    <col min="4100" max="4101" width="11" customWidth="1"/>
    <col min="4102" max="4103" width="9.140625" customWidth="1"/>
    <col min="4104" max="4104" width="19" customWidth="1"/>
    <col min="4352" max="4352" width="25.85546875" customWidth="1"/>
    <col min="4353" max="4354" width="11" customWidth="1"/>
    <col min="4355" max="4355" width="22.85546875" customWidth="1"/>
    <col min="4356" max="4357" width="11" customWidth="1"/>
    <col min="4358" max="4359" width="9.140625" customWidth="1"/>
    <col min="4360" max="4360" width="19" customWidth="1"/>
    <col min="4608" max="4608" width="25.85546875" customWidth="1"/>
    <col min="4609" max="4610" width="11" customWidth="1"/>
    <col min="4611" max="4611" width="22.85546875" customWidth="1"/>
    <col min="4612" max="4613" width="11" customWidth="1"/>
    <col min="4614" max="4615" width="9.140625" customWidth="1"/>
    <col min="4616" max="4616" width="19" customWidth="1"/>
    <col min="4864" max="4864" width="25.85546875" customWidth="1"/>
    <col min="4865" max="4866" width="11" customWidth="1"/>
    <col min="4867" max="4867" width="22.85546875" customWidth="1"/>
    <col min="4868" max="4869" width="11" customWidth="1"/>
    <col min="4870" max="4871" width="9.140625" customWidth="1"/>
    <col min="4872" max="4872" width="19" customWidth="1"/>
    <col min="5120" max="5120" width="25.85546875" customWidth="1"/>
    <col min="5121" max="5122" width="11" customWidth="1"/>
    <col min="5123" max="5123" width="22.85546875" customWidth="1"/>
    <col min="5124" max="5125" width="11" customWidth="1"/>
    <col min="5126" max="5127" width="9.140625" customWidth="1"/>
    <col min="5128" max="5128" width="19" customWidth="1"/>
    <col min="5376" max="5376" width="25.85546875" customWidth="1"/>
    <col min="5377" max="5378" width="11" customWidth="1"/>
    <col min="5379" max="5379" width="22.85546875" customWidth="1"/>
    <col min="5380" max="5381" width="11" customWidth="1"/>
    <col min="5382" max="5383" width="9.140625" customWidth="1"/>
    <col min="5384" max="5384" width="19" customWidth="1"/>
    <col min="5632" max="5632" width="25.85546875" customWidth="1"/>
    <col min="5633" max="5634" width="11" customWidth="1"/>
    <col min="5635" max="5635" width="22.85546875" customWidth="1"/>
    <col min="5636" max="5637" width="11" customWidth="1"/>
    <col min="5638" max="5639" width="9.140625" customWidth="1"/>
    <col min="5640" max="5640" width="19" customWidth="1"/>
    <col min="5888" max="5888" width="25.85546875" customWidth="1"/>
    <col min="5889" max="5890" width="11" customWidth="1"/>
    <col min="5891" max="5891" width="22.85546875" customWidth="1"/>
    <col min="5892" max="5893" width="11" customWidth="1"/>
    <col min="5894" max="5895" width="9.140625" customWidth="1"/>
    <col min="5896" max="5896" width="19" customWidth="1"/>
    <col min="6144" max="6144" width="25.85546875" customWidth="1"/>
    <col min="6145" max="6146" width="11" customWidth="1"/>
    <col min="6147" max="6147" width="22.85546875" customWidth="1"/>
    <col min="6148" max="6149" width="11" customWidth="1"/>
    <col min="6150" max="6151" width="9.140625" customWidth="1"/>
    <col min="6152" max="6152" width="19" customWidth="1"/>
    <col min="6400" max="6400" width="25.85546875" customWidth="1"/>
    <col min="6401" max="6402" width="11" customWidth="1"/>
    <col min="6403" max="6403" width="22.85546875" customWidth="1"/>
    <col min="6404" max="6405" width="11" customWidth="1"/>
    <col min="6406" max="6407" width="9.140625" customWidth="1"/>
    <col min="6408" max="6408" width="19" customWidth="1"/>
    <col min="6656" max="6656" width="25.85546875" customWidth="1"/>
    <col min="6657" max="6658" width="11" customWidth="1"/>
    <col min="6659" max="6659" width="22.85546875" customWidth="1"/>
    <col min="6660" max="6661" width="11" customWidth="1"/>
    <col min="6662" max="6663" width="9.140625" customWidth="1"/>
    <col min="6664" max="6664" width="19" customWidth="1"/>
    <col min="6912" max="6912" width="25.85546875" customWidth="1"/>
    <col min="6913" max="6914" width="11" customWidth="1"/>
    <col min="6915" max="6915" width="22.85546875" customWidth="1"/>
    <col min="6916" max="6917" width="11" customWidth="1"/>
    <col min="6918" max="6919" width="9.140625" customWidth="1"/>
    <col min="6920" max="6920" width="19" customWidth="1"/>
    <col min="7168" max="7168" width="25.85546875" customWidth="1"/>
    <col min="7169" max="7170" width="11" customWidth="1"/>
    <col min="7171" max="7171" width="22.85546875" customWidth="1"/>
    <col min="7172" max="7173" width="11" customWidth="1"/>
    <col min="7174" max="7175" width="9.140625" customWidth="1"/>
    <col min="7176" max="7176" width="19" customWidth="1"/>
    <col min="7424" max="7424" width="25.85546875" customWidth="1"/>
    <col min="7425" max="7426" width="11" customWidth="1"/>
    <col min="7427" max="7427" width="22.85546875" customWidth="1"/>
    <col min="7428" max="7429" width="11" customWidth="1"/>
    <col min="7430" max="7431" width="9.140625" customWidth="1"/>
    <col min="7432" max="7432" width="19" customWidth="1"/>
    <col min="7680" max="7680" width="25.85546875" customWidth="1"/>
    <col min="7681" max="7682" width="11" customWidth="1"/>
    <col min="7683" max="7683" width="22.85546875" customWidth="1"/>
    <col min="7684" max="7685" width="11" customWidth="1"/>
    <col min="7686" max="7687" width="9.140625" customWidth="1"/>
    <col min="7688" max="7688" width="19" customWidth="1"/>
    <col min="7936" max="7936" width="25.85546875" customWidth="1"/>
    <col min="7937" max="7938" width="11" customWidth="1"/>
    <col min="7939" max="7939" width="22.85546875" customWidth="1"/>
    <col min="7940" max="7941" width="11" customWidth="1"/>
    <col min="7942" max="7943" width="9.140625" customWidth="1"/>
    <col min="7944" max="7944" width="19" customWidth="1"/>
    <col min="8192" max="8192" width="25.85546875" customWidth="1"/>
    <col min="8193" max="8194" width="11" customWidth="1"/>
    <col min="8195" max="8195" width="22.85546875" customWidth="1"/>
    <col min="8196" max="8197" width="11" customWidth="1"/>
    <col min="8198" max="8199" width="9.140625" customWidth="1"/>
    <col min="8200" max="8200" width="19" customWidth="1"/>
    <col min="8448" max="8448" width="25.85546875" customWidth="1"/>
    <col min="8449" max="8450" width="11" customWidth="1"/>
    <col min="8451" max="8451" width="22.85546875" customWidth="1"/>
    <col min="8452" max="8453" width="11" customWidth="1"/>
    <col min="8454" max="8455" width="9.140625" customWidth="1"/>
    <col min="8456" max="8456" width="19" customWidth="1"/>
    <col min="8704" max="8704" width="25.85546875" customWidth="1"/>
    <col min="8705" max="8706" width="11" customWidth="1"/>
    <col min="8707" max="8707" width="22.85546875" customWidth="1"/>
    <col min="8708" max="8709" width="11" customWidth="1"/>
    <col min="8710" max="8711" width="9.140625" customWidth="1"/>
    <col min="8712" max="8712" width="19" customWidth="1"/>
    <col min="8960" max="8960" width="25.85546875" customWidth="1"/>
    <col min="8961" max="8962" width="11" customWidth="1"/>
    <col min="8963" max="8963" width="22.85546875" customWidth="1"/>
    <col min="8964" max="8965" width="11" customWidth="1"/>
    <col min="8966" max="8967" width="9.140625" customWidth="1"/>
    <col min="8968" max="8968" width="19" customWidth="1"/>
    <col min="9216" max="9216" width="25.85546875" customWidth="1"/>
    <col min="9217" max="9218" width="11" customWidth="1"/>
    <col min="9219" max="9219" width="22.85546875" customWidth="1"/>
    <col min="9220" max="9221" width="11" customWidth="1"/>
    <col min="9222" max="9223" width="9.140625" customWidth="1"/>
    <col min="9224" max="9224" width="19" customWidth="1"/>
    <col min="9472" max="9472" width="25.85546875" customWidth="1"/>
    <col min="9473" max="9474" width="11" customWidth="1"/>
    <col min="9475" max="9475" width="22.85546875" customWidth="1"/>
    <col min="9476" max="9477" width="11" customWidth="1"/>
    <col min="9478" max="9479" width="9.140625" customWidth="1"/>
    <col min="9480" max="9480" width="19" customWidth="1"/>
    <col min="9728" max="9728" width="25.85546875" customWidth="1"/>
    <col min="9729" max="9730" width="11" customWidth="1"/>
    <col min="9731" max="9731" width="22.85546875" customWidth="1"/>
    <col min="9732" max="9733" width="11" customWidth="1"/>
    <col min="9734" max="9735" width="9.140625" customWidth="1"/>
    <col min="9736" max="9736" width="19" customWidth="1"/>
    <col min="9984" max="9984" width="25.85546875" customWidth="1"/>
    <col min="9985" max="9986" width="11" customWidth="1"/>
    <col min="9987" max="9987" width="22.85546875" customWidth="1"/>
    <col min="9988" max="9989" width="11" customWidth="1"/>
    <col min="9990" max="9991" width="9.140625" customWidth="1"/>
    <col min="9992" max="9992" width="19" customWidth="1"/>
    <col min="10240" max="10240" width="25.85546875" customWidth="1"/>
    <col min="10241" max="10242" width="11" customWidth="1"/>
    <col min="10243" max="10243" width="22.85546875" customWidth="1"/>
    <col min="10244" max="10245" width="11" customWidth="1"/>
    <col min="10246" max="10247" width="9.140625" customWidth="1"/>
    <col min="10248" max="10248" width="19" customWidth="1"/>
    <col min="10496" max="10496" width="25.85546875" customWidth="1"/>
    <col min="10497" max="10498" width="11" customWidth="1"/>
    <col min="10499" max="10499" width="22.85546875" customWidth="1"/>
    <col min="10500" max="10501" width="11" customWidth="1"/>
    <col min="10502" max="10503" width="9.140625" customWidth="1"/>
    <col min="10504" max="10504" width="19" customWidth="1"/>
    <col min="10752" max="10752" width="25.85546875" customWidth="1"/>
    <col min="10753" max="10754" width="11" customWidth="1"/>
    <col min="10755" max="10755" width="22.85546875" customWidth="1"/>
    <col min="10756" max="10757" width="11" customWidth="1"/>
    <col min="10758" max="10759" width="9.140625" customWidth="1"/>
    <col min="10760" max="10760" width="19" customWidth="1"/>
    <col min="11008" max="11008" width="25.85546875" customWidth="1"/>
    <col min="11009" max="11010" width="11" customWidth="1"/>
    <col min="11011" max="11011" width="22.85546875" customWidth="1"/>
    <col min="11012" max="11013" width="11" customWidth="1"/>
    <col min="11014" max="11015" width="9.140625" customWidth="1"/>
    <col min="11016" max="11016" width="19" customWidth="1"/>
    <col min="11264" max="11264" width="25.85546875" customWidth="1"/>
    <col min="11265" max="11266" width="11" customWidth="1"/>
    <col min="11267" max="11267" width="22.85546875" customWidth="1"/>
    <col min="11268" max="11269" width="11" customWidth="1"/>
    <col min="11270" max="11271" width="9.140625" customWidth="1"/>
    <col min="11272" max="11272" width="19" customWidth="1"/>
    <col min="11520" max="11520" width="25.85546875" customWidth="1"/>
    <col min="11521" max="11522" width="11" customWidth="1"/>
    <col min="11523" max="11523" width="22.85546875" customWidth="1"/>
    <col min="11524" max="11525" width="11" customWidth="1"/>
    <col min="11526" max="11527" width="9.140625" customWidth="1"/>
    <col min="11528" max="11528" width="19" customWidth="1"/>
    <col min="11776" max="11776" width="25.85546875" customWidth="1"/>
    <col min="11777" max="11778" width="11" customWidth="1"/>
    <col min="11779" max="11779" width="22.85546875" customWidth="1"/>
    <col min="11780" max="11781" width="11" customWidth="1"/>
    <col min="11782" max="11783" width="9.140625" customWidth="1"/>
    <col min="11784" max="11784" width="19" customWidth="1"/>
    <col min="12032" max="12032" width="25.85546875" customWidth="1"/>
    <col min="12033" max="12034" width="11" customWidth="1"/>
    <col min="12035" max="12035" width="22.85546875" customWidth="1"/>
    <col min="12036" max="12037" width="11" customWidth="1"/>
    <col min="12038" max="12039" width="9.140625" customWidth="1"/>
    <col min="12040" max="12040" width="19" customWidth="1"/>
    <col min="12288" max="12288" width="25.85546875" customWidth="1"/>
    <col min="12289" max="12290" width="11" customWidth="1"/>
    <col min="12291" max="12291" width="22.85546875" customWidth="1"/>
    <col min="12292" max="12293" width="11" customWidth="1"/>
    <col min="12294" max="12295" width="9.140625" customWidth="1"/>
    <col min="12296" max="12296" width="19" customWidth="1"/>
    <col min="12544" max="12544" width="25.85546875" customWidth="1"/>
    <col min="12545" max="12546" width="11" customWidth="1"/>
    <col min="12547" max="12547" width="22.85546875" customWidth="1"/>
    <col min="12548" max="12549" width="11" customWidth="1"/>
    <col min="12550" max="12551" width="9.140625" customWidth="1"/>
    <col min="12552" max="12552" width="19" customWidth="1"/>
    <col min="12800" max="12800" width="25.85546875" customWidth="1"/>
    <col min="12801" max="12802" width="11" customWidth="1"/>
    <col min="12803" max="12803" width="22.85546875" customWidth="1"/>
    <col min="12804" max="12805" width="11" customWidth="1"/>
    <col min="12806" max="12807" width="9.140625" customWidth="1"/>
    <col min="12808" max="12808" width="19" customWidth="1"/>
    <col min="13056" max="13056" width="25.85546875" customWidth="1"/>
    <col min="13057" max="13058" width="11" customWidth="1"/>
    <col min="13059" max="13059" width="22.85546875" customWidth="1"/>
    <col min="13060" max="13061" width="11" customWidth="1"/>
    <col min="13062" max="13063" width="9.140625" customWidth="1"/>
    <col min="13064" max="13064" width="19" customWidth="1"/>
    <col min="13312" max="13312" width="25.85546875" customWidth="1"/>
    <col min="13313" max="13314" width="11" customWidth="1"/>
    <col min="13315" max="13315" width="22.85546875" customWidth="1"/>
    <col min="13316" max="13317" width="11" customWidth="1"/>
    <col min="13318" max="13319" width="9.140625" customWidth="1"/>
    <col min="13320" max="13320" width="19" customWidth="1"/>
    <col min="13568" max="13568" width="25.85546875" customWidth="1"/>
    <col min="13569" max="13570" width="11" customWidth="1"/>
    <col min="13571" max="13571" width="22.85546875" customWidth="1"/>
    <col min="13572" max="13573" width="11" customWidth="1"/>
    <col min="13574" max="13575" width="9.140625" customWidth="1"/>
    <col min="13576" max="13576" width="19" customWidth="1"/>
    <col min="13824" max="13824" width="25.85546875" customWidth="1"/>
    <col min="13825" max="13826" width="11" customWidth="1"/>
    <col min="13827" max="13827" width="22.85546875" customWidth="1"/>
    <col min="13828" max="13829" width="11" customWidth="1"/>
    <col min="13830" max="13831" width="9.140625" customWidth="1"/>
    <col min="13832" max="13832" width="19" customWidth="1"/>
    <col min="14080" max="14080" width="25.85546875" customWidth="1"/>
    <col min="14081" max="14082" width="11" customWidth="1"/>
    <col min="14083" max="14083" width="22.85546875" customWidth="1"/>
    <col min="14084" max="14085" width="11" customWidth="1"/>
    <col min="14086" max="14087" width="9.140625" customWidth="1"/>
    <col min="14088" max="14088" width="19" customWidth="1"/>
    <col min="14336" max="14336" width="25.85546875" customWidth="1"/>
    <col min="14337" max="14338" width="11" customWidth="1"/>
    <col min="14339" max="14339" width="22.85546875" customWidth="1"/>
    <col min="14340" max="14341" width="11" customWidth="1"/>
    <col min="14342" max="14343" width="9.140625" customWidth="1"/>
    <col min="14344" max="14344" width="19" customWidth="1"/>
    <col min="14592" max="14592" width="25.85546875" customWidth="1"/>
    <col min="14593" max="14594" width="11" customWidth="1"/>
    <col min="14595" max="14595" width="22.85546875" customWidth="1"/>
    <col min="14596" max="14597" width="11" customWidth="1"/>
    <col min="14598" max="14599" width="9.140625" customWidth="1"/>
    <col min="14600" max="14600" width="19" customWidth="1"/>
    <col min="14848" max="14848" width="25.85546875" customWidth="1"/>
    <col min="14849" max="14850" width="11" customWidth="1"/>
    <col min="14851" max="14851" width="22.85546875" customWidth="1"/>
    <col min="14852" max="14853" width="11" customWidth="1"/>
    <col min="14854" max="14855" width="9.140625" customWidth="1"/>
    <col min="14856" max="14856" width="19" customWidth="1"/>
    <col min="15104" max="15104" width="25.85546875" customWidth="1"/>
    <col min="15105" max="15106" width="11" customWidth="1"/>
    <col min="15107" max="15107" width="22.85546875" customWidth="1"/>
    <col min="15108" max="15109" width="11" customWidth="1"/>
    <col min="15110" max="15111" width="9.140625" customWidth="1"/>
    <col min="15112" max="15112" width="19" customWidth="1"/>
    <col min="15360" max="15360" width="25.85546875" customWidth="1"/>
    <col min="15361" max="15362" width="11" customWidth="1"/>
    <col min="15363" max="15363" width="22.85546875" customWidth="1"/>
    <col min="15364" max="15365" width="11" customWidth="1"/>
    <col min="15366" max="15367" width="9.140625" customWidth="1"/>
    <col min="15368" max="15368" width="19" customWidth="1"/>
    <col min="15616" max="15616" width="25.85546875" customWidth="1"/>
    <col min="15617" max="15618" width="11" customWidth="1"/>
    <col min="15619" max="15619" width="22.85546875" customWidth="1"/>
    <col min="15620" max="15621" width="11" customWidth="1"/>
    <col min="15622" max="15623" width="9.140625" customWidth="1"/>
    <col min="15624" max="15624" width="19" customWidth="1"/>
    <col min="15872" max="15872" width="25.85546875" customWidth="1"/>
    <col min="15873" max="15874" width="11" customWidth="1"/>
    <col min="15875" max="15875" width="22.85546875" customWidth="1"/>
    <col min="15876" max="15877" width="11" customWidth="1"/>
    <col min="15878" max="15879" width="9.140625" customWidth="1"/>
    <col min="15880" max="15880" width="19" customWidth="1"/>
    <col min="16128" max="16128" width="25.85546875" customWidth="1"/>
    <col min="16129" max="16130" width="11" customWidth="1"/>
    <col min="16131" max="16131" width="22.85546875" customWidth="1"/>
    <col min="16132" max="16133" width="11" customWidth="1"/>
    <col min="16134" max="16135" width="9.140625" customWidth="1"/>
    <col min="16136" max="16136" width="19" customWidth="1"/>
  </cols>
  <sheetData>
    <row r="1" spans="1:17" s="11" customFormat="1" ht="20.25" x14ac:dyDescent="0.3">
      <c r="B1" s="261"/>
      <c r="G1" s="253" t="s">
        <v>19</v>
      </c>
      <c r="H1" s="222"/>
    </row>
    <row r="2" spans="1:17" s="227" customFormat="1" ht="18" customHeight="1" x14ac:dyDescent="0.25">
      <c r="A2" s="223" t="s">
        <v>19</v>
      </c>
      <c r="B2" s="262" t="s">
        <v>230</v>
      </c>
      <c r="C2" s="224"/>
      <c r="D2" s="225"/>
      <c r="E2" s="225"/>
      <c r="F2" s="225"/>
      <c r="G2" s="225"/>
      <c r="H2" s="226" t="s">
        <v>63</v>
      </c>
    </row>
    <row r="3" spans="1:17" s="227" customFormat="1" x14ac:dyDescent="0.2">
      <c r="A3" s="228" t="s">
        <v>231</v>
      </c>
      <c r="B3" s="263"/>
      <c r="C3" s="229"/>
      <c r="H3" s="230"/>
    </row>
    <row r="4" spans="1:17" s="258" customFormat="1" ht="51" x14ac:dyDescent="0.2">
      <c r="A4" s="255" t="s">
        <v>232</v>
      </c>
      <c r="B4" s="264" t="s">
        <v>59</v>
      </c>
      <c r="C4" s="255" t="s">
        <v>71</v>
      </c>
      <c r="D4" s="255" t="s">
        <v>233</v>
      </c>
      <c r="E4" s="256" t="s">
        <v>279</v>
      </c>
      <c r="F4" s="259" t="s">
        <v>278</v>
      </c>
      <c r="G4" s="256" t="s">
        <v>22</v>
      </c>
      <c r="H4" s="257"/>
    </row>
    <row r="5" spans="1:17" s="227" customFormat="1" x14ac:dyDescent="0.25">
      <c r="A5" t="s">
        <v>308</v>
      </c>
      <c r="B5" s="266">
        <f>(33*Conversions!D4)/1000</f>
        <v>14.968548210000002</v>
      </c>
      <c r="C5" t="s">
        <v>241</v>
      </c>
      <c r="D5" t="s">
        <v>258</v>
      </c>
      <c r="E5" s="268" t="s">
        <v>343</v>
      </c>
      <c r="F5">
        <v>1.1000000000000001</v>
      </c>
      <c r="G5" s="248"/>
      <c r="H5" s="230"/>
      <c r="I5" s="254" t="s">
        <v>282</v>
      </c>
    </row>
    <row r="6" spans="1:17" s="227" customFormat="1" x14ac:dyDescent="0.25">
      <c r="A6" t="s">
        <v>242</v>
      </c>
      <c r="B6" s="269">
        <f>Conversions!D5/B5</f>
        <v>1.6968913513623909</v>
      </c>
      <c r="C6" t="s">
        <v>240</v>
      </c>
      <c r="D6" t="s">
        <v>256</v>
      </c>
      <c r="E6" s="268" t="s">
        <v>343</v>
      </c>
      <c r="F6">
        <v>1.1000000000000001</v>
      </c>
      <c r="G6" s="248"/>
      <c r="H6" s="230"/>
      <c r="I6" s="254" t="s">
        <v>281</v>
      </c>
    </row>
    <row r="7" spans="1:17" s="227" customFormat="1" x14ac:dyDescent="0.25">
      <c r="A7" t="s">
        <v>243</v>
      </c>
      <c r="B7" s="269">
        <f>317438/(100000*B5)</f>
        <v>0.21206999873770654</v>
      </c>
      <c r="C7" t="s">
        <v>239</v>
      </c>
      <c r="D7" t="s">
        <v>255</v>
      </c>
      <c r="E7" s="268">
        <v>1</v>
      </c>
      <c r="F7">
        <v>1.2</v>
      </c>
      <c r="G7" s="248"/>
      <c r="H7" s="230"/>
    </row>
    <row r="8" spans="1:17" s="252" customFormat="1" x14ac:dyDescent="0.25">
      <c r="A8" s="249" t="s">
        <v>244</v>
      </c>
      <c r="B8" s="270">
        <f>26088/B5</f>
        <v>1742.854392690632</v>
      </c>
      <c r="C8" s="249" t="s">
        <v>238</v>
      </c>
      <c r="D8" s="249" t="s">
        <v>254</v>
      </c>
      <c r="E8" s="268">
        <v>1</v>
      </c>
      <c r="F8">
        <v>1.2</v>
      </c>
      <c r="G8" s="250"/>
      <c r="H8" s="251"/>
    </row>
    <row r="9" spans="1:17" s="227" customFormat="1" x14ac:dyDescent="0.25">
      <c r="A9" t="s">
        <v>367</v>
      </c>
      <c r="B9" s="269">
        <f>(56330*L83*Conversions!D4)/(L82*B5*1000)</f>
        <v>6.9807913605381952E-2</v>
      </c>
      <c r="C9" t="s">
        <v>240</v>
      </c>
      <c r="D9" t="s">
        <v>288</v>
      </c>
      <c r="E9" s="268" t="s">
        <v>338</v>
      </c>
      <c r="F9" s="268" t="s">
        <v>286</v>
      </c>
      <c r="G9" s="248">
        <v>1</v>
      </c>
      <c r="H9" s="230"/>
    </row>
    <row r="10" spans="1:17" s="227" customFormat="1" x14ac:dyDescent="0.25">
      <c r="A10" s="260" t="s">
        <v>259</v>
      </c>
      <c r="B10" s="269">
        <f>(AVERAGE(2,3)*Conversions!D6)/(B5*1000)</f>
        <v>0.49904639349122287</v>
      </c>
      <c r="C10" t="s">
        <v>240</v>
      </c>
      <c r="D10" t="s">
        <v>260</v>
      </c>
      <c r="E10" s="268">
        <v>1</v>
      </c>
      <c r="F10" s="268">
        <v>1.2</v>
      </c>
      <c r="G10" s="248"/>
      <c r="H10" s="230"/>
    </row>
    <row r="11" spans="1:17" s="227" customFormat="1" x14ac:dyDescent="0.25">
      <c r="A11" t="s">
        <v>250</v>
      </c>
      <c r="B11" s="269">
        <f>B5/B5</f>
        <v>1</v>
      </c>
      <c r="C11" t="s">
        <v>240</v>
      </c>
      <c r="D11" t="s">
        <v>257</v>
      </c>
      <c r="E11" s="268" t="str">
        <f>E5</f>
        <v>1,5</v>
      </c>
      <c r="F11"/>
      <c r="G11" s="248"/>
      <c r="H11" s="230"/>
    </row>
    <row r="12" spans="1:17" s="227" customFormat="1" x14ac:dyDescent="0.25">
      <c r="A12" t="s">
        <v>245</v>
      </c>
      <c r="B12" s="269">
        <f>(AVERAGE(11,14)*Conversions!D4)/(B5*1000)</f>
        <v>0.37878787878787878</v>
      </c>
      <c r="C12" t="s">
        <v>240</v>
      </c>
      <c r="D12" t="s">
        <v>253</v>
      </c>
      <c r="E12">
        <v>1</v>
      </c>
      <c r="F12">
        <v>1.1000000000000001</v>
      </c>
      <c r="G12"/>
      <c r="H12" s="230"/>
    </row>
    <row r="13" spans="1:17" x14ac:dyDescent="0.25">
      <c r="A13" t="s">
        <v>246</v>
      </c>
      <c r="B13" s="269">
        <f>(AVERAGE(2,3)*Conversions!D4)/(B5*1000)</f>
        <v>7.575757575757576E-2</v>
      </c>
      <c r="C13" t="s">
        <v>240</v>
      </c>
      <c r="D13" t="s">
        <v>252</v>
      </c>
      <c r="E13">
        <v>1</v>
      </c>
      <c r="F13">
        <v>1.1000000000000001</v>
      </c>
      <c r="G13"/>
    </row>
    <row r="14" spans="1:17" x14ac:dyDescent="0.25">
      <c r="A14" t="s">
        <v>247</v>
      </c>
      <c r="B14" s="269">
        <f>(AVERAGE(1,2)*Conversions!$D$4)/($B$5*1000)</f>
        <v>4.5454545454545449E-2</v>
      </c>
      <c r="C14" t="s">
        <v>240</v>
      </c>
      <c r="D14" t="s">
        <v>251</v>
      </c>
      <c r="E14">
        <v>1</v>
      </c>
      <c r="F14">
        <v>1.1000000000000001</v>
      </c>
    </row>
    <row r="15" spans="1:17" s="249" customFormat="1" x14ac:dyDescent="0.25">
      <c r="A15" s="249" t="s">
        <v>372</v>
      </c>
      <c r="B15" s="270">
        <f>B9</f>
        <v>6.9807913605381952E-2</v>
      </c>
      <c r="C15" s="249" t="s">
        <v>240</v>
      </c>
      <c r="D15" s="249" t="s">
        <v>288</v>
      </c>
      <c r="G15" s="202">
        <v>2</v>
      </c>
      <c r="H15" s="284"/>
    </row>
    <row r="16" spans="1:17" s="232" customFormat="1" x14ac:dyDescent="0.25">
      <c r="A16" s="260"/>
      <c r="B16" s="266"/>
      <c r="C16" s="260"/>
      <c r="D16" s="267"/>
      <c r="E16" s="248"/>
      <c r="F16" s="248"/>
      <c r="H16" s="231"/>
      <c r="I16"/>
      <c r="J16"/>
      <c r="K16"/>
      <c r="L16"/>
      <c r="M16"/>
      <c r="N16"/>
      <c r="O16"/>
      <c r="P16"/>
      <c r="Q16"/>
    </row>
    <row r="17" spans="1:9" x14ac:dyDescent="0.25">
      <c r="A17" s="260" t="s">
        <v>299</v>
      </c>
      <c r="B17" s="266">
        <f>B6/(SUM($B$10:$B$14))</f>
        <v>0.84885041031932484</v>
      </c>
      <c r="C17" s="260" t="s">
        <v>240</v>
      </c>
      <c r="D17" s="260" t="s">
        <v>310</v>
      </c>
    </row>
    <row r="18" spans="1:9" x14ac:dyDescent="0.25">
      <c r="A18" s="260" t="s">
        <v>314</v>
      </c>
      <c r="B18" s="266">
        <f>B7/(SUM($B$10:$B$14))</f>
        <v>0.10608558131927001</v>
      </c>
      <c r="C18" s="260" t="s">
        <v>239</v>
      </c>
      <c r="D18" s="260" t="s">
        <v>311</v>
      </c>
    </row>
    <row r="19" spans="1:9" x14ac:dyDescent="0.25">
      <c r="A19" s="260" t="s">
        <v>315</v>
      </c>
      <c r="B19" s="266">
        <f>B8/(SUM($B$10:$B$14))</f>
        <v>871.84289387443096</v>
      </c>
      <c r="C19" s="260" t="s">
        <v>238</v>
      </c>
      <c r="D19" s="260" t="s">
        <v>312</v>
      </c>
    </row>
    <row r="20" spans="1:9" x14ac:dyDescent="0.25">
      <c r="A20" s="260" t="s">
        <v>316</v>
      </c>
      <c r="B20" s="266">
        <f>B9/(SUM($B$10:$B$14))</f>
        <v>3.4920607061783265E-2</v>
      </c>
      <c r="C20" s="260" t="s">
        <v>240</v>
      </c>
      <c r="D20" s="260" t="s">
        <v>313</v>
      </c>
    </row>
    <row r="21" spans="1:9" x14ac:dyDescent="0.25">
      <c r="A21" s="260"/>
      <c r="B21" s="266"/>
      <c r="C21" s="260"/>
      <c r="D21" s="260"/>
    </row>
    <row r="25" spans="1:9" x14ac:dyDescent="0.25">
      <c r="I25" s="254" t="s">
        <v>280</v>
      </c>
    </row>
    <row r="26" spans="1:9" x14ac:dyDescent="0.25">
      <c r="I26" s="254" t="s">
        <v>284</v>
      </c>
    </row>
    <row r="40" spans="4:9" x14ac:dyDescent="0.25">
      <c r="D40" s="265"/>
    </row>
    <row r="44" spans="4:9" x14ac:dyDescent="0.25">
      <c r="I44" s="254" t="s">
        <v>280</v>
      </c>
    </row>
    <row r="45" spans="4:9" x14ac:dyDescent="0.25">
      <c r="I45" s="254" t="s">
        <v>283</v>
      </c>
    </row>
    <row r="80" spans="9:9" x14ac:dyDescent="0.25">
      <c r="I80" s="254" t="s">
        <v>289</v>
      </c>
    </row>
    <row r="81" spans="9:14" x14ac:dyDescent="0.25">
      <c r="I81" s="254" t="s">
        <v>285</v>
      </c>
    </row>
    <row r="82" spans="9:14" x14ac:dyDescent="0.25">
      <c r="I82" t="s">
        <v>362</v>
      </c>
      <c r="L82">
        <v>1027</v>
      </c>
      <c r="M82" t="s">
        <v>264</v>
      </c>
      <c r="N82" t="s">
        <v>354</v>
      </c>
    </row>
    <row r="83" spans="9:14" x14ac:dyDescent="0.25">
      <c r="I83" t="s">
        <v>290</v>
      </c>
      <c r="L83">
        <v>4.2000000000000003E-2</v>
      </c>
      <c r="M83" t="s">
        <v>287</v>
      </c>
      <c r="N83" t="s">
        <v>353</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F6" sqref="F6"/>
    </sheetView>
  </sheetViews>
  <sheetFormatPr defaultColWidth="9.140625" defaultRowHeight="12.75" x14ac:dyDescent="0.2"/>
  <cols>
    <col min="1" max="2" width="9.140625" style="232"/>
    <col min="3" max="3" width="9.85546875" style="232" customWidth="1"/>
    <col min="4" max="4" width="13.42578125" style="232" bestFit="1" customWidth="1"/>
    <col min="5" max="5" width="16.42578125" style="232" bestFit="1" customWidth="1"/>
    <col min="6" max="6" width="23.42578125" style="232" customWidth="1"/>
    <col min="7" max="7" width="11" style="232" bestFit="1" customWidth="1"/>
    <col min="8" max="259" width="9.140625" style="232"/>
    <col min="260" max="260" width="13.42578125" style="232" bestFit="1" customWidth="1"/>
    <col min="261" max="261" width="16.42578125" style="232" bestFit="1" customWidth="1"/>
    <col min="262" max="262" width="23.42578125" style="232" customWidth="1"/>
    <col min="263" max="263" width="11" style="232" bestFit="1" customWidth="1"/>
    <col min="264" max="515" width="9.140625" style="232"/>
    <col min="516" max="516" width="13.42578125" style="232" bestFit="1" customWidth="1"/>
    <col min="517" max="517" width="16.42578125" style="232" bestFit="1" customWidth="1"/>
    <col min="518" max="518" width="23.42578125" style="232" customWidth="1"/>
    <col min="519" max="519" width="11" style="232" bestFit="1" customWidth="1"/>
    <col min="520" max="771" width="9.140625" style="232"/>
    <col min="772" max="772" width="13.42578125" style="232" bestFit="1" customWidth="1"/>
    <col min="773" max="773" width="16.42578125" style="232" bestFit="1" customWidth="1"/>
    <col min="774" max="774" width="23.42578125" style="232" customWidth="1"/>
    <col min="775" max="775" width="11" style="232" bestFit="1" customWidth="1"/>
    <col min="776" max="1027" width="9.140625" style="232"/>
    <col min="1028" max="1028" width="13.42578125" style="232" bestFit="1" customWidth="1"/>
    <col min="1029" max="1029" width="16.42578125" style="232" bestFit="1" customWidth="1"/>
    <col min="1030" max="1030" width="23.42578125" style="232" customWidth="1"/>
    <col min="1031" max="1031" width="11" style="232" bestFit="1" customWidth="1"/>
    <col min="1032" max="1283" width="9.140625" style="232"/>
    <col min="1284" max="1284" width="13.42578125" style="232" bestFit="1" customWidth="1"/>
    <col min="1285" max="1285" width="16.42578125" style="232" bestFit="1" customWidth="1"/>
    <col min="1286" max="1286" width="23.42578125" style="232" customWidth="1"/>
    <col min="1287" max="1287" width="11" style="232" bestFit="1" customWidth="1"/>
    <col min="1288" max="1539" width="9.140625" style="232"/>
    <col min="1540" max="1540" width="13.42578125" style="232" bestFit="1" customWidth="1"/>
    <col min="1541" max="1541" width="16.42578125" style="232" bestFit="1" customWidth="1"/>
    <col min="1542" max="1542" width="23.42578125" style="232" customWidth="1"/>
    <col min="1543" max="1543" width="11" style="232" bestFit="1" customWidth="1"/>
    <col min="1544" max="1795" width="9.140625" style="232"/>
    <col min="1796" max="1796" width="13.42578125" style="232" bestFit="1" customWidth="1"/>
    <col min="1797" max="1797" width="16.42578125" style="232" bestFit="1" customWidth="1"/>
    <col min="1798" max="1798" width="23.42578125" style="232" customWidth="1"/>
    <col min="1799" max="1799" width="11" style="232" bestFit="1" customWidth="1"/>
    <col min="1800" max="2051" width="9.140625" style="232"/>
    <col min="2052" max="2052" width="13.42578125" style="232" bestFit="1" customWidth="1"/>
    <col min="2053" max="2053" width="16.42578125" style="232" bestFit="1" customWidth="1"/>
    <col min="2054" max="2054" width="23.42578125" style="232" customWidth="1"/>
    <col min="2055" max="2055" width="11" style="232" bestFit="1" customWidth="1"/>
    <col min="2056" max="2307" width="9.140625" style="232"/>
    <col min="2308" max="2308" width="13.42578125" style="232" bestFit="1" customWidth="1"/>
    <col min="2309" max="2309" width="16.42578125" style="232" bestFit="1" customWidth="1"/>
    <col min="2310" max="2310" width="23.42578125" style="232" customWidth="1"/>
    <col min="2311" max="2311" width="11" style="232" bestFit="1" customWidth="1"/>
    <col min="2312" max="2563" width="9.140625" style="232"/>
    <col min="2564" max="2564" width="13.42578125" style="232" bestFit="1" customWidth="1"/>
    <col min="2565" max="2565" width="16.42578125" style="232" bestFit="1" customWidth="1"/>
    <col min="2566" max="2566" width="23.42578125" style="232" customWidth="1"/>
    <col min="2567" max="2567" width="11" style="232" bestFit="1" customWidth="1"/>
    <col min="2568" max="2819" width="9.140625" style="232"/>
    <col min="2820" max="2820" width="13.42578125" style="232" bestFit="1" customWidth="1"/>
    <col min="2821" max="2821" width="16.42578125" style="232" bestFit="1" customWidth="1"/>
    <col min="2822" max="2822" width="23.42578125" style="232" customWidth="1"/>
    <col min="2823" max="2823" width="11" style="232" bestFit="1" customWidth="1"/>
    <col min="2824" max="3075" width="9.140625" style="232"/>
    <col min="3076" max="3076" width="13.42578125" style="232" bestFit="1" customWidth="1"/>
    <col min="3077" max="3077" width="16.42578125" style="232" bestFit="1" customWidth="1"/>
    <col min="3078" max="3078" width="23.42578125" style="232" customWidth="1"/>
    <col min="3079" max="3079" width="11" style="232" bestFit="1" customWidth="1"/>
    <col min="3080" max="3331" width="9.140625" style="232"/>
    <col min="3332" max="3332" width="13.42578125" style="232" bestFit="1" customWidth="1"/>
    <col min="3333" max="3333" width="16.42578125" style="232" bestFit="1" customWidth="1"/>
    <col min="3334" max="3334" width="23.42578125" style="232" customWidth="1"/>
    <col min="3335" max="3335" width="11" style="232" bestFit="1" customWidth="1"/>
    <col min="3336" max="3587" width="9.140625" style="232"/>
    <col min="3588" max="3588" width="13.42578125" style="232" bestFit="1" customWidth="1"/>
    <col min="3589" max="3589" width="16.42578125" style="232" bestFit="1" customWidth="1"/>
    <col min="3590" max="3590" width="23.42578125" style="232" customWidth="1"/>
    <col min="3591" max="3591" width="11" style="232" bestFit="1" customWidth="1"/>
    <col min="3592" max="3843" width="9.140625" style="232"/>
    <col min="3844" max="3844" width="13.42578125" style="232" bestFit="1" customWidth="1"/>
    <col min="3845" max="3845" width="16.42578125" style="232" bestFit="1" customWidth="1"/>
    <col min="3846" max="3846" width="23.42578125" style="232" customWidth="1"/>
    <col min="3847" max="3847" width="11" style="232" bestFit="1" customWidth="1"/>
    <col min="3848" max="4099" width="9.140625" style="232"/>
    <col min="4100" max="4100" width="13.42578125" style="232" bestFit="1" customWidth="1"/>
    <col min="4101" max="4101" width="16.42578125" style="232" bestFit="1" customWidth="1"/>
    <col min="4102" max="4102" width="23.42578125" style="232" customWidth="1"/>
    <col min="4103" max="4103" width="11" style="232" bestFit="1" customWidth="1"/>
    <col min="4104" max="4355" width="9.140625" style="232"/>
    <col min="4356" max="4356" width="13.42578125" style="232" bestFit="1" customWidth="1"/>
    <col min="4357" max="4357" width="16.42578125" style="232" bestFit="1" customWidth="1"/>
    <col min="4358" max="4358" width="23.42578125" style="232" customWidth="1"/>
    <col min="4359" max="4359" width="11" style="232" bestFit="1" customWidth="1"/>
    <col min="4360" max="4611" width="9.140625" style="232"/>
    <col min="4612" max="4612" width="13.42578125" style="232" bestFit="1" customWidth="1"/>
    <col min="4613" max="4613" width="16.42578125" style="232" bestFit="1" customWidth="1"/>
    <col min="4614" max="4614" width="23.42578125" style="232" customWidth="1"/>
    <col min="4615" max="4615" width="11" style="232" bestFit="1" customWidth="1"/>
    <col min="4616" max="4867" width="9.140625" style="232"/>
    <col min="4868" max="4868" width="13.42578125" style="232" bestFit="1" customWidth="1"/>
    <col min="4869" max="4869" width="16.42578125" style="232" bestFit="1" customWidth="1"/>
    <col min="4870" max="4870" width="23.42578125" style="232" customWidth="1"/>
    <col min="4871" max="4871" width="11" style="232" bestFit="1" customWidth="1"/>
    <col min="4872" max="5123" width="9.140625" style="232"/>
    <col min="5124" max="5124" width="13.42578125" style="232" bestFit="1" customWidth="1"/>
    <col min="5125" max="5125" width="16.42578125" style="232" bestFit="1" customWidth="1"/>
    <col min="5126" max="5126" width="23.42578125" style="232" customWidth="1"/>
    <col min="5127" max="5127" width="11" style="232" bestFit="1" customWidth="1"/>
    <col min="5128" max="5379" width="9.140625" style="232"/>
    <col min="5380" max="5380" width="13.42578125" style="232" bestFit="1" customWidth="1"/>
    <col min="5381" max="5381" width="16.42578125" style="232" bestFit="1" customWidth="1"/>
    <col min="5382" max="5382" width="23.42578125" style="232" customWidth="1"/>
    <col min="5383" max="5383" width="11" style="232" bestFit="1" customWidth="1"/>
    <col min="5384" max="5635" width="9.140625" style="232"/>
    <col min="5636" max="5636" width="13.42578125" style="232" bestFit="1" customWidth="1"/>
    <col min="5637" max="5637" width="16.42578125" style="232" bestFit="1" customWidth="1"/>
    <col min="5638" max="5638" width="23.42578125" style="232" customWidth="1"/>
    <col min="5639" max="5639" width="11" style="232" bestFit="1" customWidth="1"/>
    <col min="5640" max="5891" width="9.140625" style="232"/>
    <col min="5892" max="5892" width="13.42578125" style="232" bestFit="1" customWidth="1"/>
    <col min="5893" max="5893" width="16.42578125" style="232" bestFit="1" customWidth="1"/>
    <col min="5894" max="5894" width="23.42578125" style="232" customWidth="1"/>
    <col min="5895" max="5895" width="11" style="232" bestFit="1" customWidth="1"/>
    <col min="5896" max="6147" width="9.140625" style="232"/>
    <col min="6148" max="6148" width="13.42578125" style="232" bestFit="1" customWidth="1"/>
    <col min="6149" max="6149" width="16.42578125" style="232" bestFit="1" customWidth="1"/>
    <col min="6150" max="6150" width="23.42578125" style="232" customWidth="1"/>
    <col min="6151" max="6151" width="11" style="232" bestFit="1" customWidth="1"/>
    <col min="6152" max="6403" width="9.140625" style="232"/>
    <col min="6404" max="6404" width="13.42578125" style="232" bestFit="1" customWidth="1"/>
    <col min="6405" max="6405" width="16.42578125" style="232" bestFit="1" customWidth="1"/>
    <col min="6406" max="6406" width="23.42578125" style="232" customWidth="1"/>
    <col min="6407" max="6407" width="11" style="232" bestFit="1" customWidth="1"/>
    <col min="6408" max="6659" width="9.140625" style="232"/>
    <col min="6660" max="6660" width="13.42578125" style="232" bestFit="1" customWidth="1"/>
    <col min="6661" max="6661" width="16.42578125" style="232" bestFit="1" customWidth="1"/>
    <col min="6662" max="6662" width="23.42578125" style="232" customWidth="1"/>
    <col min="6663" max="6663" width="11" style="232" bestFit="1" customWidth="1"/>
    <col min="6664" max="6915" width="9.140625" style="232"/>
    <col min="6916" max="6916" width="13.42578125" style="232" bestFit="1" customWidth="1"/>
    <col min="6917" max="6917" width="16.42578125" style="232" bestFit="1" customWidth="1"/>
    <col min="6918" max="6918" width="23.42578125" style="232" customWidth="1"/>
    <col min="6919" max="6919" width="11" style="232" bestFit="1" customWidth="1"/>
    <col min="6920" max="7171" width="9.140625" style="232"/>
    <col min="7172" max="7172" width="13.42578125" style="232" bestFit="1" customWidth="1"/>
    <col min="7173" max="7173" width="16.42578125" style="232" bestFit="1" customWidth="1"/>
    <col min="7174" max="7174" width="23.42578125" style="232" customWidth="1"/>
    <col min="7175" max="7175" width="11" style="232" bestFit="1" customWidth="1"/>
    <col min="7176" max="7427" width="9.140625" style="232"/>
    <col min="7428" max="7428" width="13.42578125" style="232" bestFit="1" customWidth="1"/>
    <col min="7429" max="7429" width="16.42578125" style="232" bestFit="1" customWidth="1"/>
    <col min="7430" max="7430" width="23.42578125" style="232" customWidth="1"/>
    <col min="7431" max="7431" width="11" style="232" bestFit="1" customWidth="1"/>
    <col min="7432" max="7683" width="9.140625" style="232"/>
    <col min="7684" max="7684" width="13.42578125" style="232" bestFit="1" customWidth="1"/>
    <col min="7685" max="7685" width="16.42578125" style="232" bestFit="1" customWidth="1"/>
    <col min="7686" max="7686" width="23.42578125" style="232" customWidth="1"/>
    <col min="7687" max="7687" width="11" style="232" bestFit="1" customWidth="1"/>
    <col min="7688" max="7939" width="9.140625" style="232"/>
    <col min="7940" max="7940" width="13.42578125" style="232" bestFit="1" customWidth="1"/>
    <col min="7941" max="7941" width="16.42578125" style="232" bestFit="1" customWidth="1"/>
    <col min="7942" max="7942" width="23.42578125" style="232" customWidth="1"/>
    <col min="7943" max="7943" width="11" style="232" bestFit="1" customWidth="1"/>
    <col min="7944" max="8195" width="9.140625" style="232"/>
    <col min="8196" max="8196" width="13.42578125" style="232" bestFit="1" customWidth="1"/>
    <col min="8197" max="8197" width="16.42578125" style="232" bestFit="1" customWidth="1"/>
    <col min="8198" max="8198" width="23.42578125" style="232" customWidth="1"/>
    <col min="8199" max="8199" width="11" style="232" bestFit="1" customWidth="1"/>
    <col min="8200" max="8451" width="9.140625" style="232"/>
    <col min="8452" max="8452" width="13.42578125" style="232" bestFit="1" customWidth="1"/>
    <col min="8453" max="8453" width="16.42578125" style="232" bestFit="1" customWidth="1"/>
    <col min="8454" max="8454" width="23.42578125" style="232" customWidth="1"/>
    <col min="8455" max="8455" width="11" style="232" bestFit="1" customWidth="1"/>
    <col min="8456" max="8707" width="9.140625" style="232"/>
    <col min="8708" max="8708" width="13.42578125" style="232" bestFit="1" customWidth="1"/>
    <col min="8709" max="8709" width="16.42578125" style="232" bestFit="1" customWidth="1"/>
    <col min="8710" max="8710" width="23.42578125" style="232" customWidth="1"/>
    <col min="8711" max="8711" width="11" style="232" bestFit="1" customWidth="1"/>
    <col min="8712" max="8963" width="9.140625" style="232"/>
    <col min="8964" max="8964" width="13.42578125" style="232" bestFit="1" customWidth="1"/>
    <col min="8965" max="8965" width="16.42578125" style="232" bestFit="1" customWidth="1"/>
    <col min="8966" max="8966" width="23.42578125" style="232" customWidth="1"/>
    <col min="8967" max="8967" width="11" style="232" bestFit="1" customWidth="1"/>
    <col min="8968" max="9219" width="9.140625" style="232"/>
    <col min="9220" max="9220" width="13.42578125" style="232" bestFit="1" customWidth="1"/>
    <col min="9221" max="9221" width="16.42578125" style="232" bestFit="1" customWidth="1"/>
    <col min="9222" max="9222" width="23.42578125" style="232" customWidth="1"/>
    <col min="9223" max="9223" width="11" style="232" bestFit="1" customWidth="1"/>
    <col min="9224" max="9475" width="9.140625" style="232"/>
    <col min="9476" max="9476" width="13.42578125" style="232" bestFit="1" customWidth="1"/>
    <col min="9477" max="9477" width="16.42578125" style="232" bestFit="1" customWidth="1"/>
    <col min="9478" max="9478" width="23.42578125" style="232" customWidth="1"/>
    <col min="9479" max="9479" width="11" style="232" bestFit="1" customWidth="1"/>
    <col min="9480" max="9731" width="9.140625" style="232"/>
    <col min="9732" max="9732" width="13.42578125" style="232" bestFit="1" customWidth="1"/>
    <col min="9733" max="9733" width="16.42578125" style="232" bestFit="1" customWidth="1"/>
    <col min="9734" max="9734" width="23.42578125" style="232" customWidth="1"/>
    <col min="9735" max="9735" width="11" style="232" bestFit="1" customWidth="1"/>
    <col min="9736" max="9987" width="9.140625" style="232"/>
    <col min="9988" max="9988" width="13.42578125" style="232" bestFit="1" customWidth="1"/>
    <col min="9989" max="9989" width="16.42578125" style="232" bestFit="1" customWidth="1"/>
    <col min="9990" max="9990" width="23.42578125" style="232" customWidth="1"/>
    <col min="9991" max="9991" width="11" style="232" bestFit="1" customWidth="1"/>
    <col min="9992" max="10243" width="9.140625" style="232"/>
    <col min="10244" max="10244" width="13.42578125" style="232" bestFit="1" customWidth="1"/>
    <col min="10245" max="10245" width="16.42578125" style="232" bestFit="1" customWidth="1"/>
    <col min="10246" max="10246" width="23.42578125" style="232" customWidth="1"/>
    <col min="10247" max="10247" width="11" style="232" bestFit="1" customWidth="1"/>
    <col min="10248" max="10499" width="9.140625" style="232"/>
    <col min="10500" max="10500" width="13.42578125" style="232" bestFit="1" customWidth="1"/>
    <col min="10501" max="10501" width="16.42578125" style="232" bestFit="1" customWidth="1"/>
    <col min="10502" max="10502" width="23.42578125" style="232" customWidth="1"/>
    <col min="10503" max="10503" width="11" style="232" bestFit="1" customWidth="1"/>
    <col min="10504" max="10755" width="9.140625" style="232"/>
    <col min="10756" max="10756" width="13.42578125" style="232" bestFit="1" customWidth="1"/>
    <col min="10757" max="10757" width="16.42578125" style="232" bestFit="1" customWidth="1"/>
    <col min="10758" max="10758" width="23.42578125" style="232" customWidth="1"/>
    <col min="10759" max="10759" width="11" style="232" bestFit="1" customWidth="1"/>
    <col min="10760" max="11011" width="9.140625" style="232"/>
    <col min="11012" max="11012" width="13.42578125" style="232" bestFit="1" customWidth="1"/>
    <col min="11013" max="11013" width="16.42578125" style="232" bestFit="1" customWidth="1"/>
    <col min="11014" max="11014" width="23.42578125" style="232" customWidth="1"/>
    <col min="11015" max="11015" width="11" style="232" bestFit="1" customWidth="1"/>
    <col min="11016" max="11267" width="9.140625" style="232"/>
    <col min="11268" max="11268" width="13.42578125" style="232" bestFit="1" customWidth="1"/>
    <col min="11269" max="11269" width="16.42578125" style="232" bestFit="1" customWidth="1"/>
    <col min="11270" max="11270" width="23.42578125" style="232" customWidth="1"/>
    <col min="11271" max="11271" width="11" style="232" bestFit="1" customWidth="1"/>
    <col min="11272" max="11523" width="9.140625" style="232"/>
    <col min="11524" max="11524" width="13.42578125" style="232" bestFit="1" customWidth="1"/>
    <col min="11525" max="11525" width="16.42578125" style="232" bestFit="1" customWidth="1"/>
    <col min="11526" max="11526" width="23.42578125" style="232" customWidth="1"/>
    <col min="11527" max="11527" width="11" style="232" bestFit="1" customWidth="1"/>
    <col min="11528" max="11779" width="9.140625" style="232"/>
    <col min="11780" max="11780" width="13.42578125" style="232" bestFit="1" customWidth="1"/>
    <col min="11781" max="11781" width="16.42578125" style="232" bestFit="1" customWidth="1"/>
    <col min="11782" max="11782" width="23.42578125" style="232" customWidth="1"/>
    <col min="11783" max="11783" width="11" style="232" bestFit="1" customWidth="1"/>
    <col min="11784" max="12035" width="9.140625" style="232"/>
    <col min="12036" max="12036" width="13.42578125" style="232" bestFit="1" customWidth="1"/>
    <col min="12037" max="12037" width="16.42578125" style="232" bestFit="1" customWidth="1"/>
    <col min="12038" max="12038" width="23.42578125" style="232" customWidth="1"/>
    <col min="12039" max="12039" width="11" style="232" bestFit="1" customWidth="1"/>
    <col min="12040" max="12291" width="9.140625" style="232"/>
    <col min="12292" max="12292" width="13.42578125" style="232" bestFit="1" customWidth="1"/>
    <col min="12293" max="12293" width="16.42578125" style="232" bestFit="1" customWidth="1"/>
    <col min="12294" max="12294" width="23.42578125" style="232" customWidth="1"/>
    <col min="12295" max="12295" width="11" style="232" bestFit="1" customWidth="1"/>
    <col min="12296" max="12547" width="9.140625" style="232"/>
    <col min="12548" max="12548" width="13.42578125" style="232" bestFit="1" customWidth="1"/>
    <col min="12549" max="12549" width="16.42578125" style="232" bestFit="1" customWidth="1"/>
    <col min="12550" max="12550" width="23.42578125" style="232" customWidth="1"/>
    <col min="12551" max="12551" width="11" style="232" bestFit="1" customWidth="1"/>
    <col min="12552" max="12803" width="9.140625" style="232"/>
    <col min="12804" max="12804" width="13.42578125" style="232" bestFit="1" customWidth="1"/>
    <col min="12805" max="12805" width="16.42578125" style="232" bestFit="1" customWidth="1"/>
    <col min="12806" max="12806" width="23.42578125" style="232" customWidth="1"/>
    <col min="12807" max="12807" width="11" style="232" bestFit="1" customWidth="1"/>
    <col min="12808" max="13059" width="9.140625" style="232"/>
    <col min="13060" max="13060" width="13.42578125" style="232" bestFit="1" customWidth="1"/>
    <col min="13061" max="13061" width="16.42578125" style="232" bestFit="1" customWidth="1"/>
    <col min="13062" max="13062" width="23.42578125" style="232" customWidth="1"/>
    <col min="13063" max="13063" width="11" style="232" bestFit="1" customWidth="1"/>
    <col min="13064" max="13315" width="9.140625" style="232"/>
    <col min="13316" max="13316" width="13.42578125" style="232" bestFit="1" customWidth="1"/>
    <col min="13317" max="13317" width="16.42578125" style="232" bestFit="1" customWidth="1"/>
    <col min="13318" max="13318" width="23.42578125" style="232" customWidth="1"/>
    <col min="13319" max="13319" width="11" style="232" bestFit="1" customWidth="1"/>
    <col min="13320" max="13571" width="9.140625" style="232"/>
    <col min="13572" max="13572" width="13.42578125" style="232" bestFit="1" customWidth="1"/>
    <col min="13573" max="13573" width="16.42578125" style="232" bestFit="1" customWidth="1"/>
    <col min="13574" max="13574" width="23.42578125" style="232" customWidth="1"/>
    <col min="13575" max="13575" width="11" style="232" bestFit="1" customWidth="1"/>
    <col min="13576" max="13827" width="9.140625" style="232"/>
    <col min="13828" max="13828" width="13.42578125" style="232" bestFit="1" customWidth="1"/>
    <col min="13829" max="13829" width="16.42578125" style="232" bestFit="1" customWidth="1"/>
    <col min="13830" max="13830" width="23.42578125" style="232" customWidth="1"/>
    <col min="13831" max="13831" width="11" style="232" bestFit="1" customWidth="1"/>
    <col min="13832" max="14083" width="9.140625" style="232"/>
    <col min="14084" max="14084" width="13.42578125" style="232" bestFit="1" customWidth="1"/>
    <col min="14085" max="14085" width="16.42578125" style="232" bestFit="1" customWidth="1"/>
    <col min="14086" max="14086" width="23.42578125" style="232" customWidth="1"/>
    <col min="14087" max="14087" width="11" style="232" bestFit="1" customWidth="1"/>
    <col min="14088" max="14339" width="9.140625" style="232"/>
    <col min="14340" max="14340" width="13.42578125" style="232" bestFit="1" customWidth="1"/>
    <col min="14341" max="14341" width="16.42578125" style="232" bestFit="1" customWidth="1"/>
    <col min="14342" max="14342" width="23.42578125" style="232" customWidth="1"/>
    <col min="14343" max="14343" width="11" style="232" bestFit="1" customWidth="1"/>
    <col min="14344" max="14595" width="9.140625" style="232"/>
    <col min="14596" max="14596" width="13.42578125" style="232" bestFit="1" customWidth="1"/>
    <col min="14597" max="14597" width="16.42578125" style="232" bestFit="1" customWidth="1"/>
    <col min="14598" max="14598" width="23.42578125" style="232" customWidth="1"/>
    <col min="14599" max="14599" width="11" style="232" bestFit="1" customWidth="1"/>
    <col min="14600" max="14851" width="9.140625" style="232"/>
    <col min="14852" max="14852" width="13.42578125" style="232" bestFit="1" customWidth="1"/>
    <col min="14853" max="14853" width="16.42578125" style="232" bestFit="1" customWidth="1"/>
    <col min="14854" max="14854" width="23.42578125" style="232" customWidth="1"/>
    <col min="14855" max="14855" width="11" style="232" bestFit="1" customWidth="1"/>
    <col min="14856" max="15107" width="9.140625" style="232"/>
    <col min="15108" max="15108" width="13.42578125" style="232" bestFit="1" customWidth="1"/>
    <col min="15109" max="15109" width="16.42578125" style="232" bestFit="1" customWidth="1"/>
    <col min="15110" max="15110" width="23.42578125" style="232" customWidth="1"/>
    <col min="15111" max="15111" width="11" style="232" bestFit="1" customWidth="1"/>
    <col min="15112" max="15363" width="9.140625" style="232"/>
    <col min="15364" max="15364" width="13.42578125" style="232" bestFit="1" customWidth="1"/>
    <col min="15365" max="15365" width="16.42578125" style="232" bestFit="1" customWidth="1"/>
    <col min="15366" max="15366" width="23.42578125" style="232" customWidth="1"/>
    <col min="15367" max="15367" width="11" style="232" bestFit="1" customWidth="1"/>
    <col min="15368" max="15619" width="9.140625" style="232"/>
    <col min="15620" max="15620" width="13.42578125" style="232" bestFit="1" customWidth="1"/>
    <col min="15621" max="15621" width="16.42578125" style="232" bestFit="1" customWidth="1"/>
    <col min="15622" max="15622" width="23.42578125" style="232" customWidth="1"/>
    <col min="15623" max="15623" width="11" style="232" bestFit="1" customWidth="1"/>
    <col min="15624" max="15875" width="9.140625" style="232"/>
    <col min="15876" max="15876" width="13.42578125" style="232" bestFit="1" customWidth="1"/>
    <col min="15877" max="15877" width="16.42578125" style="232" bestFit="1" customWidth="1"/>
    <col min="15878" max="15878" width="23.42578125" style="232" customWidth="1"/>
    <col min="15879" max="15879" width="11" style="232" bestFit="1" customWidth="1"/>
    <col min="15880" max="16131" width="9.140625" style="232"/>
    <col min="16132" max="16132" width="13.42578125" style="232" bestFit="1" customWidth="1"/>
    <col min="16133" max="16133" width="16.42578125" style="232" bestFit="1" customWidth="1"/>
    <col min="16134" max="16134" width="23.42578125" style="232" customWidth="1"/>
    <col min="16135" max="16135" width="11" style="232" bestFit="1" customWidth="1"/>
    <col min="16136" max="16384" width="9.140625" style="232"/>
  </cols>
  <sheetData>
    <row r="1" spans="1:38" ht="20.25" x14ac:dyDescent="0.3">
      <c r="A1" s="233"/>
      <c r="B1" s="234"/>
      <c r="C1" s="233"/>
      <c r="D1" s="234"/>
      <c r="E1" s="233"/>
      <c r="F1" s="233"/>
      <c r="G1" s="233"/>
      <c r="H1" s="81" t="s">
        <v>20</v>
      </c>
      <c r="I1" s="235"/>
      <c r="J1" s="235"/>
      <c r="K1" s="235"/>
      <c r="L1" s="235"/>
      <c r="M1" s="235"/>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row>
    <row r="2" spans="1:38" x14ac:dyDescent="0.2">
      <c r="A2" s="235"/>
      <c r="B2" s="404"/>
      <c r="C2" s="404"/>
      <c r="D2" s="404"/>
      <c r="E2" s="404"/>
      <c r="F2" s="236"/>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row>
    <row r="3" spans="1:38" x14ac:dyDescent="0.2">
      <c r="A3" s="235"/>
      <c r="B3" s="405" t="s">
        <v>234</v>
      </c>
      <c r="C3" s="405"/>
      <c r="D3" s="405"/>
      <c r="E3" s="405"/>
      <c r="F3" s="237" t="s">
        <v>63</v>
      </c>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row>
    <row r="4" spans="1:38" x14ac:dyDescent="0.2">
      <c r="A4" s="235"/>
      <c r="B4" s="235">
        <v>1</v>
      </c>
      <c r="C4" s="235" t="s">
        <v>236</v>
      </c>
      <c r="D4" s="235">
        <f>CONVERT(1,"lbm","g")</f>
        <v>453.59237000000002</v>
      </c>
      <c r="E4" s="235" t="s">
        <v>237</v>
      </c>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row>
    <row r="5" spans="1:38" x14ac:dyDescent="0.2">
      <c r="A5" s="235"/>
      <c r="B5" s="235">
        <v>1</v>
      </c>
      <c r="C5" s="232" t="s">
        <v>249</v>
      </c>
      <c r="D5" s="232">
        <v>25.4</v>
      </c>
      <c r="E5" s="232" t="s">
        <v>248</v>
      </c>
      <c r="F5" s="278" t="s">
        <v>343</v>
      </c>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row>
    <row r="6" spans="1:38" x14ac:dyDescent="0.2">
      <c r="A6" s="235"/>
      <c r="B6" s="235">
        <v>1</v>
      </c>
      <c r="C6" s="232" t="s">
        <v>340</v>
      </c>
      <c r="D6" s="232">
        <v>2988</v>
      </c>
      <c r="E6" s="232" t="s">
        <v>339</v>
      </c>
      <c r="F6" s="232">
        <v>4</v>
      </c>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row>
    <row r="7" spans="1:38" x14ac:dyDescent="0.2">
      <c r="A7" s="235"/>
      <c r="B7" s="238"/>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row>
    <row r="8" spans="1:38" x14ac:dyDescent="0.2">
      <c r="A8" s="235"/>
      <c r="B8" s="239"/>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row>
    <row r="9" spans="1:38" x14ac:dyDescent="0.2">
      <c r="A9" s="235"/>
      <c r="B9" s="238"/>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5"/>
      <c r="AH9" s="235"/>
      <c r="AI9" s="235"/>
      <c r="AJ9" s="235"/>
      <c r="AK9" s="235"/>
      <c r="AL9" s="235"/>
    </row>
    <row r="10" spans="1:38" x14ac:dyDescent="0.2">
      <c r="A10" s="235"/>
      <c r="B10" s="240"/>
      <c r="C10" s="235"/>
      <c r="D10" s="235"/>
      <c r="E10" s="235"/>
      <c r="I10" s="235"/>
      <c r="J10" s="235"/>
      <c r="K10" s="235"/>
      <c r="L10" s="235"/>
      <c r="M10" s="235"/>
      <c r="N10" s="235"/>
      <c r="O10" s="235"/>
      <c r="P10" s="235"/>
      <c r="Q10" s="235"/>
      <c r="R10" s="235"/>
      <c r="S10" s="235"/>
      <c r="T10" s="235"/>
      <c r="U10" s="235"/>
      <c r="V10" s="235"/>
      <c r="W10" s="235"/>
      <c r="X10" s="235"/>
      <c r="Y10" s="235"/>
      <c r="Z10" s="235"/>
      <c r="AA10" s="235"/>
      <c r="AB10" s="235"/>
      <c r="AC10" s="235"/>
      <c r="AD10" s="235"/>
      <c r="AE10" s="235"/>
      <c r="AF10" s="235"/>
      <c r="AG10" s="235"/>
      <c r="AH10" s="235"/>
      <c r="AI10" s="235"/>
      <c r="AJ10" s="235"/>
      <c r="AK10" s="235"/>
      <c r="AL10" s="235"/>
    </row>
    <row r="11" spans="1:38" x14ac:dyDescent="0.2">
      <c r="A11" s="235"/>
      <c r="B11" s="241"/>
      <c r="I11" s="235"/>
      <c r="J11" s="235"/>
      <c r="K11" s="235"/>
      <c r="L11" s="235"/>
      <c r="M11" s="235"/>
      <c r="N11" s="235"/>
      <c r="O11" s="235"/>
      <c r="P11" s="235"/>
      <c r="Q11" s="235"/>
      <c r="R11" s="235"/>
      <c r="S11" s="235"/>
      <c r="T11" s="235"/>
      <c r="U11" s="235"/>
      <c r="V11" s="235"/>
      <c r="W11" s="235"/>
      <c r="X11" s="235"/>
      <c r="Y11" s="235"/>
      <c r="Z11" s="235"/>
      <c r="AA11" s="235"/>
      <c r="AB11" s="235"/>
      <c r="AC11" s="235"/>
      <c r="AD11" s="235"/>
      <c r="AE11" s="235"/>
      <c r="AF11" s="235"/>
      <c r="AG11" s="235"/>
      <c r="AH11" s="235"/>
      <c r="AI11" s="235"/>
      <c r="AJ11" s="235"/>
      <c r="AK11" s="235"/>
      <c r="AL11" s="235"/>
    </row>
    <row r="12" spans="1:38" x14ac:dyDescent="0.2">
      <c r="A12" s="235"/>
      <c r="B12" s="242"/>
      <c r="I12" s="235"/>
      <c r="J12" s="235"/>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row>
    <row r="13" spans="1:38" x14ac:dyDescent="0.2">
      <c r="A13" s="235"/>
      <c r="I13" s="235"/>
      <c r="J13" s="235"/>
      <c r="K13" s="235"/>
      <c r="L13" s="235"/>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5"/>
    </row>
    <row r="14" spans="1:38" x14ac:dyDescent="0.2">
      <c r="A14" s="235"/>
      <c r="I14" s="235"/>
      <c r="J14" s="235"/>
      <c r="K14" s="235"/>
      <c r="L14" s="235"/>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5"/>
    </row>
    <row r="15" spans="1:38" x14ac:dyDescent="0.2">
      <c r="A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5"/>
      <c r="AI15" s="235"/>
      <c r="AJ15" s="235"/>
      <c r="AK15" s="235"/>
      <c r="AL15" s="235"/>
    </row>
    <row r="16" spans="1:38" x14ac:dyDescent="0.2">
      <c r="A16" s="235"/>
      <c r="I16" s="235"/>
      <c r="J16" s="235"/>
      <c r="K16" s="235"/>
      <c r="L16" s="235"/>
      <c r="M16" s="235"/>
      <c r="N16" s="235"/>
      <c r="O16" s="235"/>
      <c r="P16" s="235"/>
      <c r="Q16" s="235"/>
      <c r="R16" s="235"/>
      <c r="S16" s="235"/>
      <c r="T16" s="235"/>
      <c r="U16" s="235"/>
      <c r="V16" s="235"/>
      <c r="W16" s="235"/>
      <c r="X16" s="235"/>
      <c r="Y16" s="235"/>
      <c r="Z16" s="235"/>
      <c r="AA16" s="235"/>
      <c r="AB16" s="235"/>
      <c r="AC16" s="235"/>
      <c r="AD16" s="235"/>
      <c r="AE16" s="235"/>
      <c r="AF16" s="235"/>
      <c r="AG16" s="235"/>
      <c r="AH16" s="235"/>
      <c r="AI16" s="235"/>
      <c r="AJ16" s="235"/>
      <c r="AK16" s="235"/>
      <c r="AL16" s="235"/>
    </row>
    <row r="17" spans="1:38" x14ac:dyDescent="0.2">
      <c r="A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row>
    <row r="18" spans="1:38" x14ac:dyDescent="0.2">
      <c r="A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row>
    <row r="19" spans="1:38" x14ac:dyDescent="0.2">
      <c r="A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row>
    <row r="20" spans="1:38" x14ac:dyDescent="0.2">
      <c r="A20" s="235"/>
      <c r="I20" s="235"/>
      <c r="J20" s="235"/>
      <c r="K20" s="235"/>
      <c r="L20" s="235"/>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5"/>
    </row>
    <row r="21" spans="1:38" x14ac:dyDescent="0.2">
      <c r="A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row>
    <row r="22" spans="1:38" x14ac:dyDescent="0.2">
      <c r="A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row>
    <row r="23" spans="1:38" x14ac:dyDescent="0.2">
      <c r="A23" s="235"/>
      <c r="B23" s="235"/>
      <c r="C23" s="235"/>
      <c r="D23" s="235"/>
      <c r="E23" s="235"/>
      <c r="F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row>
    <row r="24" spans="1:38" x14ac:dyDescent="0.2">
      <c r="A24" s="235"/>
      <c r="B24" s="235"/>
      <c r="C24" s="235"/>
      <c r="D24" s="235"/>
      <c r="E24" s="235"/>
      <c r="F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row>
    <row r="25" spans="1:38" x14ac:dyDescent="0.2">
      <c r="A25" s="235"/>
      <c r="B25" s="202"/>
      <c r="C25" s="243"/>
      <c r="D25" s="202"/>
      <c r="E25" s="202"/>
      <c r="F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row>
    <row r="26" spans="1:38" x14ac:dyDescent="0.2">
      <c r="A26" s="235"/>
      <c r="B26" s="244"/>
      <c r="C26" s="245"/>
      <c r="D26" s="202"/>
      <c r="E26" s="202"/>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row>
    <row r="27" spans="1:38" x14ac:dyDescent="0.2">
      <c r="A27" s="235"/>
      <c r="B27" s="244"/>
      <c r="C27" s="245"/>
      <c r="D27" s="202"/>
      <c r="E27" s="202"/>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row>
    <row r="28" spans="1:38" x14ac:dyDescent="0.2">
      <c r="A28" s="235"/>
      <c r="B28" s="244"/>
      <c r="C28" s="245"/>
      <c r="D28" s="202"/>
      <c r="E28" s="202"/>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235"/>
      <c r="AK28" s="235"/>
      <c r="AL28" s="235"/>
    </row>
    <row r="29" spans="1:38" x14ac:dyDescent="0.2">
      <c r="B29" s="244"/>
      <c r="C29" s="235"/>
      <c r="D29" s="235"/>
      <c r="E29" s="235"/>
    </row>
    <row r="30" spans="1:38" x14ac:dyDescent="0.2">
      <c r="B30" s="244"/>
      <c r="C30" s="235"/>
      <c r="D30" s="235"/>
      <c r="E30" s="235"/>
    </row>
    <row r="31" spans="1:38" x14ac:dyDescent="0.2">
      <c r="B31" s="241"/>
      <c r="C31" s="235"/>
      <c r="D31" s="235"/>
      <c r="E31" s="235"/>
    </row>
    <row r="37" spans="10:10" x14ac:dyDescent="0.2">
      <c r="J37" s="246"/>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J20" sqref="J20"/>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11"/>
      <c r="B1" s="11"/>
      <c r="C1" s="11"/>
      <c r="D1" s="11"/>
      <c r="E1" s="11"/>
      <c r="F1" s="11"/>
      <c r="G1" s="11"/>
      <c r="H1" s="81"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36" t="s">
        <v>235</v>
      </c>
      <c r="D3" s="236" t="s">
        <v>9</v>
      </c>
    </row>
    <row r="4" spans="1:38" ht="15" x14ac:dyDescent="0.2">
      <c r="C4" s="247">
        <v>1</v>
      </c>
      <c r="D4" s="406" t="s">
        <v>363</v>
      </c>
      <c r="E4" s="407"/>
      <c r="F4" s="407"/>
      <c r="G4" s="407"/>
      <c r="H4" s="407"/>
      <c r="I4" s="407"/>
      <c r="J4" s="407"/>
      <c r="K4" s="407"/>
      <c r="L4" s="407"/>
    </row>
    <row r="5" spans="1:38" ht="45" customHeight="1" x14ac:dyDescent="0.2">
      <c r="C5" s="247">
        <v>2</v>
      </c>
      <c r="D5" s="406" t="s">
        <v>377</v>
      </c>
      <c r="E5" s="407"/>
      <c r="F5" s="407"/>
      <c r="G5" s="407"/>
      <c r="H5" s="407"/>
      <c r="I5" s="407"/>
      <c r="J5" s="407"/>
      <c r="K5" s="407"/>
      <c r="L5" s="407"/>
    </row>
    <row r="6" spans="1:38" ht="15" x14ac:dyDescent="0.2">
      <c r="C6" s="247"/>
      <c r="D6" s="406"/>
      <c r="E6" s="407"/>
      <c r="F6" s="407"/>
      <c r="G6" s="407"/>
      <c r="H6" s="407"/>
      <c r="I6" s="407"/>
      <c r="J6" s="407"/>
      <c r="K6" s="407"/>
      <c r="L6" s="407"/>
    </row>
    <row r="7" spans="1:38" ht="15" x14ac:dyDescent="0.2">
      <c r="C7" s="247"/>
      <c r="D7" s="406"/>
      <c r="E7" s="407"/>
      <c r="F7" s="407"/>
      <c r="G7" s="407"/>
      <c r="H7" s="407"/>
      <c r="I7" s="407"/>
      <c r="J7" s="407"/>
      <c r="K7" s="407"/>
      <c r="L7" s="407"/>
    </row>
    <row r="8" spans="1:38" ht="15" x14ac:dyDescent="0.2">
      <c r="C8" s="247"/>
      <c r="D8" s="406"/>
      <c r="E8" s="407"/>
      <c r="F8" s="407"/>
      <c r="G8" s="407"/>
      <c r="H8" s="407"/>
      <c r="I8" s="407"/>
      <c r="J8" s="407"/>
      <c r="K8" s="407"/>
      <c r="L8" s="407"/>
    </row>
    <row r="9" spans="1:38" ht="15" x14ac:dyDescent="0.2">
      <c r="C9" s="247"/>
      <c r="D9" s="406"/>
      <c r="E9" s="407"/>
      <c r="F9" s="407"/>
      <c r="G9" s="407"/>
      <c r="H9" s="407"/>
      <c r="I9" s="407"/>
      <c r="J9" s="407"/>
      <c r="K9" s="407"/>
      <c r="L9" s="407"/>
    </row>
    <row r="10" spans="1:38" ht="15" x14ac:dyDescent="0.2">
      <c r="C10" s="247"/>
      <c r="D10" s="406"/>
      <c r="E10" s="407"/>
      <c r="F10" s="407"/>
      <c r="G10" s="407"/>
      <c r="H10" s="407"/>
      <c r="I10" s="407"/>
      <c r="J10" s="407"/>
      <c r="K10" s="407"/>
      <c r="L10" s="407"/>
    </row>
    <row r="11" spans="1:38" ht="15" x14ac:dyDescent="0.2">
      <c r="C11" s="247"/>
      <c r="D11" s="406"/>
      <c r="E11" s="407"/>
      <c r="F11" s="407"/>
      <c r="G11" s="407"/>
      <c r="H11" s="407"/>
      <c r="I11" s="407"/>
      <c r="J11" s="407"/>
      <c r="K11" s="407"/>
      <c r="L11" s="407"/>
    </row>
    <row r="12" spans="1:38" ht="15" x14ac:dyDescent="0.2">
      <c r="C12" s="247"/>
      <c r="D12" s="406"/>
      <c r="E12" s="407"/>
      <c r="F12" s="407"/>
      <c r="G12" s="407"/>
      <c r="H12" s="407"/>
      <c r="I12" s="407"/>
      <c r="J12" s="407"/>
      <c r="K12" s="407"/>
      <c r="L12" s="407"/>
    </row>
    <row r="13" spans="1:38" ht="15" x14ac:dyDescent="0.2">
      <c r="C13" s="247"/>
      <c r="D13" s="406"/>
      <c r="E13" s="407"/>
      <c r="F13" s="407"/>
      <c r="G13" s="407"/>
      <c r="H13" s="407"/>
      <c r="I13" s="407"/>
      <c r="J13" s="407"/>
      <c r="K13" s="407"/>
      <c r="L13" s="407"/>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zoomScale="70" zoomScaleNormal="70" workbookViewId="0">
      <selection activeCell="S25" sqref="S25"/>
    </sheetView>
  </sheetViews>
  <sheetFormatPr defaultRowHeight="15" x14ac:dyDescent="0.25"/>
  <sheetData>
    <row r="1" spans="1:19" x14ac:dyDescent="0.25">
      <c r="A1" s="299"/>
      <c r="B1" s="299"/>
      <c r="C1" s="299"/>
      <c r="D1" s="299"/>
      <c r="E1" s="299"/>
      <c r="F1" s="299"/>
      <c r="G1" s="299"/>
      <c r="H1" s="299"/>
      <c r="I1" s="299"/>
      <c r="J1" s="299"/>
      <c r="K1" s="299"/>
      <c r="L1" s="299"/>
      <c r="M1" s="299"/>
      <c r="N1" s="299"/>
      <c r="O1" s="299"/>
      <c r="P1" s="299"/>
      <c r="Q1" s="299"/>
      <c r="R1" s="299"/>
      <c r="S1" s="299"/>
    </row>
    <row r="2" spans="1:19" x14ac:dyDescent="0.25">
      <c r="A2" s="299"/>
      <c r="B2" s="299"/>
      <c r="C2" s="299"/>
      <c r="D2" s="299"/>
      <c r="E2" s="299"/>
      <c r="F2" s="299"/>
      <c r="G2" s="299"/>
      <c r="H2" s="299"/>
      <c r="I2" s="299"/>
      <c r="J2" s="299"/>
      <c r="K2" s="299"/>
      <c r="L2" s="299"/>
      <c r="M2" s="299"/>
      <c r="N2" s="299"/>
      <c r="O2" s="299"/>
      <c r="P2" s="299"/>
      <c r="Q2" s="299"/>
      <c r="R2" s="299"/>
      <c r="S2" s="299"/>
    </row>
    <row r="3" spans="1:19" x14ac:dyDescent="0.25">
      <c r="A3" s="299"/>
      <c r="B3" s="299"/>
      <c r="C3" s="299"/>
      <c r="D3" s="299"/>
      <c r="E3" s="299"/>
      <c r="F3" s="299"/>
      <c r="G3" s="299"/>
      <c r="H3" s="299"/>
      <c r="I3" s="299"/>
      <c r="J3" s="299"/>
      <c r="K3" s="299"/>
      <c r="L3" s="299"/>
      <c r="M3" s="299"/>
      <c r="N3" s="299"/>
      <c r="O3" s="299"/>
      <c r="P3" s="299"/>
      <c r="Q3" s="299"/>
      <c r="R3" s="299"/>
      <c r="S3" s="299"/>
    </row>
    <row r="4" spans="1:19" x14ac:dyDescent="0.25">
      <c r="A4" s="299"/>
      <c r="B4" s="299"/>
      <c r="C4" s="299"/>
      <c r="D4" s="299"/>
      <c r="E4" s="299"/>
      <c r="F4" s="299"/>
      <c r="G4" s="299"/>
      <c r="H4" s="299"/>
      <c r="I4" s="299"/>
      <c r="J4" s="299"/>
      <c r="K4" s="299"/>
      <c r="L4" s="299"/>
      <c r="M4" s="299"/>
      <c r="N4" s="299"/>
      <c r="O4" s="299"/>
      <c r="P4" s="299"/>
      <c r="Q4" s="299"/>
      <c r="R4" s="299"/>
      <c r="S4" s="299"/>
    </row>
    <row r="5" spans="1:19" x14ac:dyDescent="0.25">
      <c r="A5" s="299"/>
      <c r="B5" s="299"/>
      <c r="C5" s="299"/>
      <c r="D5" s="299"/>
      <c r="E5" s="299"/>
      <c r="F5" s="299"/>
      <c r="G5" s="299"/>
      <c r="H5" s="299"/>
      <c r="I5" s="299"/>
      <c r="J5" s="299"/>
      <c r="K5" s="299"/>
      <c r="L5" s="299"/>
      <c r="M5" s="299"/>
      <c r="N5" s="299"/>
      <c r="O5" s="299"/>
      <c r="P5" s="299"/>
      <c r="Q5" s="299"/>
      <c r="R5" s="299"/>
      <c r="S5" s="299"/>
    </row>
    <row r="6" spans="1:19" x14ac:dyDescent="0.25">
      <c r="A6" s="299"/>
      <c r="B6" s="299"/>
      <c r="C6" s="299"/>
      <c r="D6" s="299"/>
      <c r="E6" s="299"/>
      <c r="F6" s="299"/>
      <c r="G6" s="299"/>
      <c r="H6" s="299"/>
      <c r="I6" s="299"/>
      <c r="J6" s="299"/>
      <c r="K6" s="299"/>
      <c r="L6" s="299"/>
      <c r="M6" s="299"/>
      <c r="N6" s="299"/>
      <c r="O6" s="299"/>
      <c r="P6" s="299"/>
      <c r="Q6" s="299"/>
      <c r="R6" s="299"/>
      <c r="S6" s="299"/>
    </row>
    <row r="7" spans="1:19" x14ac:dyDescent="0.25">
      <c r="A7" s="299"/>
      <c r="B7" s="299"/>
      <c r="C7" s="299"/>
      <c r="D7" s="299"/>
      <c r="E7" s="299"/>
      <c r="F7" s="299"/>
      <c r="G7" s="299"/>
      <c r="H7" s="299"/>
      <c r="I7" s="299"/>
      <c r="J7" s="299"/>
      <c r="K7" s="299"/>
      <c r="L7" s="299"/>
      <c r="M7" s="299"/>
      <c r="N7" s="299"/>
      <c r="O7" s="299"/>
      <c r="P7" s="299"/>
      <c r="Q7" s="299"/>
      <c r="R7" s="299"/>
      <c r="S7" s="299"/>
    </row>
    <row r="8" spans="1:19" x14ac:dyDescent="0.25">
      <c r="A8" s="299"/>
      <c r="B8" s="299"/>
      <c r="C8" s="299"/>
      <c r="D8" s="299"/>
      <c r="E8" s="299"/>
      <c r="F8" s="299"/>
      <c r="G8" s="299"/>
      <c r="H8" s="299"/>
      <c r="I8" s="299"/>
      <c r="J8" s="299"/>
      <c r="K8" s="299"/>
      <c r="L8" s="299"/>
      <c r="M8" s="299"/>
      <c r="N8" s="299"/>
      <c r="O8" s="299"/>
      <c r="P8" s="299"/>
      <c r="Q8" s="299"/>
      <c r="R8" s="299"/>
      <c r="S8" s="299"/>
    </row>
    <row r="9" spans="1:19" x14ac:dyDescent="0.25">
      <c r="A9" s="299"/>
      <c r="B9" s="299"/>
      <c r="C9" s="299"/>
      <c r="D9" s="299"/>
      <c r="E9" s="299"/>
      <c r="F9" s="299"/>
      <c r="G9" s="299"/>
      <c r="H9" s="299"/>
      <c r="I9" s="299"/>
      <c r="J9" s="299"/>
      <c r="K9" s="299"/>
      <c r="L9" s="299"/>
      <c r="M9" s="299"/>
      <c r="N9" s="299"/>
      <c r="O9" s="299"/>
      <c r="P9" s="299"/>
      <c r="Q9" s="299"/>
      <c r="R9" s="299"/>
      <c r="S9" s="299"/>
    </row>
    <row r="10" spans="1:19" x14ac:dyDescent="0.25">
      <c r="A10" s="299"/>
      <c r="B10" s="299"/>
      <c r="C10" s="299"/>
      <c r="D10" s="299"/>
      <c r="E10" s="299"/>
      <c r="F10" s="299"/>
      <c r="G10" s="299"/>
      <c r="H10" s="299"/>
      <c r="I10" s="299"/>
      <c r="J10" s="299"/>
      <c r="K10" s="299"/>
      <c r="L10" s="299"/>
      <c r="M10" s="299"/>
      <c r="N10" s="299"/>
      <c r="O10" s="299"/>
      <c r="P10" s="299"/>
      <c r="Q10" s="299"/>
      <c r="R10" s="299"/>
      <c r="S10" s="299"/>
    </row>
    <row r="11" spans="1:19" x14ac:dyDescent="0.25">
      <c r="A11" s="299"/>
      <c r="B11" s="299"/>
      <c r="C11" s="299"/>
      <c r="D11" s="299"/>
      <c r="E11" s="299"/>
      <c r="F11" s="299"/>
      <c r="G11" s="299"/>
      <c r="H11" s="299"/>
      <c r="I11" s="299"/>
      <c r="J11" s="299"/>
      <c r="K11" s="299"/>
      <c r="L11" s="299"/>
      <c r="M11" s="299"/>
      <c r="N11" s="299"/>
      <c r="O11" s="299"/>
      <c r="P11" s="299"/>
      <c r="Q11" s="299"/>
      <c r="R11" s="299"/>
      <c r="S11" s="299"/>
    </row>
    <row r="12" spans="1:19" x14ac:dyDescent="0.25">
      <c r="A12" s="299"/>
      <c r="B12" s="299"/>
      <c r="C12" s="299"/>
      <c r="D12" s="299"/>
      <c r="E12" s="299"/>
      <c r="F12" s="299"/>
      <c r="G12" s="299"/>
      <c r="H12" s="299"/>
      <c r="I12" s="299"/>
      <c r="J12" s="299"/>
      <c r="K12" s="299"/>
      <c r="L12" s="299"/>
      <c r="M12" s="299"/>
      <c r="N12" s="299"/>
      <c r="O12" s="299"/>
      <c r="P12" s="299"/>
      <c r="Q12" s="299"/>
      <c r="R12" s="299"/>
      <c r="S12" s="299"/>
    </row>
    <row r="13" spans="1:19" x14ac:dyDescent="0.25">
      <c r="A13" s="299"/>
      <c r="B13" s="299"/>
      <c r="C13" s="299"/>
      <c r="D13" s="299"/>
      <c r="E13" s="299"/>
      <c r="F13" s="299"/>
      <c r="G13" s="299"/>
      <c r="H13" s="299"/>
      <c r="I13" s="299"/>
      <c r="J13" s="299"/>
      <c r="K13" s="299"/>
      <c r="L13" s="299"/>
      <c r="M13" s="299"/>
      <c r="N13" s="299"/>
      <c r="O13" s="299"/>
      <c r="P13" s="299"/>
      <c r="Q13" s="299"/>
      <c r="R13" s="299"/>
      <c r="S13" s="299"/>
    </row>
    <row r="14" spans="1:19" x14ac:dyDescent="0.25">
      <c r="A14" s="299"/>
      <c r="B14" s="299"/>
      <c r="C14" s="299"/>
      <c r="D14" s="299"/>
      <c r="E14" s="299"/>
      <c r="F14" s="299"/>
      <c r="G14" s="299"/>
      <c r="H14" s="299"/>
      <c r="I14" s="299"/>
      <c r="J14" s="299"/>
      <c r="K14" s="299"/>
      <c r="L14" s="299"/>
      <c r="M14" s="299"/>
      <c r="N14" s="299"/>
      <c r="O14" s="299"/>
      <c r="P14" s="299"/>
      <c r="Q14" s="299"/>
      <c r="R14" s="299"/>
      <c r="S14" s="299"/>
    </row>
    <row r="15" spans="1:19" x14ac:dyDescent="0.25">
      <c r="A15" s="299"/>
      <c r="B15" s="299"/>
      <c r="C15" s="299"/>
      <c r="D15" s="299"/>
      <c r="E15" s="299"/>
      <c r="F15" s="299"/>
      <c r="G15" s="299"/>
      <c r="H15" s="299"/>
      <c r="I15" s="299"/>
      <c r="J15" s="299"/>
      <c r="K15" s="299"/>
      <c r="L15" s="299"/>
      <c r="M15" s="299"/>
      <c r="N15" s="299"/>
      <c r="O15" s="299"/>
      <c r="P15" s="299"/>
      <c r="Q15" s="299"/>
      <c r="R15" s="299"/>
      <c r="S15" s="299"/>
    </row>
    <row r="16" spans="1:19" x14ac:dyDescent="0.25">
      <c r="A16" s="299"/>
      <c r="B16" s="299"/>
      <c r="C16" s="299"/>
      <c r="D16" s="299"/>
      <c r="E16" s="299"/>
      <c r="F16" s="299"/>
      <c r="G16" s="299"/>
      <c r="H16" s="299"/>
      <c r="I16" s="299"/>
      <c r="J16" s="299"/>
      <c r="K16" s="299"/>
      <c r="L16" s="299"/>
      <c r="M16" s="299"/>
      <c r="N16" s="299"/>
      <c r="O16" s="299"/>
      <c r="P16" s="299"/>
      <c r="Q16" s="299"/>
      <c r="R16" s="299"/>
      <c r="S16" s="299"/>
    </row>
    <row r="17" spans="1:19" x14ac:dyDescent="0.25">
      <c r="A17" s="299"/>
      <c r="B17" s="299"/>
      <c r="C17" s="299"/>
      <c r="D17" s="299"/>
      <c r="E17" s="299"/>
      <c r="F17" s="299"/>
      <c r="G17" s="299"/>
      <c r="H17" s="299"/>
      <c r="I17" s="299"/>
      <c r="J17" s="299"/>
      <c r="K17" s="299"/>
      <c r="L17" s="299"/>
      <c r="M17" s="299"/>
      <c r="N17" s="299"/>
      <c r="O17" s="299"/>
      <c r="P17" s="299"/>
      <c r="Q17" s="299"/>
      <c r="R17" s="299"/>
      <c r="S17" s="299"/>
    </row>
    <row r="18" spans="1:19" x14ac:dyDescent="0.25">
      <c r="A18" s="299"/>
      <c r="B18" s="299"/>
      <c r="C18" s="299"/>
      <c r="D18" s="299"/>
      <c r="E18" s="299"/>
      <c r="F18" s="299"/>
      <c r="G18" s="299"/>
      <c r="H18" s="299"/>
      <c r="I18" s="299"/>
      <c r="J18" s="299"/>
      <c r="K18" s="299"/>
      <c r="L18" s="299"/>
      <c r="M18" s="299"/>
      <c r="N18" s="299"/>
      <c r="O18" s="299"/>
      <c r="P18" s="299"/>
      <c r="Q18" s="299"/>
      <c r="R18" s="299"/>
      <c r="S18" s="299"/>
    </row>
    <row r="19" spans="1:19" x14ac:dyDescent="0.25">
      <c r="A19" s="299"/>
      <c r="B19" s="299"/>
      <c r="C19" s="299"/>
      <c r="D19" s="299"/>
      <c r="E19" s="299"/>
      <c r="F19" s="299"/>
      <c r="G19" s="299"/>
      <c r="H19" s="299"/>
      <c r="I19" s="299"/>
      <c r="J19" s="299"/>
      <c r="K19" s="299"/>
      <c r="L19" s="299"/>
      <c r="M19" s="299"/>
      <c r="N19" s="299"/>
      <c r="O19" s="299"/>
      <c r="P19" s="299"/>
      <c r="Q19" s="299"/>
      <c r="R19" s="299"/>
      <c r="S19" s="299"/>
    </row>
    <row r="20" spans="1:19" x14ac:dyDescent="0.25">
      <c r="A20" s="299"/>
      <c r="B20" s="299"/>
      <c r="C20" s="299"/>
      <c r="D20" s="299"/>
      <c r="E20" s="299"/>
      <c r="F20" s="299"/>
      <c r="G20" s="299"/>
      <c r="H20" s="299"/>
      <c r="I20" s="299"/>
      <c r="J20" s="299"/>
      <c r="K20" s="299"/>
      <c r="L20" s="299"/>
      <c r="M20" s="299"/>
      <c r="N20" s="299"/>
      <c r="O20" s="299"/>
      <c r="P20" s="299"/>
      <c r="Q20" s="299"/>
      <c r="R20" s="299"/>
      <c r="S20" s="299"/>
    </row>
    <row r="21" spans="1:19" x14ac:dyDescent="0.25">
      <c r="A21" s="299"/>
      <c r="B21" s="299"/>
      <c r="C21" s="299"/>
      <c r="D21" s="299"/>
      <c r="E21" s="299"/>
      <c r="F21" s="299"/>
      <c r="G21" s="299"/>
      <c r="H21" s="299"/>
      <c r="I21" s="299"/>
      <c r="J21" s="299"/>
      <c r="K21" s="299"/>
      <c r="L21" s="299"/>
      <c r="M21" s="299"/>
      <c r="N21" s="299"/>
      <c r="O21" s="299"/>
      <c r="P21" s="299"/>
      <c r="Q21" s="299"/>
      <c r="R21" s="299"/>
      <c r="S21" s="299"/>
    </row>
    <row r="22" spans="1:19" x14ac:dyDescent="0.25">
      <c r="A22" s="299"/>
      <c r="B22" s="299"/>
      <c r="C22" s="299"/>
      <c r="D22" s="299"/>
      <c r="E22" s="299"/>
      <c r="F22" s="299"/>
      <c r="G22" s="299"/>
      <c r="H22" s="299"/>
      <c r="I22" s="299"/>
      <c r="J22" s="299"/>
      <c r="K22" s="299"/>
      <c r="L22" s="299"/>
      <c r="M22" s="299"/>
      <c r="N22" s="299"/>
      <c r="O22" s="299"/>
      <c r="P22" s="299"/>
      <c r="Q22" s="299"/>
      <c r="R22" s="299"/>
      <c r="S22" s="299"/>
    </row>
    <row r="23" spans="1:19" x14ac:dyDescent="0.25">
      <c r="A23" s="299"/>
      <c r="B23" s="299"/>
      <c r="C23" s="299"/>
      <c r="D23" s="299"/>
      <c r="E23" s="299"/>
      <c r="F23" s="299"/>
      <c r="G23" s="299"/>
      <c r="H23" s="299"/>
      <c r="I23" s="299"/>
      <c r="J23" s="299"/>
      <c r="K23" s="299"/>
      <c r="L23" s="299"/>
      <c r="M23" s="299"/>
      <c r="N23" s="299"/>
      <c r="O23" s="299"/>
      <c r="P23" s="299"/>
      <c r="Q23" s="299"/>
      <c r="R23" s="299"/>
      <c r="S23" s="29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F16D0F3B-4804-46D5-9042-8F0C3C228793}">
  <ds:schemaRefs>
    <ds:schemaRef ds:uri="http://schemas.microsoft.com/sharepoint/v3/contenttype/forms"/>
  </ds:schemaRefs>
</ds:datastoreItem>
</file>

<file path=customXml/itemProps2.xml><?xml version="1.0" encoding="utf-8"?>
<ds:datastoreItem xmlns:ds="http://schemas.openxmlformats.org/officeDocument/2006/customXml" ds:itemID="{1F9E8C91-A6C3-4A13-A574-B4C13FB945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C9667C-FAF2-4ACF-B3E6-E8A6374DFC9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Calculations</vt:lpstr>
      <vt:lpstr>Conversions</vt:lpstr>
      <vt:lpstr>Assumptions</vt:lpstr>
      <vt:lpstr>Chart</vt:lpstr>
    </vt:vector>
  </TitlesOfParts>
  <Company>NETL 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Michele A. Mutchek</dc:creator>
  <cp:lastModifiedBy>Krynock, Michelle M. (CONTR)</cp:lastModifiedBy>
  <dcterms:created xsi:type="dcterms:W3CDTF">2014-11-26T16:33:32Z</dcterms:created>
  <dcterms:modified xsi:type="dcterms:W3CDTF">2017-01-03T20:31:28Z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