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16260" windowHeight="11355" tabRatio="715" activeTab="1"/>
  </bookViews>
  <sheets>
    <sheet name="Info" sheetId="1" r:id="rId1"/>
    <sheet name="Data Summary" sheetId="2" r:id="rId2"/>
    <sheet name="PS" sheetId="3" r:id="rId3"/>
    <sheet name="Reference Source Info" sheetId="4" r:id="rId4"/>
    <sheet name="DQI" sheetId="5" r:id="rId5"/>
    <sheet name="NGCC" sheetId="9" r:id="rId6"/>
    <sheet name="Conversions" sheetId="7" r:id="rId7"/>
    <sheet name="Assumptions" sheetId="8" r:id="rId8"/>
  </sheets>
  <externalReferences>
    <externalReference r:id="rId9"/>
    <externalReference r:id="rId10"/>
    <externalReference r:id="rId11"/>
    <externalReference r:id="rId12"/>
  </externalReferences>
  <definedNames>
    <definedName name="Barrel_to_Gallons">'[1]Misc Factors'!$B$88</definedName>
    <definedName name="Catalytic_Reformer_Energy_Consumption_Sensitivity_Indicator">'[1]SA Inputs'!#REF!</definedName>
    <definedName name="completness">'[2]Data Summary'!$E$128:$E$133</definedName>
    <definedName name="Delayed_Coker_Energy_Consumption_Sensitivity_Indicator">'[1]SA Inputs'!#REF!</definedName>
    <definedName name="f">#REF!</definedName>
    <definedName name="fd">#REF!</definedName>
    <definedName name="Hydrogen_Consump_minus_Production">'[1]H2 intensities'!#REF!</definedName>
    <definedName name="lstCompleteness" localSheetId="4">'[3]Data Summary'!$E$141:$E$146</definedName>
    <definedName name="lstCompleteness">'[4]Data Summary'!$E$161:$E$166</definedName>
    <definedName name="lstOrigin" localSheetId="4">'[3]Data Summary'!$H$141:$H$146</definedName>
    <definedName name="lstOrigin">'[4]Data Summary'!$H$161:$H$166</definedName>
    <definedName name="lstProcessScope" localSheetId="4">'[3]Data Summary'!$D$141:$D$145</definedName>
    <definedName name="lstProcessScope">'[4]Data Summary'!$D$161:$D$165</definedName>
    <definedName name="lstProcessType" localSheetId="4">'[3]Data Summary'!$C$141:$C$150</definedName>
    <definedName name="lstProcessType">'[4]Data Summary'!$C$161:$C$170</definedName>
    <definedName name="lstSourceType" localSheetId="4">'[3]Reference Source Info'!$B$53:$B$61</definedName>
    <definedName name="lstSourceType">#REF!</definedName>
    <definedName name="lstTracked" localSheetId="4">'[3]Data Summary'!$J$141:$J$143</definedName>
    <definedName name="lstTracked">'[4]Data Summary'!$J$161:$J$163</definedName>
    <definedName name="_xlnm.Print_Area" localSheetId="1">'Data Summary'!$A$1:$Q$64</definedName>
    <definedName name="_xlnm.Print_Area" localSheetId="4">DQI!$A$1:$K$49</definedName>
    <definedName name="_xlnm.Print_Area" localSheetId="0">Info!$A$1:$N$41</definedName>
    <definedName name="_xlnm.Print_Area" localSheetId="3">'Reference Source Info'!$A$1:$J$27</definedName>
    <definedName name="_xlnm.Print_Titles" localSheetId="3">'Reference Source Info'!$A:$A</definedName>
    <definedName name="Ton_to_Kilogram">'[1]Misc Factors'!#REF!</definedName>
    <definedName name="Vacuum_distillation_Energy_Consumption_Sensitivity_Indicator">'[1]SA Inputs'!#REF!</definedName>
    <definedName name="Weight_Conversion">'[1]Loss Factors'!#REF!</definedName>
  </definedNames>
  <calcPr calcId="145621"/>
</workbook>
</file>

<file path=xl/calcChain.xml><?xml version="1.0" encoding="utf-8"?>
<calcChain xmlns="http://schemas.openxmlformats.org/spreadsheetml/2006/main">
  <c r="H50" i="2" l="1"/>
  <c r="H51" i="2"/>
  <c r="H52" i="2"/>
  <c r="H53" i="2"/>
  <c r="H54" i="2"/>
  <c r="H49" i="2"/>
  <c r="I10" i="5"/>
  <c r="I7" i="5"/>
  <c r="I8" i="5"/>
  <c r="I9" i="5"/>
  <c r="H26" i="4"/>
  <c r="G26" i="4"/>
  <c r="D92" i="9"/>
  <c r="F92" i="9" s="1"/>
  <c r="D91" i="9"/>
  <c r="F91" i="9" s="1"/>
  <c r="D89" i="9"/>
  <c r="F89" i="9" s="1"/>
  <c r="F26" i="4"/>
  <c r="E26" i="4"/>
  <c r="D79" i="9"/>
  <c r="D6" i="9" s="1"/>
  <c r="D26" i="4"/>
  <c r="B32" i="9"/>
  <c r="B6" i="9" s="1"/>
  <c r="D7" i="7"/>
  <c r="D90" i="9" s="1"/>
  <c r="F90" i="9" s="1"/>
  <c r="B28" i="9"/>
  <c r="B29" i="9" s="1"/>
  <c r="B26" i="4"/>
  <c r="C26" i="4"/>
  <c r="D5" i="7"/>
  <c r="D88" i="9" s="1"/>
  <c r="F88" i="9" s="1"/>
  <c r="D4" i="7"/>
  <c r="C131" i="9" s="1"/>
  <c r="F8" i="9" s="1"/>
  <c r="E26" i="2"/>
  <c r="B27" i="2"/>
  <c r="B28" i="2"/>
  <c r="B29" i="2"/>
  <c r="B30" i="2"/>
  <c r="B31" i="2"/>
  <c r="H151" i="9"/>
  <c r="I142" i="9"/>
  <c r="I143" i="9" s="1"/>
  <c r="I144" i="9" s="1"/>
  <c r="E151" i="9" s="1"/>
  <c r="E152" i="9" s="1"/>
  <c r="E153" i="9" s="1"/>
  <c r="H5" i="9" s="1"/>
  <c r="B32" i="2"/>
  <c r="B33" i="2"/>
  <c r="B34" i="2"/>
  <c r="B35" i="2"/>
  <c r="B36" i="2"/>
  <c r="B37" i="2"/>
  <c r="B38" i="2"/>
  <c r="B39" i="2"/>
  <c r="B40" i="2"/>
  <c r="B41" i="2"/>
  <c r="B42" i="2"/>
  <c r="B43" i="9"/>
  <c r="C7" i="9" s="1"/>
  <c r="G7" i="9" s="1"/>
  <c r="B42" i="9"/>
  <c r="C6" i="9"/>
  <c r="I6" i="5"/>
  <c r="I5"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s="1"/>
  <c r="I62" i="2"/>
  <c r="H62" i="2"/>
  <c r="G62" i="2"/>
  <c r="H61" i="2"/>
  <c r="G61" i="2"/>
  <c r="I55" i="2"/>
  <c r="H55" i="2"/>
  <c r="G55" i="2"/>
  <c r="B26" i="2"/>
  <c r="B25" i="2"/>
  <c r="B24" i="2"/>
  <c r="B23" i="2"/>
  <c r="G11" i="2"/>
  <c r="D4" i="1"/>
  <c r="D3" i="1"/>
  <c r="C132" i="9" l="1"/>
  <c r="F9" i="9" s="1"/>
  <c r="B34" i="9"/>
  <c r="B9" i="9" s="1"/>
  <c r="D129" i="9"/>
  <c r="F5" i="9" s="1"/>
  <c r="D78" i="9"/>
  <c r="D5" i="9" s="1"/>
  <c r="J7" i="9"/>
  <c r="E33" i="2" s="1"/>
  <c r="C129" i="9"/>
  <c r="B30" i="9"/>
  <c r="B5" i="9" s="1"/>
  <c r="C130" i="9"/>
  <c r="F6" i="9" s="1"/>
  <c r="G6" i="9" s="1"/>
  <c r="J6" i="9" s="1"/>
  <c r="E31" i="2" s="1"/>
  <c r="E8" i="9"/>
  <c r="G8" i="9" s="1"/>
  <c r="E6" i="9"/>
  <c r="E5" i="9"/>
  <c r="G5" i="9" s="1"/>
  <c r="J5" i="9" s="1"/>
  <c r="E28" i="2" s="1"/>
  <c r="E39" i="2"/>
  <c r="G51" i="2" s="1"/>
  <c r="I51" i="2" s="1"/>
  <c r="E155" i="9"/>
  <c r="E163" i="9"/>
  <c r="E164" i="9" s="1"/>
  <c r="E165" i="9" s="1"/>
  <c r="E166" i="9" s="1"/>
  <c r="E167" i="9" s="1"/>
  <c r="I7" i="9"/>
  <c r="K7" i="9" s="1"/>
  <c r="G9" i="9"/>
  <c r="J9" i="9" s="1"/>
  <c r="E35" i="2" s="1"/>
  <c r="E41" i="2" s="1"/>
  <c r="G53" i="2" s="1"/>
  <c r="I53" i="2" s="1"/>
  <c r="I61" i="2"/>
  <c r="I8" i="9" l="1"/>
  <c r="K8" i="9" s="1"/>
  <c r="J8" i="9"/>
  <c r="E34" i="2" s="1"/>
  <c r="E40" i="2" s="1"/>
  <c r="G52" i="2" s="1"/>
  <c r="I52" i="2" s="1"/>
  <c r="I10" i="9"/>
  <c r="K10" i="9" s="1"/>
  <c r="E36" i="2" s="1"/>
  <c r="E42" i="2" s="1"/>
  <c r="G54" i="2" s="1"/>
  <c r="I54" i="2" s="1"/>
  <c r="H10" i="9"/>
  <c r="I9" i="9"/>
  <c r="K9" i="9" s="1"/>
  <c r="I5" i="9"/>
  <c r="K5" i="9" s="1"/>
  <c r="E27" i="2" s="1"/>
  <c r="E29" i="2" s="1"/>
  <c r="E37" i="2" s="1"/>
  <c r="G49" i="2" s="1"/>
  <c r="I49" i="2" s="1"/>
  <c r="E156" i="9"/>
  <c r="E157" i="9" s="1"/>
  <c r="E158" i="9" s="1"/>
  <c r="E159" i="9" s="1"/>
  <c r="I6" i="9" l="1"/>
  <c r="K6" i="9" s="1"/>
  <c r="E30" i="2" s="1"/>
  <c r="E32" i="2" s="1"/>
  <c r="E38" i="2" s="1"/>
  <c r="G50" i="2" s="1"/>
  <c r="I50" i="2" s="1"/>
  <c r="H6" i="9"/>
</calcChain>
</file>

<file path=xl/comments1.xml><?xml version="1.0" encoding="utf-8"?>
<comments xmlns="http://schemas.openxmlformats.org/spreadsheetml/2006/main">
  <authors>
    <author>Robert Eckard</author>
  </authors>
  <commentList>
    <comment ref="D61" authorId="0">
      <text>
        <r>
          <rPr>
            <b/>
            <sz val="9"/>
            <color indexed="81"/>
            <rFont val="Tahoma"/>
            <family val="2"/>
          </rPr>
          <t>Robert Eckard:</t>
        </r>
        <r>
          <rPr>
            <sz val="9"/>
            <color indexed="81"/>
            <rFont val="Tahoma"/>
            <family val="2"/>
          </rPr>
          <t xml:space="preserve">
Please insert appropriate info in the brackets. Original formula is 
=concatenate(G5," [Insert]")
</t>
        </r>
      </text>
    </comment>
  </commentList>
</comments>
</file>

<file path=xl/sharedStrings.xml><?xml version="1.0" encoding="utf-8"?>
<sst xmlns="http://schemas.openxmlformats.org/spreadsheetml/2006/main" count="698" uniqueCount="462">
  <si>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</si>
  <si>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</si>
  <si>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</si>
  <si>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</si>
  <si>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</si>
  <si>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</si>
  <si>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</si>
  <si>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</si>
  <si>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</si>
  <si>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</si>
  <si>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</si>
  <si>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</si>
  <si>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</si>
  <si>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</si>
  <si>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</si>
  <si>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</si>
  <si>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</si>
  <si>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</si>
  <si>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</si>
  <si>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</si>
  <si>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</si>
  <si>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</si>
  <si>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</si>
  <si>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GaBi Import</t>
  </si>
  <si>
    <t>Data Summary page formatted for importation into the GaBi 4.4 software</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</si>
  <si>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</si>
  <si>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</si>
  <si>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</si>
  <si>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</si>
  <si>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</si>
  <si>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</si>
  <si>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</si>
  <si>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</si>
  <si>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</si>
  <si>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</si>
  <si>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1.0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</si>
  <si>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</si>
  <si>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</si>
  <si>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</si>
  <si>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</si>
  <si>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</si>
  <si>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</si>
  <si>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</si>
  <si>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</si>
  <si>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</si>
  <si>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</si>
  <si>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</si>
  <si>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</si>
  <si>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</si>
  <si>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</si>
  <si>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</si>
  <si>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</si>
  <si>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</si>
  <si>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</si>
  <si>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</si>
  <si>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</si>
  <si>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</si>
  <si>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</si>
  <si>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</si>
  <si>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</si>
  <si>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</si>
  <si>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</si>
  <si>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</si>
  <si>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</si>
  <si>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</si>
  <si>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</si>
  <si>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</si>
  <si>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</si>
  <si>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</si>
  <si>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</si>
  <si>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</si>
  <si>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</si>
  <si>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</si>
  <si>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</si>
  <si>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</si>
  <si>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</si>
  <si>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</si>
  <si>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</si>
  <si>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</si>
  <si>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</si>
  <si>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</si>
  <si>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</si>
  <si>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</si>
  <si>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</si>
  <si>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</si>
  <si>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</si>
  <si>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</si>
  <si>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</si>
  <si>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</si>
  <si>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</si>
  <si>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</si>
  <si>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</si>
  <si>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</si>
  <si>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</si>
  <si>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</si>
  <si>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</si>
  <si>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</si>
  <si>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</si>
  <si>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</si>
  <si>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</si>
  <si>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</si>
  <si>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</si>
  <si>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</si>
  <si>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</si>
  <si>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</si>
  <si>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</si>
  <si>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</si>
  <si>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</si>
  <si>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</si>
  <si>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</si>
  <si>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</si>
  <si>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</si>
  <si>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</si>
  <si>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</si>
  <si>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</si>
  <si>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</si>
  <si>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</si>
  <si>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</si>
  <si>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</si>
  <si>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</si>
  <si>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</si>
  <si>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</si>
  <si>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Separate Publication</t>
  </si>
  <si>
    <t>Title</t>
  </si>
  <si>
    <t>FirstAuthor</t>
  </si>
  <si>
    <t>AdditionalAuthors</t>
  </si>
  <si>
    <t>Year</t>
  </si>
  <si>
    <t>2006</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</si>
  <si>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</si>
  <si>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</si>
  <si>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</si>
  <si>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</si>
  <si>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</si>
  <si>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</si>
  <si>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</si>
  <si>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</si>
  <si>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</si>
  <si>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</si>
  <si>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</si>
  <si>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</si>
  <si>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</si>
  <si>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</si>
  <si>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</si>
  <si>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</si>
  <si>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</si>
  <si>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</si>
  <si>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Average industry</t>
  </si>
  <si>
    <t>BibliographicText</t>
  </si>
  <si>
    <t>Text/Description</t>
  </si>
  <si>
    <t>Reference Source Info Lists</t>
  </si>
  <si>
    <t>Source Type</t>
  </si>
  <si>
    <t>Undefined</t>
  </si>
  <si>
    <t>Article</t>
  </si>
  <si>
    <t>Chapters in Anthology</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</si>
  <si>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</si>
  <si>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</si>
  <si>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</si>
  <si>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</si>
  <si>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</si>
  <si>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</si>
  <si>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</si>
  <si>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</si>
  <si>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</si>
  <si>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</si>
  <si>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</si>
  <si>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</si>
  <si>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</si>
  <si>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Requirements met</t>
  </si>
  <si>
    <t>OK</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</si>
  <si>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</si>
  <si>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</si>
  <si>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</si>
  <si>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</si>
  <si>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</si>
  <si>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</si>
  <si>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</si>
  <si>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</si>
  <si>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</si>
  <si>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</si>
  <si>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</si>
  <si>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</si>
  <si>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</si>
  <si>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</si>
  <si>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</si>
  <si>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</si>
  <si>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</si>
  <si>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</si>
  <si>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</si>
  <si>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</si>
  <si>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</si>
  <si>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</si>
  <si>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</si>
  <si>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</si>
  <si>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</si>
  <si>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</si>
  <si>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</si>
  <si>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</si>
  <si>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</si>
  <si>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</si>
  <si>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</si>
  <si>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</si>
  <si>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</si>
  <si>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</si>
  <si>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</si>
  <si>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</si>
  <si>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</si>
  <si>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</si>
  <si>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</si>
  <si>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</si>
  <si>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</si>
  <si>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</si>
  <si>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</si>
  <si>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</si>
  <si>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</si>
  <si>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</si>
  <si>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</si>
  <si>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</si>
  <si>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</si>
  <si>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</si>
  <si>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</si>
  <si>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</si>
  <si>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</si>
  <si>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</si>
  <si>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</si>
  <si>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</si>
  <si>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</si>
  <si>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</si>
  <si>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</si>
  <si>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</si>
  <si>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</si>
  <si>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Notes</t>
  </si>
  <si>
    <t>Conversion Factors</t>
  </si>
  <si>
    <t>Assumption #</t>
  </si>
  <si>
    <t>NGCC Plants</t>
  </si>
  <si>
    <t>Comparison of Installed Quantities per Megawatt</t>
  </si>
  <si>
    <t>Concrete (cubic yard/MW)</t>
  </si>
  <si>
    <t>Steel (tons/MW)</t>
  </si>
  <si>
    <t>Iron (tons/MW)</t>
  </si>
  <si>
    <t>Aluminum (tons/MW)</t>
  </si>
  <si>
    <t>Reference</t>
  </si>
  <si>
    <t>See below for detailed information</t>
  </si>
  <si>
    <t>Assumptions:</t>
  </si>
  <si>
    <t>- All construction estimates above are assumed to be for full capacity production</t>
  </si>
  <si>
    <t>Concrete density = 2375 kg/m3 (see GaBi concrete ready-mix profile)</t>
  </si>
  <si>
    <t>Output</t>
  </si>
  <si>
    <t>MW</t>
  </si>
  <si>
    <t>Material</t>
  </si>
  <si>
    <t xml:space="preserve">Concrete </t>
  </si>
  <si>
    <t>tons</t>
  </si>
  <si>
    <t>cubic yard</t>
  </si>
  <si>
    <t>Steel</t>
  </si>
  <si>
    <t>Aluminum</t>
  </si>
  <si>
    <t>http://www.epro.com.tr/Presentation-epro1.pdf, slide 26</t>
  </si>
  <si>
    <t>Steel piping</t>
  </si>
  <si>
    <t>http://www.ostp.gov/galleries/PCAST/PCAST%20Sep.%202008%20Peterson%20slides.pdf, slide 4</t>
  </si>
  <si>
    <t>m^3/MW</t>
  </si>
  <si>
    <t>cubic yard/MW</t>
  </si>
  <si>
    <t>tonne/MW</t>
  </si>
  <si>
    <t>ton/MW</t>
  </si>
  <si>
    <t>http://www.ecw.org/prod/202-1.pdf</t>
  </si>
  <si>
    <t>tonne</t>
  </si>
  <si>
    <t>ton</t>
  </si>
  <si>
    <t>Iron</t>
  </si>
  <si>
    <t>Stainless steel</t>
  </si>
  <si>
    <t>Copper</t>
  </si>
  <si>
    <t>http://www.nrel.gov/docs/fy00osti/27715.pdf</t>
  </si>
  <si>
    <t>Amount Required (kg/MW of plant capacity)</t>
  </si>
  <si>
    <t>Amount Required (tons/MW of plant capacity)</t>
  </si>
  <si>
    <t>Concrete</t>
  </si>
  <si>
    <t>US</t>
  </si>
  <si>
    <t>No</t>
  </si>
  <si>
    <t>CCS</t>
  </si>
  <si>
    <t>[binary] If CO2 in flue gas is routed to CO2 recovery, value = 1. If CO2 in flue gas is released to atmosphere, value = 0.</t>
  </si>
  <si>
    <t>Net_MW_noCCS</t>
  </si>
  <si>
    <t>Net_MW_CCS</t>
  </si>
  <si>
    <t>Net_MW</t>
  </si>
  <si>
    <t>IF(CCS=1;Net_MW_CCS;Net_MW_noCCS)</t>
  </si>
  <si>
    <t>NGCC_Conc_Ref</t>
  </si>
  <si>
    <t>NGCC_Steel_Ref</t>
  </si>
  <si>
    <t>NGCC_Pipe_Ref</t>
  </si>
  <si>
    <t>NGCC_Iron_Ref</t>
  </si>
  <si>
    <t>NGCC_Al_Ref</t>
  </si>
  <si>
    <t>NGCC_SS_Ref</t>
  </si>
  <si>
    <t>kg/MW</t>
  </si>
  <si>
    <t>[kg/MW] Average/estimated steel pipe material needs for an NGCC plant</t>
  </si>
  <si>
    <t>[kg/MW] Average/estimated iron material needs for an NGCC plant</t>
  </si>
  <si>
    <t>[kg/MW] Average/estimated aluminum material needs for an NGCC plant</t>
  </si>
  <si>
    <t>years</t>
  </si>
  <si>
    <t>hours</t>
  </si>
  <si>
    <t>From Bituminous Baseline:</t>
  </si>
  <si>
    <t>Total CO2 captured/compressed over lifetime of plant (Mt)</t>
  </si>
  <si>
    <t>(sized for 100% capacity)</t>
  </si>
  <si>
    <t>For CO2 capture infrastructure :</t>
  </si>
  <si>
    <r>
      <t>m</t>
    </r>
    <r>
      <rPr>
        <vertAlign val="superscript"/>
        <sz val="10"/>
        <rFont val="Arial"/>
        <family val="2"/>
      </rPr>
      <t>3</t>
    </r>
  </si>
  <si>
    <t>kg/hr</t>
  </si>
  <si>
    <t>Net Output</t>
  </si>
  <si>
    <t>Mass flow rate for CO2 stream</t>
  </si>
  <si>
    <t>Reference  [1], Exhibit 5-17, Page 478</t>
  </si>
  <si>
    <t>Plant lifetime</t>
  </si>
  <si>
    <t>Mt</t>
  </si>
  <si>
    <t>Scaled concrete</t>
  </si>
  <si>
    <t>Reference [1]</t>
  </si>
  <si>
    <t>t</t>
  </si>
  <si>
    <t>Stainless Steel (piping and small equipment</t>
  </si>
  <si>
    <t>Steel (absorber + stripper)</t>
  </si>
  <si>
    <t>Scaled steel</t>
  </si>
  <si>
    <t>w/o CCS</t>
  </si>
  <si>
    <t>w/CCS</t>
  </si>
  <si>
    <r>
      <t>yd</t>
    </r>
    <r>
      <rPr>
        <vertAlign val="superscript"/>
        <sz val="10"/>
        <rFont val="Arial"/>
        <family val="2"/>
      </rPr>
      <t>3</t>
    </r>
  </si>
  <si>
    <t>lbm</t>
  </si>
  <si>
    <t>NGCC_Conc_CCS</t>
  </si>
  <si>
    <t>NGCC_Conc_noCCS</t>
  </si>
  <si>
    <t>IF(CCS=1;NGCC_Conc_CCS;NGCC_Conc_noCCS)</t>
  </si>
  <si>
    <t>NGCC_Steel_CCS</t>
  </si>
  <si>
    <t>NGCC_Steel_nCCS</t>
  </si>
  <si>
    <t>Steel cold rolled (St) [Metals]</t>
  </si>
  <si>
    <t>Stainless steel (tons/MW)</t>
  </si>
  <si>
    <t>N/A</t>
  </si>
  <si>
    <t>m^3</t>
  </si>
  <si>
    <t>yd^3</t>
  </si>
  <si>
    <t>Aluminum sheet [Metas]</t>
  </si>
  <si>
    <t>Stainless steel (cold rolled) [Metals]</t>
  </si>
  <si>
    <t>Steel pipe [Metals]</t>
  </si>
  <si>
    <t>Cast iron part [Metal parts]</t>
  </si>
  <si>
    <t>Concrete, ready mix, R-5-0 [Valuable substances]</t>
  </si>
  <si>
    <t>NGCC Power Plant, Construction</t>
  </si>
  <si>
    <t>[Technosphere] Amount of concrete required to construct a single NGCC power plant</t>
  </si>
  <si>
    <t>[Technosphere] Amount of steel required to construct a single NGCC power plant</t>
  </si>
  <si>
    <t>[Technosphere] Amount of steel pipe required to construct a single NGCC power plant</t>
  </si>
  <si>
    <t>[Technosphere] Amount of cast iron required to construct a single NGCC power plant</t>
  </si>
  <si>
    <t>[Technosphere] Amount of aluminum required to construct a single NGCC power plant</t>
  </si>
  <si>
    <t>[Technosphere] Amount of stainless steel required to construct a single NGCC power plant</t>
  </si>
  <si>
    <t>Pamela J. Capicotto, John L. Haslbeck, Norma J. Kuehn, Michael Matuszewski, Lora L. Pinkerton, Michael D. Rutkowski, Ronald L. Schoff, Vladimir Vaysman.</t>
  </si>
  <si>
    <t>2010</t>
  </si>
  <si>
    <t>Pittsburgh, PA</t>
  </si>
  <si>
    <t>DOE, National Energy Technology Laboratory</t>
  </si>
  <si>
    <t>http://www.netl.doe.gov/energy-analyses/pubs/BitBase_FinRep_Rev2.pdf</t>
  </si>
  <si>
    <t>Specifications for NGCC plant</t>
  </si>
  <si>
    <t>All construction estimates above are assumed to be for full capacity production</t>
  </si>
  <si>
    <t>Evaluation of CO2 Payback Time of Power Plants by LCA</t>
  </si>
  <si>
    <t>Tahara, Kiyotaka</t>
  </si>
  <si>
    <t>1997</t>
  </si>
  <si>
    <t>Great Britain</t>
  </si>
  <si>
    <t>Toshinori Kojima, Atsushi Inaba</t>
  </si>
  <si>
    <t>Cost and Performance Baseline for Fossil Energy Plants Revision 2</t>
  </si>
  <si>
    <t>Woods, Mark C.</t>
  </si>
  <si>
    <t>m^3-concrete</t>
  </si>
  <si>
    <t>EPRO Presentation</t>
  </si>
  <si>
    <t>EPRO</t>
  </si>
  <si>
    <t>Turkey</t>
  </si>
  <si>
    <t>2002</t>
  </si>
  <si>
    <t>Azerbaijan</t>
  </si>
  <si>
    <t>specific example</t>
  </si>
  <si>
    <t>http://www.epro.com.tr/Presentation-epro1.pdf</t>
  </si>
  <si>
    <t>August 9, 2012</t>
  </si>
  <si>
    <t>Slide 26 provide construction materials for a 400 MW CC power plant</t>
  </si>
  <si>
    <t>Steel piping (ton/MW)</t>
  </si>
  <si>
    <t>Tahara et al. Ref. [2]</t>
  </si>
  <si>
    <t>Severnaya NGCC Power Plant Ref. [3]</t>
  </si>
  <si>
    <t>Issues for Nuclear Power Construction Costs and Waste Management</t>
  </si>
  <si>
    <t>Peterson, Per</t>
  </si>
  <si>
    <t>Link is obsolete</t>
  </si>
  <si>
    <t>2008</t>
  </si>
  <si>
    <t>USA</t>
  </si>
  <si>
    <t>Average</t>
  </si>
  <si>
    <t>Life-Cycle Energy Cost and Greenhouse Gas Emissions for Gas Turbine Power</t>
  </si>
  <si>
    <t>Kulcinski, G</t>
  </si>
  <si>
    <t>2000</t>
  </si>
  <si>
    <t>1998</t>
  </si>
  <si>
    <t>Slide 4</t>
  </si>
  <si>
    <t>Section 5.2.1 and Table 3</t>
  </si>
  <si>
    <t>August 10, 2012</t>
  </si>
  <si>
    <t>Life Cycle Assessment of a Natural Gas Combined Cycle Power Generation System</t>
  </si>
  <si>
    <t>Spath, Pamela L.</t>
  </si>
  <si>
    <t>Margaret K. Mann</t>
  </si>
  <si>
    <t>National Renewable Energy Laboratory</t>
  </si>
  <si>
    <t>Theoretical</t>
  </si>
  <si>
    <t>Spath and Mann, Ref [6]</t>
  </si>
  <si>
    <t>Life cycle assessment of a pulverized coal power plant with post-combustion capture, transport and storage of CO2</t>
  </si>
  <si>
    <t xml:space="preserve">Koornneef, Joris </t>
  </si>
  <si>
    <t>Koornneef et al., Ref [7]</t>
  </si>
  <si>
    <t>The Netherlands</t>
  </si>
  <si>
    <t>Tim van Keulen, André Faaij, Wim Turkenburg</t>
  </si>
  <si>
    <t>448-467</t>
  </si>
  <si>
    <t>Appendix C</t>
  </si>
  <si>
    <t>Internation Journal of Greenhouse Gas Control</t>
  </si>
  <si>
    <t>2</t>
  </si>
  <si>
    <t>4</t>
  </si>
  <si>
    <t>Industrial average and proposed</t>
  </si>
  <si>
    <t>Study Value w/o CCS in kg/MW</t>
  </si>
  <si>
    <t>Study Value w/CCS in kg/MW</t>
  </si>
  <si>
    <t>Peterson, Ref [4]</t>
  </si>
  <si>
    <t>Kulcinski, Ref [5]</t>
  </si>
  <si>
    <t>yd^3/MW</t>
  </si>
  <si>
    <t>http://dx.doi.org/10.1016/j.ijggc.2008.06.008</t>
  </si>
  <si>
    <t>Notes:</t>
  </si>
  <si>
    <t>Tahara et al. Ref [2]</t>
  </si>
  <si>
    <t>Severnaya (EPRO)
Ref [3]</t>
  </si>
  <si>
    <t>Peterson
Ref [4]</t>
  </si>
  <si>
    <t>Meier &amp; Kulcinski
Ref [5]</t>
  </si>
  <si>
    <t>Spath and Mann
Ref [6]</t>
  </si>
  <si>
    <t>Koorneef
Ref [7]</t>
  </si>
  <si>
    <t>1,2,4,5,6,7</t>
  </si>
  <si>
    <t>1,2,4,5,6</t>
  </si>
  <si>
    <t>1,2,3,6,7</t>
  </si>
  <si>
    <t>1,2,3,6</t>
  </si>
  <si>
    <t>1,3</t>
  </si>
  <si>
    <t>1,5,6</t>
  </si>
  <si>
    <t>1,2,6</t>
  </si>
  <si>
    <t>1,7</t>
  </si>
  <si>
    <t>[kg/MW] Average/estimated concrete material needs for an NGCC plant without CCS</t>
  </si>
  <si>
    <t>[kg/MW] Average/estimated concrete material needs for an NGCC plant with CCS</t>
  </si>
  <si>
    <t>[kg/MW] Average/estimated concrete material needs for an NGCC plant with or without CCS, depending on value of "CCS" parameter</t>
  </si>
  <si>
    <t>[kg/MW] Average/estimated steel material needs for an NGCC plant with or without CCS, depending on value of "CCS" parameter</t>
  </si>
  <si>
    <t>[kg/MW] Average/estimated steel material needs for an NGCC plant with CCS</t>
  </si>
  <si>
    <t>[kg/MW] Average/estimated steel material needs for an NGCC plant without CCS</t>
  </si>
  <si>
    <t>IF(CCS=1;NGCC_Steel_CCS;NGCC_Steel_nCCS)</t>
  </si>
  <si>
    <t>[kg/MW] Average/estimated stainless steel material needs for an NGCC plant with CCS</t>
  </si>
  <si>
    <t>1. The value "w/o CCS does not include the numbers from "Meier &amp; Kulcinski" or "Peterson" because they are significant outliers</t>
  </si>
  <si>
    <t xml:space="preserve">Stainless steel </t>
  </si>
  <si>
    <t>Aluminum sheet</t>
  </si>
  <si>
    <t>Cast iron part</t>
  </si>
  <si>
    <t>Steel pipe</t>
  </si>
  <si>
    <t>Steel cold rolled</t>
  </si>
  <si>
    <t>Concrete, ready mix, R-5-0</t>
  </si>
  <si>
    <t>NA</t>
  </si>
  <si>
    <t>http://dx.doi.org/10.1016/S0196-8904(97)00005-8</t>
  </si>
  <si>
    <t>Material input for the construction of the NETL baseline NGCC plant with or without CCS</t>
  </si>
  <si>
    <t>This unit process provides a summary of relevant input and output flows associated with the construction of a natural gas combined cycle (NGCC) power plant. This process can be used for scenarios with and without carbon capture and sequestration (CCS). Key inputs include concrete, steel, steel pipe, stainless steel, aluminum, and cast iron. The key output is a piece of an NGCC power plant.</t>
  </si>
  <si>
    <r>
      <t>Note: All inputs and outputs are normalized per the reference flow (e.g., per piece</t>
    </r>
    <r>
      <rPr>
        <b/>
        <sz val="10"/>
        <color indexed="8"/>
        <rFont val="Arial"/>
        <family val="2"/>
      </rPr>
      <t xml:space="preserve"> </t>
    </r>
    <r>
      <rPr>
        <sz val="10"/>
        <color indexed="8"/>
        <rFont val="Arial"/>
        <family val="2"/>
      </rPr>
      <t>of construction)</t>
    </r>
  </si>
  <si>
    <t>[MWh] Net Power Output for NGCC without CCS operation</t>
  </si>
  <si>
    <t>[MWh] Net Power Output for NGCC with CCS operation</t>
  </si>
  <si>
    <t>[MWh] Net Power Output for NGCC operation with or without CCS, depending on value of "CCS" parameter</t>
  </si>
  <si>
    <t>NGCC_Conc_Ref*Net_MW</t>
  </si>
  <si>
    <t>[kg] Amount of concrete required to construct a single NGCC power plant</t>
  </si>
  <si>
    <t>[kg] Amount of steel required to construct a single NGCC power plant</t>
  </si>
  <si>
    <t>[kg] Amount of steel pipe required to construct a single NGCC power plant</t>
  </si>
  <si>
    <t>[kg] Amount of iron required to construct a single NGCC power plant</t>
  </si>
  <si>
    <t>[kg] Amount of aluminum required to construct a single NGCC power plant</t>
  </si>
  <si>
    <t>[kg] Amount of stainless steel required to construct a single NGCC power plant</t>
  </si>
  <si>
    <t>NGCC_Conc_Tot</t>
  </si>
  <si>
    <t>NGCC_Steel_Tot</t>
  </si>
  <si>
    <t>NGCC_Pipe_Tot</t>
  </si>
  <si>
    <t>NGCC_Iron_Tot</t>
  </si>
  <si>
    <t>NGCC_Al_Tot</t>
  </si>
  <si>
    <t>NGCC_SS_Tot</t>
  </si>
  <si>
    <t>pcs.</t>
  </si>
  <si>
    <t>NGCC Power Plant (NETL baseline) [construction processes]</t>
  </si>
  <si>
    <t>NGCC_Steel_Ref*Net_MW</t>
  </si>
  <si>
    <t>NGCC_Pipe_Ref*Net_MW</t>
  </si>
  <si>
    <t>NGCC_Iron_Ref*Net_MW</t>
  </si>
  <si>
    <t>NGCC_Al_Ref*Net_MW</t>
  </si>
  <si>
    <t>IF(CCS=1;NGCC_SS_Ref*Net_MW;0)</t>
  </si>
  <si>
    <t>NGCC Power Plant (NETL baseline)</t>
  </si>
  <si>
    <t>This unit process is composed of this document and the file, DF_Stage_3_C_NGCC-Power-Plant-Baseline.docx, which provides additional details regarding calculations, data quality, and references as relevant.</t>
  </si>
  <si>
    <t>Ref 7 Total CO2</t>
  </si>
  <si>
    <t>Ref 7 Concrete</t>
  </si>
  <si>
    <r>
      <t>yd</t>
    </r>
    <r>
      <rPr>
        <vertAlign val="superscript"/>
        <sz val="10"/>
        <rFont val="Arial"/>
        <family val="2"/>
      </rPr>
      <t>3</t>
    </r>
    <r>
      <rPr>
        <sz val="10"/>
        <rFont val="Arial"/>
        <family val="2"/>
      </rPr>
      <t>/MW</t>
    </r>
  </si>
  <si>
    <t>2,2,4,0,2</t>
  </si>
  <si>
    <r>
      <t xml:space="preserve">This document should be cited as: NETL (2012). </t>
    </r>
    <r>
      <rPr>
        <i/>
        <sz val="10"/>
        <rFont val="Arial"/>
        <family val="2"/>
      </rPr>
      <t xml:space="preserve">NETL Life Cycle Inventory Data – Unit Process: NGCC Power Plant, Construction. </t>
    </r>
    <r>
      <rPr>
        <sz val="10"/>
        <rFont val="Arial"/>
        <family val="2"/>
      </rPr>
      <t>U.S. Department of Energy, National Energy Technology Laboratory. Last Updated: September</t>
    </r>
    <r>
      <rPr>
        <b/>
        <i/>
        <sz val="10"/>
        <rFont val="Arial"/>
        <family val="2"/>
      </rPr>
      <t xml:space="preserve"> </t>
    </r>
    <r>
      <rPr>
        <sz val="10"/>
        <rFont val="Arial"/>
        <family val="2"/>
      </rPr>
      <t>2012 (version 01). www.netl.doe.gov/energy-analyses (http://www.netl.doe.gov/energy-analyses)</t>
    </r>
  </si>
  <si>
    <t>NGCC</t>
  </si>
  <si>
    <t>Calculation of material requirements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</si>
</sst>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0.0"/>
  </numFmts>
  <fonts count="56"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9"/>
      <color indexed="81"/>
      <name val="Tahoma"/>
      <family val="2"/>
    </font>
    <font>
      <sz val="9"/>
      <color indexed="81"/>
      <name val="Tahoma"/>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0"/>
      <name val="Arial"/>
      <family val="2"/>
    </font>
    <font>
      <b/>
      <sz val="11"/>
      <name val="Arial"/>
      <family val="2"/>
    </font>
    <font>
      <sz val="8"/>
      <name val="Arial"/>
      <family val="2"/>
    </font>
    <font>
      <vertAlign val="superscript"/>
      <sz val="10"/>
      <name val="Arial"/>
      <family val="2"/>
    </font>
    <font>
      <u/>
      <sz val="10"/>
      <name val="Arial"/>
      <family val="2"/>
    </font>
  </fonts>
  <fills count="4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58">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s>
  <cellStyleXfs count="103">
    <xf numFmtId="0" fontId="0" fillId="0" borderId="0"/>
    <xf numFmtId="43" fontId="1" fillId="0" borderId="0" applyFont="0" applyFill="0" applyBorder="0" applyAlignment="0" applyProtection="0"/>
    <xf numFmtId="0" fontId="4" fillId="0" borderId="0"/>
    <xf numFmtId="0" fontId="24" fillId="0" borderId="0" applyNumberFormat="0" applyFill="0" applyBorder="0" applyAlignment="0" applyProtection="0">
      <alignment vertical="top"/>
      <protection locked="0"/>
    </xf>
    <xf numFmtId="0" fontId="31" fillId="15"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2" fillId="25"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32" borderId="0" applyNumberFormat="0" applyBorder="0" applyAlignment="0" applyProtection="0"/>
    <xf numFmtId="0" fontId="33" fillId="16" borderId="0" applyNumberFormat="0" applyBorder="0" applyAlignment="0" applyProtection="0"/>
    <xf numFmtId="0" fontId="34" fillId="33" borderId="44" applyNumberFormat="0" applyAlignment="0" applyProtection="0"/>
    <xf numFmtId="0" fontId="35" fillId="34" borderId="45"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7" fillId="0" borderId="0" applyFont="0" applyFill="0" applyBorder="0" applyAlignment="0" applyProtection="0">
      <alignment vertical="center"/>
    </xf>
    <xf numFmtId="0" fontId="36" fillId="0" borderId="0" applyNumberFormat="0" applyFill="0" applyBorder="0" applyAlignment="0" applyProtection="0"/>
    <xf numFmtId="0" fontId="37" fillId="17" borderId="0" applyNumberFormat="0" applyBorder="0" applyAlignment="0" applyProtection="0"/>
    <xf numFmtId="0" fontId="38" fillId="0" borderId="46" applyNumberFormat="0" applyFill="0" applyAlignment="0" applyProtection="0"/>
    <xf numFmtId="0" fontId="39" fillId="0" borderId="47" applyNumberFormat="0" applyFill="0" applyAlignment="0" applyProtection="0"/>
    <xf numFmtId="0" fontId="40" fillId="0" borderId="48"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20" borderId="44" applyNumberFormat="0" applyAlignment="0" applyProtection="0"/>
    <xf numFmtId="0" fontId="43" fillId="0" borderId="49" applyNumberFormat="0" applyFill="0" applyAlignment="0" applyProtection="0"/>
    <xf numFmtId="0" fontId="44" fillId="35" borderId="0" applyNumberFormat="0" applyBorder="0" applyAlignment="0" applyProtection="0"/>
    <xf numFmtId="0" fontId="4" fillId="0" borderId="0"/>
    <xf numFmtId="0" fontId="4" fillId="36" borderId="50" applyNumberFormat="0" applyFont="0" applyAlignment="0" applyProtection="0"/>
    <xf numFmtId="0" fontId="4" fillId="36" borderId="50" applyNumberFormat="0" applyFont="0" applyAlignment="0" applyProtection="0"/>
    <xf numFmtId="0" fontId="45" fillId="33"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7" borderId="52" applyNumberFormat="0" applyProtection="0">
      <alignment horizontal="center" wrapText="1"/>
    </xf>
    <xf numFmtId="0" fontId="6" fillId="37" borderId="53" applyNumberFormat="0" applyAlignment="0" applyProtection="0">
      <alignment wrapText="1"/>
    </xf>
    <xf numFmtId="0" fontId="4" fillId="38" borderId="0" applyNumberFormat="0" applyBorder="0">
      <alignment horizontal="center" wrapText="1"/>
    </xf>
    <xf numFmtId="0" fontId="4" fillId="38" borderId="0" applyNumberFormat="0" applyBorder="0">
      <alignment horizontal="center" wrapText="1"/>
    </xf>
    <xf numFmtId="0" fontId="4" fillId="39" borderId="54" applyNumberFormat="0">
      <alignment wrapText="1"/>
    </xf>
    <xf numFmtId="0" fontId="4" fillId="39" borderId="54" applyNumberFormat="0">
      <alignment wrapText="1"/>
    </xf>
    <xf numFmtId="0" fontId="4" fillId="39" borderId="0" applyNumberFormat="0" applyBorder="0">
      <alignment wrapText="1"/>
    </xf>
    <xf numFmtId="0" fontId="4" fillId="39"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6"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7" fillId="0" borderId="0">
      <alignment horizontal="center" vertical="center"/>
    </xf>
    <xf numFmtId="0" fontId="48" fillId="0" borderId="0" applyNumberFormat="0" applyFill="0" applyBorder="0" applyAlignment="0" applyProtection="0"/>
    <xf numFmtId="0" fontId="49" fillId="0" borderId="55" applyNumberFormat="0" applyFill="0" applyAlignment="0" applyProtection="0"/>
    <xf numFmtId="0" fontId="50" fillId="0" borderId="0" applyNumberFormat="0" applyFill="0" applyBorder="0" applyAlignment="0" applyProtection="0"/>
    <xf numFmtId="173" fontId="4" fillId="0" borderId="0">
      <alignment horizontal="center" vertical="center"/>
    </xf>
    <xf numFmtId="173" fontId="4" fillId="0" borderId="0">
      <alignment horizontal="center" vertical="center"/>
    </xf>
    <xf numFmtId="0" fontId="51" fillId="0" borderId="0"/>
    <xf numFmtId="43" fontId="31" fillId="0" borderId="0" applyFont="0" applyFill="0" applyBorder="0" applyAlignment="0" applyProtection="0"/>
    <xf numFmtId="0" fontId="24" fillId="0" borderId="0" applyNumberFormat="0" applyFill="0" applyBorder="0" applyAlignment="0" applyProtection="0">
      <alignment vertical="top"/>
      <protection locked="0"/>
    </xf>
    <xf numFmtId="0" fontId="4" fillId="0" borderId="0"/>
    <xf numFmtId="0" fontId="4" fillId="0" borderId="0"/>
  </cellStyleXfs>
  <cellXfs count="459">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2" borderId="0" xfId="2" applyFill="1" applyBorder="1" applyAlignment="1">
      <alignment vertical="top" wrapText="1"/>
    </xf>
    <xf numFmtId="0" fontId="9" fillId="2" borderId="0" xfId="2" applyFont="1" applyFill="1"/>
    <xf numFmtId="0" fontId="9" fillId="0" borderId="0" xfId="2" applyFont="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1" fontId="15" fillId="0" borderId="16" xfId="0" applyNumberFormat="1" applyFont="1" applyFill="1" applyBorder="1"/>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6" fillId="0" borderId="0" xfId="2" applyFont="1"/>
    <xf numFmtId="0" fontId="16" fillId="2" borderId="0" xfId="2" applyFont="1" applyFill="1"/>
    <xf numFmtId="0" fontId="19"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5" fillId="6" borderId="32" xfId="0" applyNumberFormat="1" applyFont="1" applyFill="1" applyBorder="1"/>
    <xf numFmtId="164" fontId="15" fillId="0" borderId="31" xfId="0" applyNumberFormat="1" applyFont="1" applyFill="1" applyBorder="1"/>
    <xf numFmtId="164" fontId="15" fillId="0" borderId="16" xfId="0" applyNumberFormat="1" applyFont="1" applyFill="1" applyBorder="1"/>
    <xf numFmtId="164" fontId="15" fillId="0" borderId="32" xfId="0" applyNumberFormat="1" applyFont="1" applyFill="1" applyBorder="1"/>
    <xf numFmtId="0" fontId="21" fillId="0" borderId="33" xfId="0" applyFont="1" applyBorder="1" applyProtection="1">
      <protection locked="0"/>
    </xf>
    <xf numFmtId="0" fontId="7" fillId="0" borderId="31" xfId="2" applyFont="1" applyFill="1" applyBorder="1" applyProtection="1">
      <protection locked="0"/>
    </xf>
    <xf numFmtId="2" fontId="15" fillId="6" borderId="32" xfId="0" applyNumberFormat="1" applyFont="1" applyFill="1" applyBorder="1"/>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0" fontId="15" fillId="0" borderId="33" xfId="0" applyFont="1" applyBorder="1" applyProtection="1">
      <protection locked="0"/>
    </xf>
    <xf numFmtId="0"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6"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0" fontId="4" fillId="0" borderId="36" xfId="2" applyFont="1" applyFill="1" applyBorder="1" applyProtection="1">
      <protection locked="0"/>
    </xf>
    <xf numFmtId="165" fontId="15" fillId="6" borderId="37" xfId="0" applyNumberFormat="1" applyFont="1" applyFill="1" applyBorder="1"/>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0" fontId="15" fillId="0" borderId="39" xfId="0" applyFont="1" applyBorder="1" applyProtection="1">
      <protection locked="0"/>
    </xf>
    <xf numFmtId="0" fontId="22"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3"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24"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4"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5"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6" borderId="16" xfId="2" applyFont="1" applyFill="1" applyBorder="1" applyAlignment="1">
      <alignment horizontal="left" wrapText="1"/>
    </xf>
    <xf numFmtId="0" fontId="26" fillId="7" borderId="0" xfId="2" applyFont="1" applyFill="1"/>
    <xf numFmtId="0" fontId="4" fillId="7" borderId="0" xfId="2" applyFill="1"/>
    <xf numFmtId="0" fontId="6" fillId="10" borderId="42" xfId="2" applyFont="1" applyFill="1" applyBorder="1" applyAlignment="1">
      <alignment horizontal="center"/>
    </xf>
    <xf numFmtId="0" fontId="27" fillId="0" borderId="42" xfId="2" applyFont="1" applyBorder="1" applyAlignment="1">
      <alignment wrapText="1"/>
    </xf>
    <xf numFmtId="0" fontId="28"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7" fillId="0" borderId="0" xfId="2" applyFont="1" applyBorder="1" applyAlignment="1">
      <alignment wrapText="1"/>
    </xf>
    <xf numFmtId="0" fontId="26"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9" fillId="0" borderId="0" xfId="0" applyFont="1"/>
    <xf numFmtId="0" fontId="26" fillId="0" borderId="0" xfId="0" applyFont="1" applyFill="1" applyBorder="1" applyAlignment="1">
      <alignment horizontal="left"/>
    </xf>
    <xf numFmtId="0" fontId="30" fillId="0" borderId="0" xfId="0" applyFont="1"/>
    <xf numFmtId="0" fontId="0" fillId="0" borderId="9" xfId="0" applyBorder="1"/>
    <xf numFmtId="0" fontId="0" fillId="0" borderId="25" xfId="0" applyBorder="1"/>
    <xf numFmtId="0" fontId="4" fillId="0" borderId="24" xfId="0" applyFont="1" applyBorder="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4" fillId="0" borderId="0" xfId="3" applyFont="1" applyAlignment="1" applyProtection="1"/>
    <xf numFmtId="0" fontId="4" fillId="0" borderId="10" xfId="2" applyFont="1" applyFill="1" applyBorder="1" applyAlignment="1">
      <alignment horizontal="center" vertical="center" wrapText="1"/>
    </xf>
    <xf numFmtId="0" fontId="51" fillId="0" borderId="0" xfId="98"/>
    <xf numFmtId="0" fontId="52" fillId="0" borderId="0" xfId="98" applyFont="1" applyAlignment="1">
      <alignment horizontal="left"/>
    </xf>
    <xf numFmtId="0" fontId="6" fillId="0" borderId="0" xfId="98" applyFont="1"/>
    <xf numFmtId="0" fontId="6" fillId="2" borderId="56" xfId="98" applyFont="1" applyFill="1" applyBorder="1" applyAlignment="1">
      <alignment horizontal="center" wrapText="1"/>
    </xf>
    <xf numFmtId="0" fontId="6" fillId="12" borderId="4" xfId="98" applyFont="1" applyFill="1" applyBorder="1" applyAlignment="1">
      <alignment horizontal="center" wrapText="1"/>
    </xf>
    <xf numFmtId="0" fontId="4" fillId="0" borderId="0" xfId="98" applyFont="1" applyFill="1" applyBorder="1" applyAlignment="1">
      <alignment horizontal="left" wrapText="1"/>
    </xf>
    <xf numFmtId="0" fontId="4" fillId="0" borderId="0" xfId="98" applyFont="1" applyFill="1" applyBorder="1" applyAlignment="1">
      <alignment wrapText="1"/>
    </xf>
    <xf numFmtId="0" fontId="6" fillId="0" borderId="0" xfId="98" applyFont="1" applyFill="1" applyBorder="1" applyAlignment="1">
      <alignment wrapText="1"/>
    </xf>
    <xf numFmtId="0" fontId="4" fillId="0" borderId="0" xfId="98" applyFont="1" applyAlignment="1">
      <alignment horizontal="left" wrapText="1"/>
    </xf>
    <xf numFmtId="0" fontId="6" fillId="0" borderId="4" xfId="98" applyFont="1" applyBorder="1" applyAlignment="1">
      <alignment horizontal="left" wrapText="1"/>
    </xf>
    <xf numFmtId="0" fontId="53" fillId="0" borderId="0" xfId="98" applyFont="1" applyFill="1"/>
    <xf numFmtId="0" fontId="6" fillId="0" borderId="0" xfId="98" applyFont="1" applyAlignment="1">
      <alignment horizontal="center"/>
    </xf>
    <xf numFmtId="0" fontId="51" fillId="0" borderId="0" xfId="98" applyAlignment="1">
      <alignment horizontal="center"/>
    </xf>
    <xf numFmtId="0" fontId="24" fillId="0" borderId="0" xfId="3" applyAlignment="1" applyProtection="1"/>
    <xf numFmtId="0" fontId="6" fillId="0" borderId="0" xfId="98" applyFont="1" applyFill="1" applyBorder="1" applyAlignment="1">
      <alignment horizontal="left" wrapText="1"/>
    </xf>
    <xf numFmtId="0" fontId="6" fillId="0" borderId="16" xfId="98" applyFont="1" applyBorder="1" applyAlignment="1">
      <alignment horizontal="center" vertical="center"/>
    </xf>
    <xf numFmtId="0" fontId="6" fillId="0" borderId="16" xfId="98" applyFont="1" applyBorder="1" applyAlignment="1">
      <alignment horizontal="center" vertical="center" wrapText="1"/>
    </xf>
    <xf numFmtId="0" fontId="51" fillId="0" borderId="16" xfId="98" applyBorder="1"/>
    <xf numFmtId="0" fontId="51" fillId="0" borderId="16" xfId="98" applyBorder="1" applyAlignment="1">
      <alignment horizontal="center"/>
    </xf>
    <xf numFmtId="2" fontId="4" fillId="0" borderId="16" xfId="98" applyNumberFormat="1" applyFont="1" applyBorder="1" applyAlignment="1">
      <alignment horizontal="center" vertical="center"/>
    </xf>
    <xf numFmtId="164" fontId="4" fillId="0" borderId="16" xfId="98" applyNumberFormat="1" applyFont="1" applyBorder="1" applyAlignment="1">
      <alignment horizontal="center" vertical="center"/>
    </xf>
    <xf numFmtId="0" fontId="4" fillId="0" borderId="16" xfId="2" applyBorder="1"/>
    <xf numFmtId="0" fontId="4" fillId="2" borderId="0" xfId="2" applyFont="1" applyFill="1"/>
    <xf numFmtId="0" fontId="4" fillId="0" borderId="16" xfId="2" applyFill="1" applyBorder="1" applyAlignment="1" applyProtection="1">
      <alignment horizontal="center"/>
      <protection locked="0"/>
    </xf>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xf>
    <xf numFmtId="1" fontId="4" fillId="0" borderId="16" xfId="2" applyNumberFormat="1" applyFill="1" applyBorder="1" applyAlignment="1">
      <alignment horizontal="right"/>
    </xf>
    <xf numFmtId="0" fontId="4" fillId="0" borderId="0" xfId="0" applyNumberFormat="1" applyFont="1" applyFill="1" applyBorder="1" applyAlignment="1" applyProtection="1">
      <alignment horizontal="center"/>
    </xf>
    <xf numFmtId="2" fontId="4" fillId="0" borderId="0" xfId="0" applyNumberFormat="1" applyFont="1" applyFill="1" applyBorder="1" applyAlignment="1" applyProtection="1"/>
    <xf numFmtId="0" fontId="4" fillId="0" borderId="16" xfId="2" applyFont="1" applyBorder="1" applyProtection="1">
      <protection locked="0"/>
    </xf>
    <xf numFmtId="0" fontId="15" fillId="0" borderId="16" xfId="0" applyFont="1" applyFill="1" applyBorder="1" applyAlignment="1">
      <alignment wrapText="1"/>
    </xf>
    <xf numFmtId="0" fontId="15" fillId="0" borderId="16" xfId="0" applyFont="1" applyBorder="1" applyProtection="1">
      <protection locked="0"/>
    </xf>
    <xf numFmtId="0" fontId="15" fillId="0" borderId="16" xfId="0" applyFont="1" applyFill="1" applyBorder="1" applyProtection="1">
      <protection locked="0"/>
    </xf>
    <xf numFmtId="164" fontId="15" fillId="0" borderId="16" xfId="0" applyNumberFormat="1" applyFont="1" applyFill="1" applyBorder="1"/>
    <xf numFmtId="0" fontId="4" fillId="2" borderId="0" xfId="2" applyFill="1"/>
    <xf numFmtId="0" fontId="4" fillId="0" borderId="0" xfId="2"/>
    <xf numFmtId="0" fontId="4" fillId="2" borderId="0" xfId="2" applyFont="1" applyFill="1"/>
    <xf numFmtId="0" fontId="4" fillId="0" borderId="16" xfId="2" applyFont="1" applyBorder="1" applyProtection="1">
      <protection locked="0"/>
    </xf>
    <xf numFmtId="0" fontId="15" fillId="0" borderId="16" xfId="0" applyFont="1" applyFill="1" applyBorder="1" applyAlignment="1">
      <alignment wrapText="1"/>
    </xf>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15" fillId="0" borderId="16" xfId="0" applyFont="1" applyBorder="1" applyAlignment="1">
      <alignment horizontal="left" vertical="top"/>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0" fontId="15" fillId="0" borderId="16" xfId="0" applyFont="1" applyFill="1" applyBorder="1"/>
    <xf numFmtId="0" fontId="15" fillId="0" borderId="16" xfId="0" applyFont="1" applyBorder="1"/>
    <xf numFmtId="0" fontId="15" fillId="0" borderId="16" xfId="0" applyFont="1" applyBorder="1" applyAlignment="1" applyProtection="1">
      <alignment vertical="top"/>
      <protection locked="0"/>
    </xf>
    <xf numFmtId="164" fontId="15" fillId="0" borderId="16" xfId="0" applyNumberFormat="1" applyFont="1" applyFill="1" applyBorder="1"/>
    <xf numFmtId="2" fontId="15" fillId="0" borderId="16" xfId="0" applyNumberFormat="1" applyFont="1" applyFill="1" applyBorder="1"/>
    <xf numFmtId="11" fontId="15" fillId="0" borderId="16" xfId="0" applyNumberFormat="1" applyFont="1" applyFill="1" applyBorder="1"/>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49" fontId="4" fillId="0" borderId="0" xfId="2" applyNumberFormat="1" applyFont="1" applyFill="1" applyAlignment="1" applyProtection="1">
      <alignment horizontal="left" vertical="top" wrapText="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0" borderId="0" xfId="2" applyNumberFormat="1" applyFont="1" applyAlignment="1">
      <alignment horizontal="left" vertical="top" wrapText="1"/>
    </xf>
    <xf numFmtId="0" fontId="15" fillId="0" borderId="0" xfId="0" applyFont="1"/>
    <xf numFmtId="49" fontId="14" fillId="0" borderId="0" xfId="0" applyNumberFormat="1" applyFont="1" applyAlignment="1">
      <alignment horizontal="left" vertical="top" wrapText="1"/>
    </xf>
    <xf numFmtId="0" fontId="24" fillId="0" borderId="0" xfId="3" applyAlignment="1" applyProtection="1">
      <alignment horizontal="left" vertical="top"/>
    </xf>
    <xf numFmtId="11" fontId="15" fillId="10" borderId="16" xfId="0" applyNumberFormat="1" applyFont="1" applyFill="1" applyBorder="1" applyAlignment="1" applyProtection="1">
      <alignment vertical="top"/>
      <protection hidden="1"/>
    </xf>
    <xf numFmtId="3" fontId="4" fillId="0" borderId="0" xfId="0" applyNumberFormat="1" applyFont="1" applyFill="1" applyBorder="1" applyAlignment="1" applyProtection="1"/>
    <xf numFmtId="0" fontId="55" fillId="0" borderId="0" xfId="0" applyNumberFormat="1" applyFont="1" applyFill="1" applyBorder="1" applyAlignment="1" applyProtection="1"/>
    <xf numFmtId="0" fontId="4" fillId="0" borderId="0" xfId="0" applyNumberFormat="1" applyFont="1" applyFill="1" applyBorder="1" applyAlignment="1" applyProtection="1"/>
    <xf numFmtId="0" fontId="4" fillId="0" borderId="0" xfId="2"/>
    <xf numFmtId="0" fontId="4" fillId="2" borderId="0" xfId="2" applyFill="1"/>
    <xf numFmtId="0" fontId="4" fillId="0" borderId="16" xfId="2" applyBorder="1" applyAlignment="1" applyProtection="1">
      <alignment vertical="top"/>
      <protection locked="0"/>
    </xf>
    <xf numFmtId="0" fontId="4" fillId="2" borderId="0" xfId="2" applyFont="1" applyFill="1"/>
    <xf numFmtId="0" fontId="4" fillId="0" borderId="16" xfId="2" applyBorder="1"/>
    <xf numFmtId="0" fontId="4" fillId="0" borderId="0" xfId="2" applyFont="1"/>
    <xf numFmtId="0" fontId="6" fillId="0" borderId="4" xfId="2" applyFont="1" applyFill="1" applyBorder="1" applyAlignment="1">
      <alignment horizontal="center" wrapText="1"/>
    </xf>
    <xf numFmtId="174" fontId="4" fillId="0" borderId="0" xfId="0" applyNumberFormat="1" applyFont="1" applyFill="1" applyBorder="1" applyAlignment="1" applyProtection="1"/>
    <xf numFmtId="0" fontId="4" fillId="0" borderId="0" xfId="0" applyNumberFormat="1" applyFont="1" applyFill="1" applyBorder="1" applyAlignment="1" applyProtection="1">
      <alignment horizontal="right"/>
    </xf>
    <xf numFmtId="0" fontId="4" fillId="0" borderId="0" xfId="0" applyNumberFormat="1" applyFont="1" applyFill="1" applyBorder="1" applyAlignment="1" applyProtection="1">
      <alignment horizontal="left"/>
    </xf>
    <xf numFmtId="0" fontId="6" fillId="0" borderId="4" xfId="98" applyFont="1" applyFill="1" applyBorder="1" applyAlignment="1">
      <alignment horizontal="center" wrapText="1"/>
    </xf>
    <xf numFmtId="1" fontId="6" fillId="6" borderId="56" xfId="98" applyNumberFormat="1" applyFont="1" applyFill="1" applyBorder="1" applyAlignment="1">
      <alignment horizontal="center" wrapText="1"/>
    </xf>
    <xf numFmtId="2" fontId="6" fillId="6" borderId="56" xfId="98" applyNumberFormat="1" applyFont="1" applyFill="1" applyBorder="1" applyAlignment="1">
      <alignment horizontal="center" wrapText="1"/>
    </xf>
    <xf numFmtId="0" fontId="24" fillId="0" borderId="0" xfId="3" applyNumberFormat="1" applyAlignment="1" applyProtection="1">
      <alignment horizontal="left" vertical="top"/>
    </xf>
    <xf numFmtId="0" fontId="24" fillId="0" borderId="0" xfId="3" applyFill="1" applyAlignment="1" applyProtection="1">
      <alignment horizontal="left" vertical="top"/>
      <protection locked="0"/>
    </xf>
    <xf numFmtId="0" fontId="6" fillId="0" borderId="0" xfId="2" applyFont="1" applyFill="1"/>
    <xf numFmtId="0" fontId="6" fillId="0" borderId="16" xfId="98" applyFont="1" applyBorder="1" applyAlignment="1">
      <alignment wrapText="1"/>
    </xf>
    <xf numFmtId="0" fontId="4" fillId="0" borderId="16" xfId="98" applyFont="1" applyBorder="1" applyAlignment="1">
      <alignment wrapText="1"/>
    </xf>
    <xf numFmtId="2" fontId="4" fillId="0" borderId="16" xfId="98" applyNumberFormat="1" applyFont="1" applyBorder="1" applyAlignment="1">
      <alignment horizontal="center" wrapText="1"/>
    </xf>
    <xf numFmtId="0" fontId="4" fillId="0" borderId="16" xfId="98" applyFont="1" applyBorder="1" applyAlignment="1">
      <alignment horizontal="center" wrapText="1"/>
    </xf>
    <xf numFmtId="174" fontId="4" fillId="0" borderId="16" xfId="98" applyNumberFormat="1" applyFont="1" applyBorder="1" applyAlignment="1">
      <alignment horizontal="center" wrapText="1"/>
    </xf>
    <xf numFmtId="1" fontId="4" fillId="0" borderId="16" xfId="98" applyNumberFormat="1" applyFont="1" applyBorder="1" applyAlignment="1">
      <alignment horizontal="center" wrapText="1"/>
    </xf>
    <xf numFmtId="164" fontId="4" fillId="0" borderId="16" xfId="98" applyNumberFormat="1" applyFont="1" applyBorder="1" applyAlignment="1">
      <alignment horizontal="center" wrapText="1"/>
    </xf>
    <xf numFmtId="165" fontId="4" fillId="0" borderId="16" xfId="98" applyNumberFormat="1" applyFont="1" applyBorder="1" applyAlignment="1">
      <alignment horizontal="center" wrapText="1"/>
    </xf>
    <xf numFmtId="0" fontId="4" fillId="12" borderId="16" xfId="98" applyFont="1" applyFill="1" applyBorder="1" applyAlignment="1">
      <alignment horizontal="center" wrapText="1"/>
    </xf>
    <xf numFmtId="0" fontId="6" fillId="0" borderId="57" xfId="98" applyFont="1" applyBorder="1" applyAlignment="1">
      <alignment horizontal="center" wrapText="1"/>
    </xf>
    <xf numFmtId="2" fontId="6" fillId="0" borderId="57" xfId="98" applyNumberFormat="1" applyFont="1" applyFill="1" applyBorder="1" applyAlignment="1">
      <alignment horizontal="center" wrapText="1"/>
    </xf>
    <xf numFmtId="165" fontId="6" fillId="0" borderId="57" xfId="98" applyNumberFormat="1" applyFont="1" applyFill="1" applyBorder="1" applyAlignment="1">
      <alignment horizontal="center" wrapText="1"/>
    </xf>
    <xf numFmtId="164" fontId="6" fillId="0" borderId="57" xfId="98" applyNumberFormat="1" applyFont="1" applyFill="1" applyBorder="1" applyAlignment="1">
      <alignment horizontal="center" wrapText="1"/>
    </xf>
    <xf numFmtId="0" fontId="6" fillId="12" borderId="57" xfId="98" applyFont="1" applyFill="1" applyBorder="1" applyAlignment="1">
      <alignment horizontal="center" wrapText="1"/>
    </xf>
    <xf numFmtId="0" fontId="6" fillId="2" borderId="4" xfId="98" applyFont="1" applyFill="1" applyBorder="1" applyAlignment="1">
      <alignment horizontal="center" wrapText="1"/>
    </xf>
    <xf numFmtId="1" fontId="6" fillId="6" borderId="4" xfId="98" applyNumberFormat="1" applyFont="1" applyFill="1" applyBorder="1" applyAlignment="1">
      <alignment horizontal="center" wrapText="1"/>
    </xf>
    <xf numFmtId="0" fontId="4" fillId="0" borderId="17" xfId="98" applyFont="1" applyBorder="1" applyAlignment="1">
      <alignment horizontal="center" wrapText="1"/>
    </xf>
    <xf numFmtId="164" fontId="4" fillId="0" borderId="17" xfId="98" applyNumberFormat="1" applyFont="1" applyFill="1" applyBorder="1" applyAlignment="1">
      <alignment horizontal="center" wrapText="1"/>
    </xf>
    <xf numFmtId="2" fontId="4" fillId="0" borderId="17" xfId="98" applyNumberFormat="1" applyFont="1" applyFill="1" applyBorder="1" applyAlignment="1">
      <alignment horizontal="center" wrapText="1"/>
    </xf>
    <xf numFmtId="0" fontId="6" fillId="12" borderId="17" xfId="98" applyFont="1" applyFill="1" applyBorder="1" applyAlignment="1">
      <alignment horizontal="center" wrapText="1"/>
    </xf>
    <xf numFmtId="164" fontId="4" fillId="0" borderId="57" xfId="98" applyNumberFormat="1" applyFont="1" applyFill="1" applyBorder="1" applyAlignment="1">
      <alignment horizontal="center" wrapText="1"/>
    </xf>
    <xf numFmtId="165" fontId="6" fillId="12" borderId="57" xfId="98" applyNumberFormat="1" applyFont="1" applyFill="1" applyBorder="1" applyAlignment="1">
      <alignment horizontal="center" wrapText="1"/>
    </xf>
    <xf numFmtId="0" fontId="4" fillId="0" borderId="0" xfId="98" applyFont="1" applyBorder="1" applyAlignment="1">
      <alignment wrapText="1"/>
    </xf>
    <xf numFmtId="0" fontId="4" fillId="0" borderId="0" xfId="98" applyFont="1" applyFill="1" applyBorder="1" applyAlignment="1">
      <alignment horizontal="center" wrapText="1"/>
    </xf>
    <xf numFmtId="0" fontId="6" fillId="0" borderId="0" xfId="98" applyFont="1" applyFill="1" applyBorder="1" applyAlignment="1">
      <alignment horizontal="center" wrapText="1"/>
    </xf>
    <xf numFmtId="165" fontId="6" fillId="0" borderId="0" xfId="98" applyNumberFormat="1" applyFont="1" applyFill="1" applyBorder="1" applyAlignment="1">
      <alignment horizontal="center" wrapText="1"/>
    </xf>
    <xf numFmtId="0" fontId="4" fillId="0" borderId="0" xfId="98" applyFont="1" applyFill="1" applyBorder="1" applyAlignment="1">
      <alignment horizontal="left"/>
    </xf>
    <xf numFmtId="2" fontId="6" fillId="6" borderId="4" xfId="98" applyNumberFormat="1" applyFont="1" applyFill="1" applyBorder="1" applyAlignment="1">
      <alignment horizontal="center" wrapText="1"/>
    </xf>
    <xf numFmtId="0" fontId="4" fillId="0" borderId="0" xfId="98" applyFont="1" applyBorder="1" applyAlignment="1">
      <alignment horizontal="left" wrapText="1"/>
    </xf>
    <xf numFmtId="0" fontId="8" fillId="0" borderId="16" xfId="98" applyFont="1" applyBorder="1" applyAlignment="1">
      <alignment horizontal="center" wrapText="1"/>
    </xf>
    <xf numFmtId="0" fontId="4" fillId="0" borderId="16" xfId="2" quotePrefix="1" applyFont="1" applyBorder="1"/>
    <xf numFmtId="11" fontId="4" fillId="0" borderId="0" xfId="0" applyNumberFormat="1" applyFont="1" applyFill="1" applyBorder="1" applyAlignment="1" applyProtection="1"/>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1" xfId="2" applyFont="1" applyBorder="1" applyAlignment="1" applyProtection="1">
      <protection locked="0"/>
    </xf>
    <xf numFmtId="0" fontId="4" fillId="0" borderId="17" xfId="2" applyFont="1" applyBorder="1" applyAlignment="1" applyProtection="1">
      <protection locked="0"/>
    </xf>
    <xf numFmtId="0" fontId="4" fillId="0" borderId="18" xfId="2" applyFont="1" applyBorder="1" applyProtection="1">
      <protection locked="0"/>
    </xf>
    <xf numFmtId="0" fontId="4" fillId="2" borderId="0" xfId="2" applyFont="1" applyFill="1" applyAlignment="1">
      <alignment horizontal="center"/>
    </xf>
    <xf numFmtId="0" fontId="4" fillId="7" borderId="0" xfId="2" applyFont="1" applyFill="1" applyBorder="1" applyAlignment="1" applyProtection="1">
      <alignment horizontal="left"/>
      <protection locked="0"/>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2" fontId="4" fillId="0" borderId="16" xfId="2" applyNumberFormat="1" applyFill="1" applyBorder="1" applyAlignment="1">
      <alignment horizontal="right"/>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0" borderId="16" xfId="0" quotePrefix="1"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16"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6" fillId="3" borderId="16" xfId="2" applyFont="1" applyFill="1" applyBorder="1" applyAlignment="1">
      <alignment horizontal="center"/>
    </xf>
    <xf numFmtId="0" fontId="7" fillId="0" borderId="16" xfId="0" applyFont="1" applyBorder="1" applyAlignment="1" applyProtection="1">
      <alignment horizontal="left" vertical="top" wrapText="1"/>
      <protection locked="0"/>
    </xf>
    <xf numFmtId="0" fontId="20"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9"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20" fillId="0" borderId="35" xfId="0" applyFont="1" applyFill="1" applyBorder="1" applyAlignment="1">
      <alignment horizontal="center"/>
    </xf>
    <xf numFmtId="0" fontId="20" fillId="0" borderId="10" xfId="0" applyFont="1" applyFill="1" applyBorder="1" applyAlignment="1">
      <alignment horizontal="center"/>
    </xf>
    <xf numFmtId="0" fontId="20" fillId="0" borderId="11" xfId="0" applyFont="1" applyFill="1" applyBorder="1" applyAlignment="1">
      <alignment horizontal="center"/>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7" fillId="0" borderId="2" xfId="2" applyFont="1" applyBorder="1" applyAlignment="1">
      <alignment wrapText="1"/>
    </xf>
    <xf numFmtId="0" fontId="27" fillId="0" borderId="4" xfId="2" applyFont="1" applyBorder="1" applyAlignment="1">
      <alignment wrapText="1"/>
    </xf>
    <xf numFmtId="0" fontId="27" fillId="0" borderId="3" xfId="2" applyFont="1" applyBorder="1" applyAlignment="1">
      <alignment wrapText="1"/>
    </xf>
    <xf numFmtId="0" fontId="28" fillId="0" borderId="2" xfId="2" applyFont="1" applyBorder="1" applyAlignment="1">
      <alignment wrapText="1"/>
    </xf>
    <xf numFmtId="0" fontId="28" fillId="0" borderId="4" xfId="2" applyFont="1" applyBorder="1" applyAlignment="1">
      <alignment wrapText="1"/>
    </xf>
    <xf numFmtId="0" fontId="28" fillId="0" borderId="2" xfId="2" applyFont="1" applyBorder="1"/>
    <xf numFmtId="0" fontId="28"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6" fillId="0" borderId="0" xfId="98" applyFont="1" applyAlignment="1">
      <alignment horizontal="center"/>
    </xf>
    <xf numFmtId="0" fontId="4" fillId="0" borderId="0" xfId="98" quotePrefix="1" applyFont="1" applyFill="1" applyBorder="1" applyAlignment="1">
      <alignment horizontal="left" wrapText="1"/>
    </xf>
    <xf numFmtId="0" fontId="11" fillId="0" borderId="0" xfId="2" applyFont="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103">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Comma 3" xfId="99"/>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Hyperlink 3" xfId="100"/>
    <cellStyle name="Input 2" xfId="54"/>
    <cellStyle name="Linked Cell 2" xfId="55"/>
    <cellStyle name="Neutral 2" xfId="56"/>
    <cellStyle name="Normal" xfId="0" builtinId="0"/>
    <cellStyle name="Normal 2" xfId="2"/>
    <cellStyle name="Normal 3" xfId="57"/>
    <cellStyle name="Normal 4" xfId="98"/>
    <cellStyle name="Normal 4 2" xfId="101"/>
    <cellStyle name="Normal 5" xfId="102"/>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2">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26</xdr:row>
      <xdr:rowOff>38100</xdr:rowOff>
    </xdr:from>
    <xdr:to>
      <xdr:col>13</xdr:col>
      <xdr:colOff>0</xdr:colOff>
      <xdr:row>40</xdr:row>
      <xdr:rowOff>28575</xdr:rowOff>
    </xdr:to>
    <xdr:sp macro="" textlink="">
      <xdr:nvSpPr>
        <xdr:cNvPr id="2" name="TextBox 1"/>
        <xdr:cNvSpPr txBox="1"/>
      </xdr:nvSpPr>
      <xdr:spPr>
        <a:xfrm>
          <a:off x="752475" y="684847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16</xdr:row>
          <xdr:rowOff>47625</xdr:rowOff>
        </xdr:from>
        <xdr:to>
          <xdr:col>3</xdr:col>
          <xdr:colOff>990600</xdr:colOff>
          <xdr:row>16</xdr:row>
          <xdr:rowOff>257175</xdr:rowOff>
        </xdr:to>
        <xdr:sp macro="" textlink="">
          <xdr:nvSpPr>
            <xdr:cNvPr id="1025" name="Process"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2019300</xdr:colOff>
          <xdr:row>16</xdr:row>
          <xdr:rowOff>257175</xdr:rowOff>
        </xdr:to>
        <xdr:sp macro="" textlink="">
          <xdr:nvSpPr>
            <xdr:cNvPr id="1026" name="CheckBox1"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2381250</xdr:colOff>
          <xdr:row>16</xdr:row>
          <xdr:rowOff>47625</xdr:rowOff>
        </xdr:from>
        <xdr:to>
          <xdr:col>3</xdr:col>
          <xdr:colOff>3333750</xdr:colOff>
          <xdr:row>16</xdr:row>
          <xdr:rowOff>257175</xdr:rowOff>
        </xdr:to>
        <xdr:sp macro="" textlink="">
          <xdr:nvSpPr>
            <xdr:cNvPr id="1027" name="CheckBox2"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3371850</xdr:colOff>
          <xdr:row>16</xdr:row>
          <xdr:rowOff>47625</xdr:rowOff>
        </xdr:from>
        <xdr:to>
          <xdr:col>4</xdr:col>
          <xdr:colOff>752475</xdr:colOff>
          <xdr:row>16</xdr:row>
          <xdr:rowOff>257175</xdr:rowOff>
        </xdr:to>
        <xdr:sp macro="" textlink="">
          <xdr:nvSpPr>
            <xdr:cNvPr id="1028" name="CheckBox3"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d75-util1\p_san01_data01\Documents%20and%20Settings\drauckerl\My%20Documents\LCA%20project\Act%203_mclean\Final%20Reports\IGCC\UPs%20Ready%20for%20Writeup\Copy%20of%20DS_IGCC_Plant_(with_CCS)_LC3_Constru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uels%20LCA\DS_Fuel_LCA_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netldev.netl.doe.gov/Documents%20and%20Settings/549109/Local%20Settings/Temporary%20Internet%20Files/Content.Outlook/XYGWUYCU/UP%20revisions/CTL_plant_operations/DS_Stage3_O_CTL_201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Reference Source Info"/>
      <sheetName val="IGCC"/>
      <sheetName val="Rail spur"/>
      <sheetName val="Trunkline-switchyard"/>
      <sheetName val="CO2 Pipeline IGCC"/>
      <sheetName val="Injection Well"/>
    </sheetNames>
    <sheetDataSet>
      <sheetData sheetId="0">
        <row r="128">
          <cell r="E128" t="str">
            <v>&lt;select from list&gt;</v>
          </cell>
        </row>
        <row r="129">
          <cell r="E129" t="str">
            <v>All Flows Captured</v>
          </cell>
        </row>
        <row r="130">
          <cell r="E130" t="str">
            <v>All Relevant Flows Captured</v>
          </cell>
        </row>
        <row r="131">
          <cell r="E131" t="str">
            <v>Individual Relevant Flows Captured</v>
          </cell>
        </row>
        <row r="132">
          <cell r="E132" t="str">
            <v>Some Relevant Flows Not Captured</v>
          </cell>
        </row>
        <row r="133">
          <cell r="E133" t="str">
            <v>No Statement</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DQI"/>
      <sheetName val="Reference Source Info"/>
      <sheetName val="Calculations"/>
    </sheetNames>
    <sheetDataSet>
      <sheetData sheetId="0">
        <row r="141">
          <cell r="C141" t="str">
            <v>&lt;select from list&gt;</v>
          </cell>
          <cell r="D141" t="str">
            <v>&lt;select from list&gt;</v>
          </cell>
          <cell r="E141" t="str">
            <v>&lt;select from list&gt;</v>
          </cell>
          <cell r="H141" t="str">
            <v>&lt;select from list&gt;</v>
          </cell>
        </row>
        <row r="142">
          <cell r="C142" t="str">
            <v>Extraction Process (EP)</v>
          </cell>
          <cell r="D142" t="str">
            <v>Cradle-to-Grave (End-of-Life) Process (CE)</v>
          </cell>
          <cell r="E142" t="str">
            <v>All Flows Captured</v>
          </cell>
          <cell r="H142" t="str">
            <v>Measured</v>
          </cell>
          <cell r="J142" t="str">
            <v>X</v>
          </cell>
        </row>
        <row r="143">
          <cell r="C143" t="str">
            <v>Manufacturing Process (MP)</v>
          </cell>
          <cell r="D143" t="str">
            <v>Cradle-to-Gate Process (CG)</v>
          </cell>
          <cell r="E143" t="str">
            <v>All Relevant Flows Captured</v>
          </cell>
          <cell r="H143" t="str">
            <v>Calculated</v>
          </cell>
          <cell r="J143" t="str">
            <v>*</v>
          </cell>
        </row>
        <row r="144">
          <cell r="C144" t="str">
            <v>Installation Process (IP)</v>
          </cell>
          <cell r="D144" t="str">
            <v>Gate-to-Gate Process (GG)</v>
          </cell>
          <cell r="E144" t="str">
            <v>Individual Relevant Flows Captured</v>
          </cell>
          <cell r="H144" t="str">
            <v>Literature</v>
          </cell>
        </row>
        <row r="145">
          <cell r="C145" t="str">
            <v>Basic Process (BP)</v>
          </cell>
          <cell r="D145" t="str">
            <v>Gate-to-Grave (End-of-Life) Process (GE)</v>
          </cell>
          <cell r="E145" t="str">
            <v>Some Relevant Flows Not Captured</v>
          </cell>
          <cell r="H145" t="str">
            <v>Estimated</v>
          </cell>
        </row>
        <row r="146">
          <cell r="C146" t="str">
            <v>Energy Conversion (EC)</v>
          </cell>
          <cell r="E146" t="str">
            <v>No Statement</v>
          </cell>
          <cell r="H146" t="str">
            <v>No Statement</v>
          </cell>
        </row>
        <row r="147">
          <cell r="C147" t="str">
            <v>Transport Process (TP)</v>
          </cell>
        </row>
        <row r="148">
          <cell r="C148" t="str">
            <v>Recovery Process (RP)</v>
          </cell>
        </row>
        <row r="149">
          <cell r="C149" t="str">
            <v>Waste Treatment Process (WT)</v>
          </cell>
        </row>
        <row r="150">
          <cell r="C150" t="str">
            <v>Auxillary Process (AP)</v>
          </cell>
        </row>
      </sheetData>
      <sheetData sheetId="1" refreshError="1"/>
      <sheetData sheetId="2">
        <row r="53">
          <cell r="B53" t="str">
            <v>&lt;select from list&gt;</v>
          </cell>
        </row>
        <row r="54">
          <cell r="B54" t="str">
            <v>Undefined</v>
          </cell>
        </row>
        <row r="55">
          <cell r="B55" t="str">
            <v>Article</v>
          </cell>
        </row>
        <row r="56">
          <cell r="B56" t="str">
            <v>Chapters in Anthology</v>
          </cell>
        </row>
        <row r="57">
          <cell r="B57" t="str">
            <v>Separate Publication</v>
          </cell>
        </row>
        <row r="58">
          <cell r="B58" t="str">
            <v>Measurement on Site</v>
          </cell>
        </row>
        <row r="59">
          <cell r="B59" t="str">
            <v>Oral Communication</v>
          </cell>
        </row>
        <row r="60">
          <cell r="B60" t="str">
            <v>Personal Written Communication</v>
          </cell>
        </row>
        <row r="61">
          <cell r="B61" t="str">
            <v>Questionnaires</v>
          </cell>
        </row>
      </sheetData>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Baseline Data"/>
      <sheetName val="Air Emissions"/>
      <sheetName val="Water"/>
      <sheetName val="Conversions"/>
      <sheetName val="Assumptions"/>
    </sheetNames>
    <sheetDataSet>
      <sheetData sheetId="0" refreshError="1"/>
      <sheetData sheetId="1">
        <row r="161">
          <cell r="C161" t="str">
            <v>&lt;select from list&gt;</v>
          </cell>
          <cell r="D161" t="str">
            <v>&lt;select from list&gt;</v>
          </cell>
          <cell r="E161" t="str">
            <v>&lt;select from list&gt;</v>
          </cell>
          <cell r="H161" t="str">
            <v>&lt;select from list&gt;</v>
          </cell>
        </row>
        <row r="162">
          <cell r="C162" t="str">
            <v>Extraction Process (EP)</v>
          </cell>
          <cell r="D162" t="str">
            <v>Cradle-to-Grave (End-of-Life) Process (CE)</v>
          </cell>
          <cell r="E162" t="str">
            <v>All Flows Captured</v>
          </cell>
          <cell r="H162" t="str">
            <v>Measured</v>
          </cell>
          <cell r="J162" t="str">
            <v>X</v>
          </cell>
        </row>
        <row r="163">
          <cell r="C163" t="str">
            <v>Manufacturing Process (MP)</v>
          </cell>
          <cell r="D163" t="str">
            <v>Cradle-to-Gate Process (CG)</v>
          </cell>
          <cell r="E163" t="str">
            <v>All Relevant Flows Captured</v>
          </cell>
          <cell r="H163" t="str">
            <v>Calculated</v>
          </cell>
          <cell r="J163" t="str">
            <v>*</v>
          </cell>
        </row>
        <row r="164">
          <cell r="C164" t="str">
            <v>Installation Process (IP)</v>
          </cell>
          <cell r="D164" t="str">
            <v>Gate-to-Gate Process (GG)</v>
          </cell>
          <cell r="E164" t="str">
            <v>Individual Relevant Flows Captured</v>
          </cell>
          <cell r="H164" t="str">
            <v>Literature</v>
          </cell>
        </row>
        <row r="165">
          <cell r="C165" t="str">
            <v>Basic Process (BP)</v>
          </cell>
          <cell r="D165" t="str">
            <v>Gate-to-Grave (End-of-Life) Process (GE)</v>
          </cell>
          <cell r="E165" t="str">
            <v>Some Relevant Flows Not Captured</v>
          </cell>
          <cell r="H165" t="str">
            <v>Estimated</v>
          </cell>
        </row>
        <row r="166">
          <cell r="C166" t="str">
            <v>Energy Conversion (EC)</v>
          </cell>
          <cell r="E166" t="str">
            <v>No Statement</v>
          </cell>
          <cell r="H166" t="str">
            <v>No Statement</v>
          </cell>
        </row>
        <row r="167">
          <cell r="C167" t="str">
            <v>Transport Process (TP)</v>
          </cell>
        </row>
        <row r="168">
          <cell r="C168" t="str">
            <v>Recovery Process (RP)</v>
          </cell>
        </row>
        <row r="169">
          <cell r="C169" t="str">
            <v>Waste Treatment Process (WT)</v>
          </cell>
        </row>
        <row r="170">
          <cell r="C170" t="str">
            <v>Auxiliary Process (AP)</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www.epro.com.tr/Presentation-epro1.pdf" TargetMode="External"/><Relationship Id="rId7" Type="http://schemas.openxmlformats.org/officeDocument/2006/relationships/hyperlink" Target="http://dx.doi.org/10.1016/j.ijggc.2008.06.008" TargetMode="External"/><Relationship Id="rId2" Type="http://schemas.openxmlformats.org/officeDocument/2006/relationships/hyperlink" Target="http://dx.doi.org/10.1016/S0196-8904(97)00005-8" TargetMode="External"/><Relationship Id="rId1" Type="http://schemas.openxmlformats.org/officeDocument/2006/relationships/hyperlink" Target="http://www.netl.doe.gov/energy-analyses/pubs/BitBase_FinRep_Rev2.pdf" TargetMode="External"/><Relationship Id="rId6" Type="http://schemas.openxmlformats.org/officeDocument/2006/relationships/hyperlink" Target="http://www.nrel.gov/docs/fy00osti/27715.pdf" TargetMode="External"/><Relationship Id="rId5" Type="http://schemas.openxmlformats.org/officeDocument/2006/relationships/hyperlink" Target="http://www.ecw.org/prod/202-1.pdf" TargetMode="External"/><Relationship Id="rId4" Type="http://schemas.openxmlformats.org/officeDocument/2006/relationships/hyperlink" Target="http://www.ostp.gov/galleries/PCAST/PCAST%20Sep.%202008%20Peterson%20slides.pdf,%20slide%204"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ecw.org/prod/202-1.pdf" TargetMode="External"/><Relationship Id="rId2" Type="http://schemas.openxmlformats.org/officeDocument/2006/relationships/hyperlink" Target="http://www.epro.com.tr/Presentation-epro1.pdf,%20slide%2026" TargetMode="External"/><Relationship Id="rId1" Type="http://schemas.openxmlformats.org/officeDocument/2006/relationships/hyperlink" Target="http://www.ostp.gov/galleries/PCAST/PCAST%20Sep.%202008%20Peterson%20slides.pdf,%20slide%204" TargetMode="External"/><Relationship Id="rId6" Type="http://schemas.openxmlformats.org/officeDocument/2006/relationships/printerSettings" Target="../printerSettings/printerSettings6.bin"/><Relationship Id="rId5" Type="http://schemas.openxmlformats.org/officeDocument/2006/relationships/hyperlink" Target="http://dx.doi.org/10.1016/j.ijggc.2008.06.008" TargetMode="External"/><Relationship Id="rId4" Type="http://schemas.openxmlformats.org/officeDocument/2006/relationships/hyperlink" Target="http://www.nrel.gov/docs/fy00osti/27715.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499"/>
  <sheetViews>
    <sheetView workbookViewId="0">
      <selection activeCell="R12" sqref="R12"/>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58" t="s">
        <v>0</v>
      </c>
      <c r="B1" s="358"/>
      <c r="C1" s="358"/>
      <c r="D1" s="358"/>
      <c r="E1" s="358"/>
      <c r="F1" s="358"/>
      <c r="G1" s="358"/>
      <c r="H1" s="358"/>
      <c r="I1" s="358"/>
      <c r="J1" s="358"/>
      <c r="K1" s="358"/>
      <c r="L1" s="358"/>
      <c r="M1" s="358"/>
      <c r="N1" s="358"/>
      <c r="O1" s="1"/>
    </row>
    <row r="2" spans="1:27" ht="21" thickBot="1" x14ac:dyDescent="0.35">
      <c r="A2" s="358" t="s">
        <v>1</v>
      </c>
      <c r="B2" s="358"/>
      <c r="C2" s="358"/>
      <c r="D2" s="358"/>
      <c r="E2" s="358"/>
      <c r="F2" s="358"/>
      <c r="G2" s="358"/>
      <c r="H2" s="358"/>
      <c r="I2" s="358"/>
      <c r="J2" s="358"/>
      <c r="K2" s="358"/>
      <c r="L2" s="358"/>
      <c r="M2" s="358"/>
      <c r="N2" s="358"/>
      <c r="O2" s="1"/>
    </row>
    <row r="3" spans="1:27" ht="12.75" customHeight="1" thickBot="1" x14ac:dyDescent="0.25">
      <c r="B3" s="2"/>
      <c r="C3" s="4" t="s">
        <v>2</v>
      </c>
      <c r="D3" s="340" t="str">
        <f>'Data Summary'!D4</f>
        <v>NGCC Power Plant, Construction</v>
      </c>
      <c r="E3" s="341"/>
      <c r="F3" s="341"/>
      <c r="G3" s="341"/>
      <c r="H3" s="341"/>
      <c r="I3" s="341"/>
      <c r="J3" s="341"/>
      <c r="K3" s="341"/>
      <c r="L3" s="341"/>
      <c r="M3" s="342"/>
      <c r="N3" s="2"/>
      <c r="O3" s="2"/>
    </row>
    <row r="4" spans="1:27" ht="42.75" customHeight="1" thickBot="1" x14ac:dyDescent="0.25">
      <c r="B4" s="2"/>
      <c r="C4" s="4" t="s">
        <v>3</v>
      </c>
      <c r="D4" s="359" t="str">
        <f>'Data Summary'!D6</f>
        <v>Material input for the construction of the NETL baseline NGCC plant with or without CCS</v>
      </c>
      <c r="E4" s="360"/>
      <c r="F4" s="360"/>
      <c r="G4" s="360"/>
      <c r="H4" s="360"/>
      <c r="I4" s="360"/>
      <c r="J4" s="360"/>
      <c r="K4" s="360"/>
      <c r="L4" s="360"/>
      <c r="M4" s="361"/>
      <c r="N4" s="2"/>
      <c r="O4" s="2"/>
    </row>
    <row r="5" spans="1:27" ht="39" customHeight="1" thickBot="1" x14ac:dyDescent="0.25">
      <c r="B5" s="2"/>
      <c r="C5" s="4" t="s">
        <v>4</v>
      </c>
      <c r="D5" s="359" t="s">
        <v>454</v>
      </c>
      <c r="E5" s="360"/>
      <c r="F5" s="360"/>
      <c r="G5" s="360"/>
      <c r="H5" s="360"/>
      <c r="I5" s="360"/>
      <c r="J5" s="360"/>
      <c r="K5" s="360"/>
      <c r="L5" s="360"/>
      <c r="M5" s="361"/>
      <c r="N5" s="2"/>
      <c r="O5" s="2"/>
    </row>
    <row r="6" spans="1:27" ht="56.25" customHeight="1" thickBot="1" x14ac:dyDescent="0.25">
      <c r="B6" s="2"/>
      <c r="C6" s="5" t="s">
        <v>5</v>
      </c>
      <c r="D6" s="359" t="s">
        <v>6</v>
      </c>
      <c r="E6" s="360"/>
      <c r="F6" s="360"/>
      <c r="G6" s="360"/>
      <c r="H6" s="360"/>
      <c r="I6" s="360"/>
      <c r="J6" s="360"/>
      <c r="K6" s="360"/>
      <c r="L6" s="360"/>
      <c r="M6" s="361"/>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352" t="s">
        <v>10</v>
      </c>
      <c r="C9" s="7" t="s">
        <v>11</v>
      </c>
      <c r="D9" s="354" t="s">
        <v>12</v>
      </c>
      <c r="E9" s="354"/>
      <c r="F9" s="354"/>
      <c r="G9" s="354"/>
      <c r="H9" s="354"/>
      <c r="I9" s="354"/>
      <c r="J9" s="354"/>
      <c r="K9" s="354"/>
      <c r="L9" s="354"/>
      <c r="M9" s="355"/>
      <c r="N9" s="2"/>
      <c r="O9" s="2"/>
      <c r="P9" s="2"/>
      <c r="Q9" s="2"/>
      <c r="R9" s="2"/>
      <c r="S9" s="2"/>
      <c r="T9" s="2"/>
      <c r="U9" s="2"/>
      <c r="V9" s="2"/>
      <c r="W9" s="2"/>
      <c r="X9" s="2"/>
      <c r="Y9" s="2"/>
      <c r="Z9" s="2"/>
      <c r="AA9" s="2"/>
    </row>
    <row r="10" spans="1:27" s="8" customFormat="1" ht="15" customHeight="1" x14ac:dyDescent="0.2">
      <c r="A10" s="2"/>
      <c r="B10" s="353"/>
      <c r="C10" s="9" t="s">
        <v>13</v>
      </c>
      <c r="D10" s="356" t="s">
        <v>14</v>
      </c>
      <c r="E10" s="356"/>
      <c r="F10" s="356"/>
      <c r="G10" s="356"/>
      <c r="H10" s="356"/>
      <c r="I10" s="356"/>
      <c r="J10" s="356"/>
      <c r="K10" s="356"/>
      <c r="L10" s="356"/>
      <c r="M10" s="357"/>
      <c r="N10" s="2"/>
      <c r="O10" s="2"/>
      <c r="P10" s="2"/>
      <c r="Q10" s="2"/>
      <c r="R10" s="2"/>
      <c r="S10" s="2"/>
      <c r="T10" s="2"/>
      <c r="U10" s="2"/>
      <c r="V10" s="2"/>
      <c r="W10" s="2"/>
      <c r="X10" s="2"/>
      <c r="Y10" s="2"/>
      <c r="Z10" s="2"/>
      <c r="AA10" s="2"/>
    </row>
    <row r="11" spans="1:27" s="8" customFormat="1" ht="15" customHeight="1" x14ac:dyDescent="0.2">
      <c r="A11" s="2"/>
      <c r="B11" s="353"/>
      <c r="C11" s="9" t="s">
        <v>15</v>
      </c>
      <c r="D11" s="356" t="s">
        <v>16</v>
      </c>
      <c r="E11" s="356"/>
      <c r="F11" s="356"/>
      <c r="G11" s="356"/>
      <c r="H11" s="356"/>
      <c r="I11" s="356"/>
      <c r="J11" s="356"/>
      <c r="K11" s="356"/>
      <c r="L11" s="356"/>
      <c r="M11" s="357"/>
      <c r="N11" s="2"/>
      <c r="O11" s="2"/>
      <c r="P11" s="2"/>
      <c r="Q11" s="2"/>
      <c r="R11" s="2"/>
      <c r="S11" s="2"/>
      <c r="T11" s="2"/>
      <c r="U11" s="2"/>
      <c r="V11" s="2"/>
      <c r="W11" s="2"/>
      <c r="X11" s="2"/>
      <c r="Y11" s="2"/>
      <c r="Z11" s="2"/>
      <c r="AA11" s="2"/>
    </row>
    <row r="12" spans="1:27" s="8" customFormat="1" ht="15" customHeight="1" x14ac:dyDescent="0.2">
      <c r="A12" s="2"/>
      <c r="B12" s="353"/>
      <c r="C12" s="9" t="s">
        <v>17</v>
      </c>
      <c r="D12" s="356" t="s">
        <v>18</v>
      </c>
      <c r="E12" s="356"/>
      <c r="F12" s="356"/>
      <c r="G12" s="356"/>
      <c r="H12" s="356"/>
      <c r="I12" s="356"/>
      <c r="J12" s="356"/>
      <c r="K12" s="356"/>
      <c r="L12" s="356"/>
      <c r="M12" s="357"/>
      <c r="N12" s="2"/>
      <c r="O12" s="2"/>
      <c r="P12" s="2"/>
      <c r="Q12" s="2"/>
      <c r="R12" s="2"/>
      <c r="S12" s="2"/>
      <c r="T12" s="2"/>
      <c r="U12" s="2"/>
      <c r="V12" s="2"/>
      <c r="W12" s="2"/>
      <c r="X12" s="2"/>
      <c r="Y12" s="2"/>
      <c r="Z12" s="2"/>
      <c r="AA12" s="2"/>
    </row>
    <row r="13" spans="1:27" ht="15" customHeight="1" x14ac:dyDescent="0.2">
      <c r="B13" s="364" t="s">
        <v>19</v>
      </c>
      <c r="C13" s="10" t="s">
        <v>460</v>
      </c>
      <c r="D13" s="366" t="s">
        <v>461</v>
      </c>
      <c r="E13" s="366"/>
      <c r="F13" s="366"/>
      <c r="G13" s="366"/>
      <c r="H13" s="366"/>
      <c r="I13" s="366"/>
      <c r="J13" s="366"/>
      <c r="K13" s="366"/>
      <c r="L13" s="366"/>
      <c r="M13" s="367"/>
      <c r="N13" s="2"/>
      <c r="O13" s="2"/>
    </row>
    <row r="14" spans="1:27" ht="15" customHeight="1" x14ac:dyDescent="0.2">
      <c r="B14" s="364"/>
      <c r="C14" s="10" t="s">
        <v>20</v>
      </c>
      <c r="D14" s="366" t="s">
        <v>21</v>
      </c>
      <c r="E14" s="366"/>
      <c r="F14" s="366"/>
      <c r="G14" s="366"/>
      <c r="H14" s="366"/>
      <c r="I14" s="366"/>
      <c r="J14" s="366"/>
      <c r="K14" s="366"/>
      <c r="L14" s="366"/>
      <c r="M14" s="367"/>
      <c r="N14" s="2"/>
      <c r="O14" s="2"/>
    </row>
    <row r="15" spans="1:27" ht="15" customHeight="1" x14ac:dyDescent="0.2">
      <c r="B15" s="364"/>
      <c r="C15" s="11" t="s">
        <v>22</v>
      </c>
      <c r="D15" s="366" t="s">
        <v>22</v>
      </c>
      <c r="E15" s="366"/>
      <c r="F15" s="366"/>
      <c r="G15" s="366"/>
      <c r="H15" s="366"/>
      <c r="I15" s="366"/>
      <c r="J15" s="366"/>
      <c r="K15" s="366"/>
      <c r="L15" s="366"/>
      <c r="M15" s="367"/>
      <c r="N15" s="2"/>
      <c r="O15" s="2"/>
    </row>
    <row r="16" spans="1:27" ht="15" customHeight="1" thickBot="1" x14ac:dyDescent="0.25">
      <c r="B16" s="365"/>
      <c r="C16" s="12" t="s">
        <v>23</v>
      </c>
      <c r="D16" s="368" t="s">
        <v>24</v>
      </c>
      <c r="E16" s="368"/>
      <c r="F16" s="368"/>
      <c r="G16" s="368"/>
      <c r="H16" s="368"/>
      <c r="I16" s="368"/>
      <c r="J16" s="368"/>
      <c r="K16" s="368"/>
      <c r="L16" s="368"/>
      <c r="M16" s="369"/>
      <c r="N16" s="2"/>
      <c r="O16" s="2"/>
    </row>
    <row r="17" spans="2:16" x14ac:dyDescent="0.2">
      <c r="B17" s="6"/>
      <c r="C17" s="6"/>
      <c r="D17" s="6"/>
      <c r="E17" s="6"/>
      <c r="F17" s="6"/>
      <c r="G17" s="6"/>
      <c r="H17" s="6"/>
      <c r="I17" s="6"/>
      <c r="J17" s="6"/>
      <c r="K17" s="6"/>
      <c r="L17" s="6"/>
      <c r="M17" s="6"/>
      <c r="N17" s="2"/>
      <c r="O17" s="2"/>
    </row>
    <row r="18" spans="2:16" x14ac:dyDescent="0.2">
      <c r="B18" s="6" t="s">
        <v>25</v>
      </c>
      <c r="C18" s="6"/>
      <c r="D18" s="6"/>
      <c r="E18" s="6"/>
      <c r="F18" s="6"/>
      <c r="G18" s="6"/>
      <c r="H18" s="6"/>
      <c r="I18" s="6"/>
      <c r="J18" s="6"/>
      <c r="K18" s="6"/>
      <c r="L18" s="6"/>
      <c r="M18" s="6"/>
      <c r="N18" s="2"/>
      <c r="O18" s="2"/>
    </row>
    <row r="19" spans="2:16" ht="38.25" customHeight="1" x14ac:dyDescent="0.2">
      <c r="B19" s="6"/>
      <c r="C19" s="362" t="s">
        <v>459</v>
      </c>
      <c r="D19" s="362"/>
      <c r="E19" s="362"/>
      <c r="F19" s="362"/>
      <c r="G19" s="362"/>
      <c r="H19" s="362"/>
      <c r="I19" s="362"/>
      <c r="J19" s="362"/>
      <c r="K19" s="362"/>
      <c r="L19" s="362"/>
      <c r="M19" s="362"/>
      <c r="N19" s="2"/>
      <c r="O19" s="2"/>
    </row>
    <row r="20" spans="2:16" x14ac:dyDescent="0.2">
      <c r="B20" s="6" t="s">
        <v>26</v>
      </c>
      <c r="C20" s="6"/>
      <c r="D20" s="6"/>
      <c r="E20" s="6"/>
      <c r="F20" s="6"/>
      <c r="G20" s="13"/>
      <c r="H20" s="13"/>
      <c r="I20" s="13"/>
      <c r="J20" s="13"/>
      <c r="K20" s="13"/>
      <c r="L20" s="13"/>
      <c r="M20" s="13"/>
      <c r="N20" s="2"/>
      <c r="O20" s="2"/>
    </row>
    <row r="21" spans="2:16" x14ac:dyDescent="0.2">
      <c r="B21" s="13"/>
      <c r="C21" s="13" t="s">
        <v>27</v>
      </c>
      <c r="D21" s="13"/>
      <c r="E21" s="14" t="s">
        <v>28</v>
      </c>
      <c r="F21" s="15"/>
      <c r="G21" s="13" t="s">
        <v>29</v>
      </c>
      <c r="H21" s="13"/>
      <c r="I21" s="13"/>
      <c r="J21" s="13"/>
      <c r="K21" s="13"/>
      <c r="L21" s="13"/>
      <c r="M21" s="13"/>
      <c r="N21" s="2"/>
      <c r="O21" s="2"/>
      <c r="P21" s="13"/>
    </row>
    <row r="22" spans="2:16" x14ac:dyDescent="0.2">
      <c r="B22" s="13"/>
      <c r="C22" s="13" t="s">
        <v>30</v>
      </c>
      <c r="D22" s="13"/>
      <c r="E22" s="13"/>
      <c r="F22" s="13"/>
      <c r="G22" s="13"/>
      <c r="H22" s="13"/>
      <c r="I22" s="13"/>
      <c r="J22" s="13"/>
      <c r="K22" s="13"/>
      <c r="L22" s="13"/>
      <c r="M22" s="13"/>
      <c r="N22" s="2"/>
      <c r="O22" s="2"/>
      <c r="P22" s="13"/>
    </row>
    <row r="23" spans="2:16" x14ac:dyDescent="0.2">
      <c r="B23" s="13"/>
      <c r="C23" s="13" t="s">
        <v>31</v>
      </c>
      <c r="D23" s="13"/>
      <c r="E23" s="13"/>
      <c r="F23" s="13"/>
      <c r="G23" s="13"/>
      <c r="H23" s="13"/>
      <c r="I23" s="13"/>
      <c r="J23" s="13"/>
      <c r="K23" s="13"/>
      <c r="L23" s="13"/>
      <c r="M23" s="13"/>
      <c r="N23" s="13"/>
      <c r="O23" s="13"/>
      <c r="P23" s="13"/>
    </row>
    <row r="24" spans="2:16" x14ac:dyDescent="0.2">
      <c r="B24" s="13"/>
      <c r="C24" s="363" t="s">
        <v>32</v>
      </c>
      <c r="D24" s="363"/>
      <c r="E24" s="363"/>
      <c r="F24" s="363"/>
      <c r="G24" s="363"/>
      <c r="H24" s="363"/>
      <c r="I24" s="363"/>
      <c r="J24" s="363"/>
      <c r="K24" s="363"/>
      <c r="L24" s="363"/>
      <c r="M24" s="363"/>
      <c r="N24" s="13"/>
      <c r="O24" s="13"/>
      <c r="P24" s="13"/>
    </row>
    <row r="25" spans="2:16" x14ac:dyDescent="0.2">
      <c r="B25" s="13"/>
      <c r="C25" s="13"/>
      <c r="D25" s="13"/>
      <c r="E25" s="13"/>
      <c r="F25" s="13"/>
      <c r="G25" s="13"/>
      <c r="H25" s="13"/>
      <c r="I25" s="13"/>
      <c r="J25" s="13"/>
      <c r="K25" s="13"/>
      <c r="L25" s="13"/>
      <c r="M25" s="13"/>
      <c r="N25" s="13"/>
      <c r="O25" s="13"/>
    </row>
    <row r="26" spans="2:16" x14ac:dyDescent="0.2">
      <c r="B26" s="6" t="s">
        <v>33</v>
      </c>
      <c r="C26" s="13"/>
      <c r="D26" s="13"/>
      <c r="E26" s="13"/>
      <c r="F26" s="13"/>
      <c r="G26" s="13"/>
      <c r="H26" s="13"/>
      <c r="I26" s="13"/>
      <c r="J26" s="13"/>
      <c r="K26" s="13"/>
      <c r="L26" s="13"/>
      <c r="M26" s="13"/>
      <c r="N26" s="13"/>
      <c r="O26" s="13"/>
    </row>
    <row r="27" spans="2:16" x14ac:dyDescent="0.2">
      <c r="B27" s="13"/>
      <c r="C27" s="13"/>
      <c r="D27" s="13"/>
      <c r="E27" s="13"/>
      <c r="F27" s="13"/>
      <c r="G27" s="13"/>
      <c r="H27" s="13"/>
      <c r="I27" s="13"/>
      <c r="J27" s="13"/>
      <c r="K27" s="13"/>
      <c r="L27" s="13"/>
      <c r="M27" s="13"/>
      <c r="N27" s="13"/>
      <c r="O27" s="13"/>
    </row>
    <row r="28" spans="2:16" x14ac:dyDescent="0.2">
      <c r="B28" s="13"/>
      <c r="C28" s="13"/>
      <c r="D28" s="13"/>
      <c r="E28" s="13"/>
      <c r="F28" s="13"/>
      <c r="G28" s="13"/>
      <c r="H28" s="13"/>
      <c r="I28" s="13"/>
      <c r="J28" s="13"/>
      <c r="K28" s="13"/>
      <c r="L28" s="13"/>
      <c r="M28" s="13"/>
      <c r="N28" s="13"/>
      <c r="O28" s="13"/>
    </row>
    <row r="29" spans="2:16" x14ac:dyDescent="0.2">
      <c r="B29" s="13"/>
      <c r="C29" s="13"/>
      <c r="D29" s="13"/>
      <c r="E29" s="13"/>
      <c r="F29" s="13"/>
      <c r="G29" s="13"/>
      <c r="H29" s="13"/>
      <c r="I29" s="13"/>
      <c r="J29" s="13"/>
      <c r="K29" s="13"/>
      <c r="L29" s="13"/>
      <c r="M29" s="13"/>
      <c r="N29" s="13"/>
      <c r="O29" s="13"/>
    </row>
    <row r="30" spans="2:16" x14ac:dyDescent="0.2">
      <c r="B30" s="13"/>
      <c r="C30" s="13"/>
      <c r="D30" s="13"/>
      <c r="E30" s="13"/>
      <c r="F30" s="13"/>
      <c r="G30" s="13"/>
      <c r="H30" s="13"/>
      <c r="I30" s="13"/>
      <c r="J30" s="13"/>
      <c r="K30" s="13"/>
      <c r="L30" s="13"/>
      <c r="M30" s="13"/>
      <c r="N30" s="13"/>
      <c r="O30" s="13"/>
    </row>
    <row r="31" spans="2:16" x14ac:dyDescent="0.2">
      <c r="B31" s="13"/>
      <c r="C31" s="13"/>
      <c r="D31" s="13"/>
      <c r="E31" s="13"/>
      <c r="F31" s="13"/>
      <c r="G31" s="13"/>
      <c r="H31" s="13"/>
      <c r="I31" s="13"/>
      <c r="J31" s="13"/>
      <c r="K31" s="13"/>
      <c r="L31" s="13"/>
      <c r="M31" s="13"/>
      <c r="N31" s="13"/>
      <c r="O31" s="13"/>
    </row>
    <row r="32" spans="2:16" x14ac:dyDescent="0.2">
      <c r="B32" s="13"/>
      <c r="C32" s="13"/>
      <c r="D32" s="13"/>
      <c r="E32" s="13"/>
      <c r="F32" s="13"/>
      <c r="G32" s="13"/>
      <c r="H32" s="13"/>
      <c r="I32" s="13"/>
      <c r="J32" s="13"/>
      <c r="K32" s="13"/>
      <c r="L32" s="13"/>
      <c r="M32" s="13"/>
      <c r="N32" s="13"/>
      <c r="O32" s="13"/>
    </row>
    <row r="33" spans="2:15" x14ac:dyDescent="0.2">
      <c r="B33" s="13"/>
      <c r="C33" s="13"/>
      <c r="D33" s="13"/>
      <c r="E33" s="13"/>
      <c r="F33" s="13"/>
      <c r="G33" s="13"/>
      <c r="H33" s="13"/>
      <c r="I33" s="13"/>
      <c r="J33" s="13"/>
      <c r="K33" s="13"/>
      <c r="L33" s="13"/>
      <c r="M33" s="13"/>
      <c r="N33" s="13"/>
      <c r="O33" s="13"/>
    </row>
    <row r="34" spans="2:15" x14ac:dyDescent="0.2">
      <c r="B34" s="13"/>
      <c r="C34" s="13"/>
      <c r="D34" s="13"/>
      <c r="E34" s="13"/>
      <c r="F34" s="13"/>
      <c r="G34" s="13"/>
      <c r="H34" s="13"/>
      <c r="I34" s="13"/>
      <c r="J34" s="13"/>
      <c r="K34" s="13"/>
      <c r="L34" s="13"/>
      <c r="M34" s="13"/>
      <c r="N34" s="13"/>
      <c r="O34" s="13"/>
    </row>
    <row r="35" spans="2:15" x14ac:dyDescent="0.2">
      <c r="B35" s="13"/>
      <c r="C35" s="13"/>
      <c r="D35" s="13"/>
      <c r="E35" s="13"/>
      <c r="F35" s="13"/>
      <c r="G35" s="13"/>
      <c r="H35" s="13"/>
      <c r="I35" s="13"/>
      <c r="J35" s="13"/>
      <c r="K35" s="13"/>
      <c r="L35" s="13"/>
      <c r="M35" s="13"/>
      <c r="N35" s="13"/>
      <c r="O35" s="13"/>
    </row>
    <row r="36" spans="2:15" x14ac:dyDescent="0.2">
      <c r="B36" s="13"/>
      <c r="C36" s="13"/>
      <c r="D36" s="13"/>
      <c r="E36" s="13"/>
      <c r="F36" s="13"/>
      <c r="G36" s="13"/>
      <c r="H36" s="13"/>
      <c r="I36" s="13"/>
      <c r="J36" s="13"/>
      <c r="K36" s="13"/>
      <c r="L36" s="13"/>
      <c r="M36" s="13"/>
      <c r="N36" s="13"/>
      <c r="O36" s="13"/>
    </row>
    <row r="37" spans="2:15" x14ac:dyDescent="0.2">
      <c r="B37" s="13"/>
      <c r="C37" s="13"/>
      <c r="D37" s="13"/>
      <c r="E37" s="13"/>
      <c r="F37" s="13"/>
      <c r="G37" s="13"/>
      <c r="H37" s="13"/>
      <c r="I37" s="13"/>
      <c r="J37" s="13"/>
      <c r="K37" s="13"/>
      <c r="L37" s="13"/>
      <c r="M37" s="13"/>
      <c r="N37" s="13"/>
      <c r="O37" s="13"/>
    </row>
    <row r="38" spans="2:15" x14ac:dyDescent="0.2">
      <c r="B38" s="13"/>
      <c r="C38" s="13"/>
      <c r="D38" s="13"/>
      <c r="E38" s="13"/>
      <c r="F38" s="13"/>
      <c r="G38" s="13"/>
      <c r="H38" s="13"/>
      <c r="I38" s="13"/>
      <c r="J38" s="13"/>
      <c r="K38" s="13"/>
      <c r="L38" s="13"/>
      <c r="M38" s="13"/>
      <c r="N38" s="13"/>
      <c r="O38" s="13"/>
    </row>
    <row r="39" spans="2:15" x14ac:dyDescent="0.2">
      <c r="B39" s="13"/>
      <c r="C39" s="13"/>
      <c r="D39" s="13"/>
      <c r="E39" s="13"/>
      <c r="F39" s="13"/>
      <c r="G39" s="13"/>
      <c r="H39" s="13"/>
      <c r="I39" s="13"/>
      <c r="J39" s="13"/>
      <c r="K39" s="13"/>
      <c r="L39" s="13"/>
      <c r="M39" s="13"/>
      <c r="N39" s="13"/>
      <c r="O39" s="13"/>
    </row>
    <row r="40" spans="2:15" x14ac:dyDescent="0.2">
      <c r="B40" s="13"/>
      <c r="C40" s="13"/>
      <c r="D40" s="13"/>
      <c r="E40" s="13"/>
      <c r="F40" s="13"/>
      <c r="G40" s="13"/>
      <c r="H40" s="13"/>
      <c r="I40" s="13"/>
      <c r="J40" s="13"/>
      <c r="K40" s="13"/>
      <c r="L40" s="13"/>
      <c r="M40" s="13"/>
      <c r="N40" s="13"/>
      <c r="O40" s="13"/>
    </row>
    <row r="41" spans="2:15" x14ac:dyDescent="0.2">
      <c r="B41" s="13"/>
      <c r="C41" s="13"/>
      <c r="D41" s="13"/>
      <c r="E41" s="13"/>
      <c r="F41" s="13"/>
      <c r="G41" s="13"/>
      <c r="H41" s="13"/>
      <c r="I41" s="13"/>
      <c r="J41" s="13"/>
      <c r="K41" s="13"/>
      <c r="L41" s="13"/>
      <c r="M41" s="13"/>
      <c r="N41" s="13"/>
      <c r="O41" s="13"/>
    </row>
    <row r="42" spans="2:15" x14ac:dyDescent="0.2">
      <c r="B42" s="6" t="s">
        <v>34</v>
      </c>
      <c r="C42" s="13"/>
      <c r="D42" s="13"/>
      <c r="E42" s="13"/>
      <c r="F42" s="13"/>
      <c r="G42" s="13"/>
      <c r="H42" s="13"/>
      <c r="I42" s="13"/>
      <c r="J42" s="13"/>
      <c r="K42" s="13"/>
      <c r="L42" s="13"/>
      <c r="M42" s="13"/>
      <c r="N42" s="13"/>
      <c r="O42" s="13"/>
    </row>
    <row r="43" spans="2:15" x14ac:dyDescent="0.2">
      <c r="B43" s="13"/>
      <c r="C43" s="16" t="s">
        <v>35</v>
      </c>
      <c r="D43" s="13"/>
      <c r="E43" s="13"/>
      <c r="F43" s="13"/>
      <c r="G43" s="13"/>
      <c r="H43" s="13"/>
      <c r="I43" s="13"/>
      <c r="J43" s="13"/>
      <c r="K43" s="13"/>
      <c r="L43" s="13"/>
      <c r="M43" s="13"/>
      <c r="N43" s="13"/>
      <c r="O43" s="13"/>
    </row>
    <row r="44" spans="2:15" x14ac:dyDescent="0.2">
      <c r="B44" s="13"/>
      <c r="C44" s="13"/>
      <c r="D44" s="13"/>
      <c r="E44" s="13"/>
      <c r="F44" s="13"/>
      <c r="G44" s="13"/>
      <c r="H44" s="13"/>
      <c r="I44" s="13"/>
      <c r="J44" s="13"/>
      <c r="K44" s="13"/>
      <c r="L44" s="13"/>
      <c r="M44" s="13"/>
      <c r="N44" s="13"/>
      <c r="O44" s="13"/>
    </row>
    <row r="45" spans="2:15" x14ac:dyDescent="0.2">
      <c r="B45" s="13"/>
      <c r="C45" s="13"/>
      <c r="D45" s="13"/>
      <c r="E45" s="13"/>
      <c r="F45" s="13"/>
      <c r="G45" s="13"/>
      <c r="H45" s="13"/>
      <c r="I45" s="13"/>
      <c r="J45" s="13"/>
      <c r="K45" s="13"/>
      <c r="L45" s="13"/>
      <c r="M45" s="13"/>
      <c r="N45" s="13"/>
      <c r="O45" s="13"/>
    </row>
    <row r="46" spans="2:15" x14ac:dyDescent="0.2">
      <c r="B46" s="13"/>
      <c r="C46" s="13"/>
      <c r="D46" s="13"/>
      <c r="E46" s="13"/>
      <c r="F46" s="13"/>
      <c r="G46" s="13"/>
      <c r="H46" s="13"/>
      <c r="I46" s="13"/>
      <c r="J46" s="13"/>
      <c r="K46" s="13"/>
      <c r="L46" s="13"/>
      <c r="M46" s="13"/>
      <c r="N46" s="13"/>
      <c r="O46" s="13"/>
    </row>
    <row r="47" spans="2:15" x14ac:dyDescent="0.2">
      <c r="B47" s="13"/>
      <c r="C47" s="13"/>
      <c r="D47" s="13"/>
      <c r="E47" s="13"/>
      <c r="F47" s="13"/>
      <c r="G47" s="13"/>
      <c r="H47" s="13"/>
      <c r="I47" s="13"/>
      <c r="J47" s="13"/>
      <c r="K47" s="13"/>
      <c r="L47" s="13"/>
      <c r="M47" s="13"/>
      <c r="N47" s="13"/>
      <c r="O47" s="13"/>
    </row>
    <row r="48" spans="2:15" x14ac:dyDescent="0.2">
      <c r="B48" s="13"/>
      <c r="C48" s="13"/>
      <c r="D48" s="13"/>
      <c r="E48" s="13"/>
      <c r="F48" s="13"/>
      <c r="G48" s="13"/>
      <c r="H48" s="13"/>
      <c r="I48" s="13"/>
      <c r="J48" s="13"/>
      <c r="K48" s="13"/>
      <c r="L48" s="13"/>
      <c r="M48" s="13"/>
      <c r="N48" s="13"/>
      <c r="O48" s="13"/>
    </row>
    <row r="49" spans="2:15" x14ac:dyDescent="0.2">
      <c r="B49" s="13"/>
      <c r="C49" s="13"/>
      <c r="D49" s="13"/>
      <c r="E49" s="13"/>
      <c r="F49" s="13"/>
      <c r="G49" s="13"/>
      <c r="H49" s="13"/>
      <c r="I49" s="13"/>
      <c r="J49" s="13"/>
      <c r="K49" s="13"/>
      <c r="L49" s="13"/>
      <c r="M49" s="13"/>
      <c r="N49" s="13"/>
      <c r="O49" s="13"/>
    </row>
    <row r="50" spans="2:15" x14ac:dyDescent="0.2">
      <c r="B50" s="13"/>
      <c r="C50" s="13"/>
      <c r="D50" s="13"/>
      <c r="E50" s="13"/>
      <c r="F50" s="13"/>
      <c r="G50" s="13"/>
      <c r="H50" s="13"/>
      <c r="I50" s="13"/>
      <c r="J50" s="13"/>
      <c r="K50" s="13"/>
      <c r="L50" s="13"/>
      <c r="M50" s="13"/>
      <c r="N50" s="13"/>
      <c r="O50" s="13"/>
    </row>
    <row r="51" spans="2:15" x14ac:dyDescent="0.2">
      <c r="B51" s="13"/>
      <c r="C51" s="13"/>
      <c r="D51" s="13"/>
      <c r="E51" s="13"/>
      <c r="F51" s="13"/>
      <c r="G51" s="13"/>
      <c r="H51" s="13"/>
      <c r="I51" s="13"/>
      <c r="J51" s="13"/>
      <c r="K51" s="13"/>
      <c r="L51" s="13"/>
      <c r="M51" s="13"/>
      <c r="N51" s="13"/>
      <c r="O51" s="13"/>
    </row>
    <row r="52" spans="2:15" x14ac:dyDescent="0.2">
      <c r="B52" s="13"/>
      <c r="C52" s="13"/>
      <c r="D52" s="13"/>
      <c r="E52" s="13"/>
      <c r="F52" s="13"/>
      <c r="G52" s="13"/>
      <c r="H52" s="13"/>
      <c r="I52" s="13"/>
      <c r="J52" s="13"/>
      <c r="K52" s="13"/>
      <c r="L52" s="13"/>
      <c r="M52" s="13"/>
      <c r="N52" s="13"/>
      <c r="O52" s="13"/>
    </row>
    <row r="53" spans="2:15" x14ac:dyDescent="0.2">
      <c r="B53" s="13"/>
      <c r="C53" s="13"/>
      <c r="D53" s="13"/>
      <c r="E53" s="13"/>
      <c r="F53" s="13"/>
      <c r="G53" s="13"/>
      <c r="H53" s="13"/>
      <c r="I53" s="13"/>
      <c r="J53" s="13"/>
      <c r="K53" s="13"/>
      <c r="L53" s="13"/>
      <c r="M53" s="13"/>
      <c r="N53" s="13"/>
      <c r="O53" s="13"/>
    </row>
    <row r="54" spans="2:15" x14ac:dyDescent="0.2">
      <c r="B54" s="13"/>
      <c r="C54" s="13"/>
      <c r="D54" s="13"/>
      <c r="E54" s="13"/>
      <c r="F54" s="13"/>
      <c r="G54" s="13"/>
      <c r="H54" s="13"/>
      <c r="I54" s="13"/>
      <c r="J54" s="13"/>
      <c r="K54" s="13"/>
      <c r="L54" s="13"/>
      <c r="M54" s="13"/>
      <c r="N54" s="13"/>
      <c r="O54" s="13"/>
    </row>
    <row r="55" spans="2:15" x14ac:dyDescent="0.2">
      <c r="B55" s="13"/>
      <c r="C55" s="13"/>
      <c r="D55" s="13"/>
      <c r="E55" s="13"/>
      <c r="F55" s="13"/>
      <c r="G55" s="13"/>
      <c r="H55" s="13"/>
      <c r="I55" s="13"/>
      <c r="J55" s="13"/>
      <c r="K55" s="13"/>
      <c r="L55" s="13"/>
      <c r="M55" s="13"/>
      <c r="N55" s="13"/>
      <c r="O55" s="13"/>
    </row>
    <row r="56" spans="2:15" x14ac:dyDescent="0.2">
      <c r="B56" s="13"/>
      <c r="C56" s="13"/>
      <c r="D56" s="13"/>
      <c r="E56" s="13"/>
      <c r="F56" s="13"/>
      <c r="G56" s="13"/>
      <c r="H56" s="13"/>
      <c r="I56" s="13"/>
      <c r="J56" s="13"/>
      <c r="K56" s="13"/>
      <c r="L56" s="13"/>
      <c r="M56" s="13"/>
      <c r="N56" s="13"/>
      <c r="O56" s="13"/>
    </row>
    <row r="57" spans="2:15" x14ac:dyDescent="0.2">
      <c r="B57" s="13"/>
      <c r="C57" s="13"/>
      <c r="D57" s="13"/>
      <c r="E57" s="13"/>
      <c r="F57" s="13"/>
      <c r="G57" s="13"/>
      <c r="H57" s="13"/>
      <c r="I57" s="13"/>
      <c r="J57" s="13"/>
      <c r="K57" s="13"/>
      <c r="L57" s="13"/>
      <c r="M57" s="13"/>
      <c r="N57" s="13"/>
      <c r="O57" s="13"/>
    </row>
    <row r="58" spans="2:15" x14ac:dyDescent="0.2">
      <c r="B58" s="13"/>
      <c r="C58" s="13"/>
      <c r="D58" s="13"/>
      <c r="E58" s="13"/>
      <c r="F58" s="13"/>
      <c r="G58" s="13"/>
      <c r="H58" s="13"/>
      <c r="I58" s="13"/>
      <c r="J58" s="13"/>
      <c r="K58" s="13"/>
      <c r="L58" s="13"/>
      <c r="M58" s="13"/>
      <c r="N58" s="13"/>
      <c r="O58" s="13"/>
    </row>
    <row r="59" spans="2:15" x14ac:dyDescent="0.2">
      <c r="B59" s="13"/>
      <c r="C59" s="13"/>
      <c r="D59" s="13"/>
      <c r="E59" s="13"/>
      <c r="F59" s="13"/>
      <c r="G59" s="13"/>
      <c r="H59" s="13"/>
      <c r="I59" s="13"/>
      <c r="J59" s="13"/>
      <c r="K59" s="13"/>
      <c r="L59" s="13"/>
      <c r="M59" s="13"/>
      <c r="N59" s="13"/>
      <c r="O59" s="13"/>
    </row>
    <row r="60" spans="2:15" x14ac:dyDescent="0.2">
      <c r="B60" s="13"/>
      <c r="C60" s="13"/>
      <c r="D60" s="13"/>
      <c r="E60" s="13"/>
      <c r="F60" s="13"/>
      <c r="G60" s="13"/>
      <c r="H60" s="13"/>
      <c r="I60" s="13"/>
      <c r="J60" s="13"/>
      <c r="K60" s="13"/>
      <c r="L60" s="13"/>
      <c r="M60" s="13"/>
      <c r="N60" s="13"/>
      <c r="O60" s="13"/>
    </row>
    <row r="61" spans="2:15" x14ac:dyDescent="0.2">
      <c r="B61" s="13"/>
      <c r="C61" s="13"/>
      <c r="D61" s="13"/>
      <c r="E61" s="13"/>
      <c r="F61" s="13"/>
      <c r="G61" s="13"/>
      <c r="H61" s="13"/>
      <c r="I61" s="13"/>
      <c r="J61" s="13"/>
      <c r="K61" s="13"/>
      <c r="L61" s="13"/>
      <c r="M61" s="13"/>
      <c r="N61" s="13"/>
      <c r="O61" s="13"/>
    </row>
    <row r="62" spans="2:15" x14ac:dyDescent="0.2">
      <c r="B62" s="13"/>
      <c r="C62" s="13"/>
      <c r="D62" s="13"/>
      <c r="E62" s="13"/>
      <c r="F62" s="13"/>
      <c r="G62" s="13"/>
      <c r="H62" s="13"/>
      <c r="I62" s="13"/>
      <c r="J62" s="13"/>
      <c r="K62" s="13"/>
      <c r="L62" s="13"/>
      <c r="M62" s="13"/>
      <c r="N62" s="13"/>
      <c r="O62" s="13"/>
    </row>
    <row r="63" spans="2:15" x14ac:dyDescent="0.2">
      <c r="B63" s="13"/>
      <c r="C63" s="13"/>
      <c r="D63" s="13"/>
      <c r="E63" s="13"/>
      <c r="F63" s="13"/>
      <c r="G63" s="13"/>
      <c r="H63" s="13"/>
      <c r="I63" s="13"/>
      <c r="J63" s="13"/>
      <c r="K63" s="13"/>
      <c r="L63" s="13"/>
      <c r="M63" s="13"/>
      <c r="N63" s="13"/>
      <c r="O63" s="13"/>
    </row>
    <row r="64" spans="2:15" x14ac:dyDescent="0.2">
      <c r="B64" s="13"/>
      <c r="C64" s="13"/>
      <c r="D64" s="13"/>
      <c r="E64" s="13"/>
      <c r="F64" s="13"/>
      <c r="G64" s="13"/>
      <c r="H64" s="13"/>
      <c r="I64" s="13"/>
      <c r="J64" s="13"/>
      <c r="K64" s="13"/>
      <c r="L64" s="13"/>
      <c r="M64" s="13"/>
      <c r="N64" s="13"/>
      <c r="O64" s="13"/>
    </row>
    <row r="65" spans="2:15" x14ac:dyDescent="0.2">
      <c r="B65" s="13"/>
      <c r="C65" s="13"/>
      <c r="D65" s="13"/>
      <c r="E65" s="13"/>
      <c r="F65" s="13"/>
      <c r="G65" s="13"/>
      <c r="H65" s="13"/>
      <c r="I65" s="13"/>
      <c r="J65" s="13"/>
      <c r="K65" s="13"/>
      <c r="L65" s="13"/>
      <c r="M65" s="13"/>
      <c r="N65" s="13"/>
      <c r="O65" s="13"/>
    </row>
    <row r="66" spans="2:15" x14ac:dyDescent="0.2">
      <c r="B66" s="13"/>
      <c r="C66" s="13"/>
      <c r="D66" s="13"/>
      <c r="E66" s="13"/>
      <c r="F66" s="13"/>
      <c r="G66" s="13"/>
      <c r="H66" s="13"/>
      <c r="I66" s="13"/>
      <c r="J66" s="13"/>
      <c r="K66" s="13"/>
      <c r="L66" s="13"/>
      <c r="M66" s="13"/>
      <c r="N66" s="13"/>
      <c r="O66" s="13"/>
    </row>
    <row r="67" spans="2:15" x14ac:dyDescent="0.2">
      <c r="B67" s="13"/>
      <c r="C67" s="13"/>
      <c r="D67" s="13"/>
      <c r="E67" s="13"/>
      <c r="F67" s="13"/>
      <c r="G67" s="13"/>
      <c r="H67" s="13"/>
      <c r="I67" s="13"/>
      <c r="J67" s="13"/>
      <c r="K67" s="13"/>
      <c r="L67" s="13"/>
      <c r="M67" s="13"/>
      <c r="N67" s="13"/>
      <c r="O67" s="13"/>
    </row>
    <row r="68" spans="2:15" x14ac:dyDescent="0.2">
      <c r="B68" s="13"/>
      <c r="C68" s="13"/>
      <c r="D68" s="13"/>
      <c r="E68" s="13"/>
      <c r="F68" s="13"/>
      <c r="G68" s="13"/>
      <c r="H68" s="13"/>
      <c r="I68" s="13"/>
      <c r="J68" s="13"/>
      <c r="K68" s="13"/>
      <c r="L68" s="13"/>
      <c r="M68" s="13"/>
      <c r="N68" s="13"/>
      <c r="O68" s="13"/>
    </row>
    <row r="69" spans="2:15" x14ac:dyDescent="0.2">
      <c r="B69" s="13"/>
      <c r="C69" s="13"/>
      <c r="D69" s="13"/>
      <c r="E69" s="13"/>
      <c r="F69" s="13"/>
      <c r="G69" s="13"/>
      <c r="H69" s="13"/>
      <c r="I69" s="13"/>
      <c r="J69" s="13"/>
      <c r="K69" s="13"/>
      <c r="L69" s="13"/>
      <c r="M69" s="13"/>
      <c r="N69" s="13"/>
      <c r="O69" s="13"/>
    </row>
    <row r="70" spans="2:15" x14ac:dyDescent="0.2">
      <c r="B70" s="13"/>
      <c r="C70" s="13"/>
      <c r="D70" s="13"/>
      <c r="E70" s="13"/>
      <c r="F70" s="13"/>
      <c r="G70" s="13"/>
      <c r="H70" s="13"/>
      <c r="I70" s="13"/>
      <c r="J70" s="13"/>
      <c r="K70" s="13"/>
      <c r="L70" s="13"/>
      <c r="M70" s="13"/>
      <c r="N70" s="13"/>
      <c r="O70" s="13"/>
    </row>
    <row r="71" spans="2:15" x14ac:dyDescent="0.2">
      <c r="B71" s="13"/>
      <c r="C71" s="13"/>
      <c r="D71" s="13"/>
      <c r="E71" s="13"/>
      <c r="F71" s="13"/>
      <c r="G71" s="13"/>
      <c r="H71" s="13"/>
      <c r="I71" s="13"/>
      <c r="J71" s="13"/>
      <c r="K71" s="13"/>
      <c r="L71" s="13"/>
      <c r="M71" s="13"/>
      <c r="N71" s="13"/>
      <c r="O71" s="13"/>
    </row>
    <row r="72" spans="2:15" x14ac:dyDescent="0.2">
      <c r="B72" s="13"/>
      <c r="C72" s="13"/>
      <c r="D72" s="13"/>
      <c r="E72" s="13"/>
      <c r="F72" s="13"/>
      <c r="G72" s="13"/>
      <c r="H72" s="13"/>
      <c r="I72" s="13"/>
      <c r="J72" s="13"/>
      <c r="K72" s="13"/>
      <c r="L72" s="13"/>
      <c r="M72" s="13"/>
      <c r="N72" s="13"/>
      <c r="O72" s="13"/>
    </row>
    <row r="73" spans="2:15" x14ac:dyDescent="0.2">
      <c r="B73" s="13"/>
      <c r="C73" s="13"/>
      <c r="D73" s="13"/>
      <c r="E73" s="13"/>
      <c r="F73" s="13"/>
      <c r="G73" s="13"/>
      <c r="H73" s="13"/>
      <c r="I73" s="13"/>
      <c r="J73" s="13"/>
      <c r="K73" s="13"/>
      <c r="L73" s="13"/>
      <c r="M73" s="13"/>
      <c r="N73" s="13"/>
      <c r="O73" s="13"/>
    </row>
    <row r="74" spans="2:15" x14ac:dyDescent="0.2">
      <c r="B74" s="13"/>
      <c r="C74" s="13"/>
      <c r="D74" s="13"/>
      <c r="E74" s="13"/>
      <c r="F74" s="13"/>
      <c r="G74" s="13"/>
      <c r="H74" s="13"/>
      <c r="I74" s="13"/>
      <c r="J74" s="13"/>
      <c r="K74" s="13"/>
      <c r="L74" s="13"/>
      <c r="M74" s="13"/>
      <c r="N74" s="13"/>
      <c r="O74" s="13"/>
    </row>
    <row r="75" spans="2:15" x14ac:dyDescent="0.2">
      <c r="B75" s="13"/>
      <c r="C75" s="13"/>
      <c r="D75" s="13"/>
      <c r="E75" s="13"/>
      <c r="F75" s="13"/>
      <c r="G75" s="13"/>
      <c r="H75" s="13"/>
      <c r="I75" s="13"/>
      <c r="J75" s="13"/>
      <c r="K75" s="13"/>
      <c r="L75" s="13"/>
      <c r="M75" s="13"/>
      <c r="N75" s="13"/>
      <c r="O75" s="13"/>
    </row>
    <row r="76" spans="2:15" x14ac:dyDescent="0.2">
      <c r="B76" s="13"/>
      <c r="C76" s="13"/>
      <c r="D76" s="13"/>
      <c r="E76" s="13"/>
      <c r="F76" s="13"/>
      <c r="G76" s="13"/>
      <c r="H76" s="13"/>
      <c r="I76" s="13"/>
      <c r="J76" s="13"/>
      <c r="K76" s="13"/>
      <c r="L76" s="13"/>
      <c r="M76" s="13"/>
      <c r="N76" s="13"/>
      <c r="O76" s="13"/>
    </row>
    <row r="77" spans="2:15" x14ac:dyDescent="0.2">
      <c r="B77" s="13"/>
      <c r="C77" s="13"/>
      <c r="D77" s="13"/>
      <c r="E77" s="13"/>
      <c r="F77" s="13"/>
      <c r="G77" s="13"/>
      <c r="H77" s="13"/>
      <c r="I77" s="13"/>
      <c r="J77" s="13"/>
      <c r="K77" s="13"/>
      <c r="L77" s="13"/>
      <c r="M77" s="13"/>
      <c r="N77" s="13"/>
      <c r="O77" s="13"/>
    </row>
    <row r="78" spans="2:15" x14ac:dyDescent="0.2">
      <c r="B78" s="13"/>
      <c r="C78" s="13"/>
      <c r="D78" s="13"/>
      <c r="E78" s="13"/>
      <c r="F78" s="13"/>
      <c r="G78" s="13"/>
      <c r="H78" s="13"/>
      <c r="I78" s="13"/>
      <c r="J78" s="13"/>
      <c r="K78" s="13"/>
      <c r="L78" s="13"/>
      <c r="M78" s="13"/>
      <c r="N78" s="13"/>
      <c r="O78" s="13"/>
    </row>
    <row r="79" spans="2:15" x14ac:dyDescent="0.2">
      <c r="B79" s="13"/>
      <c r="C79" s="13"/>
      <c r="D79" s="13"/>
      <c r="E79" s="13"/>
      <c r="F79" s="13"/>
      <c r="G79" s="13"/>
      <c r="H79" s="13"/>
      <c r="I79" s="13"/>
      <c r="J79" s="13"/>
      <c r="K79" s="13"/>
      <c r="L79" s="13"/>
      <c r="M79" s="13"/>
      <c r="N79" s="13"/>
      <c r="O79" s="13"/>
    </row>
    <row r="80" spans="2:15" x14ac:dyDescent="0.2">
      <c r="B80" s="13"/>
      <c r="C80" s="13"/>
      <c r="D80" s="13"/>
      <c r="E80" s="13"/>
      <c r="F80" s="13"/>
      <c r="G80" s="13"/>
      <c r="H80" s="13"/>
      <c r="I80" s="13"/>
      <c r="J80" s="13"/>
      <c r="K80" s="13"/>
      <c r="L80" s="13"/>
      <c r="M80" s="13"/>
      <c r="N80" s="13"/>
      <c r="O80" s="13"/>
    </row>
    <row r="81" spans="2:15" x14ac:dyDescent="0.2">
      <c r="B81" s="13"/>
      <c r="C81" s="13"/>
      <c r="D81" s="13"/>
      <c r="E81" s="13"/>
      <c r="F81" s="13"/>
      <c r="G81" s="13"/>
      <c r="H81" s="13"/>
      <c r="I81" s="13"/>
      <c r="J81" s="13"/>
      <c r="K81" s="13"/>
      <c r="L81" s="13"/>
      <c r="M81" s="13"/>
      <c r="N81" s="13"/>
      <c r="O81" s="13"/>
    </row>
    <row r="82" spans="2:15" x14ac:dyDescent="0.2">
      <c r="B82" s="13"/>
      <c r="C82" s="13"/>
      <c r="D82" s="13"/>
      <c r="E82" s="13"/>
      <c r="F82" s="13"/>
      <c r="G82" s="13"/>
      <c r="H82" s="13"/>
      <c r="I82" s="13"/>
      <c r="J82" s="13"/>
      <c r="K82" s="13"/>
      <c r="L82" s="13"/>
      <c r="M82" s="13"/>
      <c r="N82" s="13"/>
      <c r="O82" s="13"/>
    </row>
    <row r="83" spans="2:15" x14ac:dyDescent="0.2">
      <c r="B83" s="13"/>
      <c r="C83" s="13"/>
      <c r="D83" s="13"/>
      <c r="E83" s="13"/>
      <c r="F83" s="13"/>
      <c r="G83" s="13"/>
      <c r="H83" s="13"/>
      <c r="I83" s="13"/>
      <c r="J83" s="13"/>
      <c r="K83" s="13"/>
      <c r="L83" s="13"/>
      <c r="M83" s="13"/>
      <c r="N83" s="13"/>
      <c r="O83" s="13"/>
    </row>
    <row r="84" spans="2:15" x14ac:dyDescent="0.2">
      <c r="B84" s="13"/>
      <c r="C84" s="13"/>
      <c r="D84" s="13"/>
      <c r="E84" s="13"/>
      <c r="F84" s="13"/>
      <c r="G84" s="13"/>
      <c r="H84" s="13"/>
      <c r="I84" s="13"/>
      <c r="J84" s="13"/>
      <c r="K84" s="13"/>
      <c r="L84" s="13"/>
      <c r="M84" s="13"/>
      <c r="N84" s="13"/>
      <c r="O84" s="13"/>
    </row>
    <row r="85" spans="2:15" x14ac:dyDescent="0.2">
      <c r="B85" s="13"/>
      <c r="C85" s="13"/>
      <c r="D85" s="13"/>
      <c r="E85" s="13"/>
      <c r="F85" s="13"/>
      <c r="G85" s="13"/>
      <c r="H85" s="13"/>
      <c r="I85" s="13"/>
      <c r="J85" s="13"/>
      <c r="K85" s="13"/>
      <c r="L85" s="13"/>
      <c r="M85" s="13"/>
      <c r="N85" s="13"/>
      <c r="O85" s="13"/>
    </row>
    <row r="86" spans="2:15" x14ac:dyDescent="0.2">
      <c r="B86" s="13"/>
      <c r="C86" s="13"/>
      <c r="D86" s="13"/>
      <c r="E86" s="13"/>
      <c r="F86" s="13"/>
      <c r="G86" s="13"/>
      <c r="H86" s="13"/>
      <c r="I86" s="13"/>
      <c r="J86" s="13"/>
      <c r="K86" s="13"/>
      <c r="L86" s="13"/>
      <c r="M86" s="13"/>
      <c r="N86" s="13"/>
      <c r="O86" s="13"/>
    </row>
    <row r="87" spans="2:15" x14ac:dyDescent="0.2">
      <c r="B87" s="13"/>
      <c r="C87" s="13"/>
      <c r="D87" s="13"/>
      <c r="E87" s="13"/>
      <c r="F87" s="13"/>
      <c r="G87" s="13"/>
      <c r="H87" s="13"/>
      <c r="I87" s="13"/>
      <c r="J87" s="13"/>
      <c r="K87" s="13"/>
      <c r="L87" s="13"/>
      <c r="M87" s="13"/>
      <c r="N87" s="13"/>
      <c r="O87" s="13"/>
    </row>
    <row r="88" spans="2:15" x14ac:dyDescent="0.2">
      <c r="B88" s="13"/>
      <c r="C88" s="13"/>
      <c r="D88" s="13"/>
      <c r="E88" s="13"/>
      <c r="F88" s="13"/>
      <c r="G88" s="13"/>
      <c r="H88" s="13"/>
      <c r="I88" s="13"/>
      <c r="J88" s="13"/>
      <c r="K88" s="13"/>
      <c r="L88" s="13"/>
      <c r="M88" s="13"/>
      <c r="N88" s="13"/>
      <c r="O88" s="13"/>
    </row>
    <row r="89" spans="2:15" x14ac:dyDescent="0.2">
      <c r="B89" s="13"/>
      <c r="C89" s="13"/>
      <c r="D89" s="13"/>
      <c r="E89" s="13"/>
      <c r="F89" s="13"/>
      <c r="G89" s="13"/>
      <c r="H89" s="13"/>
      <c r="I89" s="13"/>
      <c r="J89" s="13"/>
      <c r="K89" s="13"/>
      <c r="L89" s="13"/>
      <c r="M89" s="13"/>
      <c r="N89" s="13"/>
      <c r="O89" s="13"/>
    </row>
    <row r="90" spans="2:15" x14ac:dyDescent="0.2">
      <c r="B90" s="13"/>
      <c r="C90" s="13"/>
      <c r="D90" s="13"/>
      <c r="E90" s="13"/>
      <c r="F90" s="13"/>
      <c r="G90" s="13"/>
      <c r="H90" s="13"/>
      <c r="I90" s="13"/>
      <c r="J90" s="13"/>
      <c r="K90" s="13"/>
      <c r="L90" s="13"/>
      <c r="M90" s="13"/>
      <c r="N90" s="13"/>
      <c r="O90" s="13"/>
    </row>
    <row r="91" spans="2:15" x14ac:dyDescent="0.2">
      <c r="B91" s="13"/>
      <c r="C91" s="13"/>
      <c r="D91" s="13"/>
      <c r="E91" s="13"/>
      <c r="F91" s="13"/>
      <c r="G91" s="13"/>
      <c r="H91" s="13"/>
      <c r="I91" s="13"/>
      <c r="J91" s="13"/>
      <c r="K91" s="13"/>
      <c r="L91" s="13"/>
      <c r="M91" s="13"/>
      <c r="N91" s="13"/>
      <c r="O91" s="13"/>
    </row>
    <row r="92" spans="2:15" x14ac:dyDescent="0.2">
      <c r="B92" s="13"/>
      <c r="C92" s="13"/>
      <c r="D92" s="13"/>
      <c r="E92" s="13"/>
      <c r="F92" s="13"/>
      <c r="G92" s="13"/>
      <c r="H92" s="13"/>
      <c r="I92" s="13"/>
      <c r="J92" s="13"/>
      <c r="K92" s="13"/>
      <c r="L92" s="13"/>
      <c r="M92" s="13"/>
      <c r="N92" s="13"/>
      <c r="O92" s="13"/>
    </row>
    <row r="93" spans="2:15" x14ac:dyDescent="0.2">
      <c r="B93" s="13"/>
      <c r="C93" s="13"/>
      <c r="D93" s="13"/>
      <c r="E93" s="13"/>
      <c r="F93" s="13"/>
      <c r="G93" s="13"/>
      <c r="H93" s="13"/>
      <c r="I93" s="13"/>
      <c r="J93" s="13"/>
      <c r="K93" s="13"/>
      <c r="L93" s="13"/>
      <c r="M93" s="13"/>
      <c r="N93" s="13"/>
      <c r="O93" s="13"/>
    </row>
    <row r="94" spans="2:15" x14ac:dyDescent="0.2">
      <c r="B94" s="13"/>
      <c r="C94" s="13"/>
      <c r="D94" s="13"/>
      <c r="E94" s="13"/>
      <c r="F94" s="13"/>
      <c r="G94" s="13"/>
      <c r="H94" s="13"/>
      <c r="I94" s="13"/>
      <c r="J94" s="13"/>
      <c r="K94" s="13"/>
      <c r="L94" s="13"/>
      <c r="M94" s="13"/>
      <c r="N94" s="13"/>
      <c r="O94" s="13"/>
    </row>
    <row r="95" spans="2:15" x14ac:dyDescent="0.2">
      <c r="B95" s="13"/>
      <c r="C95" s="13"/>
      <c r="D95" s="13"/>
      <c r="E95" s="13"/>
      <c r="F95" s="13"/>
      <c r="G95" s="13"/>
      <c r="H95" s="13"/>
      <c r="I95" s="13"/>
      <c r="J95" s="13"/>
      <c r="K95" s="13"/>
      <c r="L95" s="13"/>
      <c r="M95" s="13"/>
      <c r="N95" s="13"/>
      <c r="O95" s="13"/>
    </row>
    <row r="96" spans="2:15" x14ac:dyDescent="0.2">
      <c r="B96" s="13"/>
      <c r="C96" s="13"/>
      <c r="D96" s="13"/>
      <c r="E96" s="13"/>
      <c r="F96" s="13"/>
      <c r="G96" s="13"/>
      <c r="H96" s="13"/>
      <c r="I96" s="13"/>
      <c r="J96" s="13"/>
      <c r="K96" s="13"/>
      <c r="L96" s="13"/>
      <c r="M96" s="13"/>
      <c r="N96" s="13"/>
      <c r="O96" s="13"/>
    </row>
    <row r="97" spans="2:15" x14ac:dyDescent="0.2">
      <c r="B97" s="13"/>
      <c r="C97" s="13"/>
      <c r="D97" s="13"/>
      <c r="E97" s="13"/>
      <c r="F97" s="13"/>
      <c r="G97" s="13"/>
      <c r="H97" s="13"/>
      <c r="I97" s="13"/>
      <c r="J97" s="13"/>
      <c r="K97" s="13"/>
      <c r="L97" s="13"/>
      <c r="M97" s="13"/>
      <c r="N97" s="13"/>
      <c r="O97" s="13"/>
    </row>
    <row r="98" spans="2:15" x14ac:dyDescent="0.2">
      <c r="B98" s="13"/>
      <c r="C98" s="13"/>
      <c r="D98" s="13"/>
      <c r="E98" s="13"/>
      <c r="F98" s="13"/>
      <c r="G98" s="13"/>
      <c r="H98" s="13"/>
      <c r="I98" s="13"/>
      <c r="J98" s="13"/>
      <c r="K98" s="13"/>
      <c r="L98" s="13"/>
      <c r="M98" s="13"/>
      <c r="N98" s="13"/>
      <c r="O98" s="13"/>
    </row>
    <row r="99" spans="2:15" x14ac:dyDescent="0.2">
      <c r="B99" s="13"/>
      <c r="C99" s="13"/>
      <c r="D99" s="13"/>
      <c r="E99" s="13"/>
      <c r="F99" s="13"/>
      <c r="G99" s="13"/>
      <c r="H99" s="13"/>
      <c r="I99" s="13"/>
      <c r="J99" s="13"/>
      <c r="K99" s="13"/>
      <c r="L99" s="13"/>
      <c r="M99" s="13"/>
      <c r="N99" s="13"/>
      <c r="O99" s="13"/>
    </row>
    <row r="100" spans="2:15" x14ac:dyDescent="0.2">
      <c r="B100" s="13"/>
      <c r="C100" s="13"/>
      <c r="D100" s="13"/>
      <c r="E100" s="13"/>
      <c r="F100" s="13"/>
      <c r="G100" s="13"/>
      <c r="H100" s="13"/>
      <c r="I100" s="13"/>
      <c r="J100" s="13"/>
      <c r="K100" s="13"/>
      <c r="L100" s="13"/>
      <c r="M100" s="13"/>
      <c r="N100" s="13"/>
      <c r="O100" s="13"/>
    </row>
    <row r="101" spans="2:15" x14ac:dyDescent="0.2">
      <c r="B101" s="13"/>
      <c r="C101" s="13"/>
      <c r="D101" s="13"/>
      <c r="E101" s="13"/>
      <c r="F101" s="13"/>
      <c r="G101" s="13"/>
      <c r="H101" s="13"/>
      <c r="I101" s="13"/>
      <c r="J101" s="13"/>
      <c r="K101" s="13"/>
      <c r="L101" s="13"/>
      <c r="M101" s="13"/>
      <c r="N101" s="13"/>
      <c r="O101" s="13"/>
    </row>
    <row r="102" spans="2:15" x14ac:dyDescent="0.2">
      <c r="B102" s="13"/>
      <c r="C102" s="13"/>
      <c r="D102" s="13"/>
      <c r="E102" s="13"/>
      <c r="F102" s="13"/>
      <c r="G102" s="13"/>
      <c r="H102" s="13"/>
      <c r="I102" s="13"/>
      <c r="J102" s="13"/>
      <c r="K102" s="13"/>
      <c r="L102" s="13"/>
      <c r="M102" s="13"/>
      <c r="N102" s="13"/>
      <c r="O102" s="13"/>
    </row>
    <row r="103" spans="2:15" x14ac:dyDescent="0.2">
      <c r="B103" s="13"/>
      <c r="C103" s="13"/>
      <c r="D103" s="13"/>
      <c r="E103" s="13"/>
      <c r="F103" s="13"/>
      <c r="G103" s="13"/>
      <c r="H103" s="13"/>
      <c r="I103" s="13"/>
      <c r="J103" s="13"/>
      <c r="K103" s="13"/>
      <c r="L103" s="13"/>
      <c r="M103" s="13"/>
      <c r="N103" s="13"/>
      <c r="O103" s="13"/>
    </row>
    <row r="104" spans="2:15" x14ac:dyDescent="0.2">
      <c r="B104" s="13"/>
      <c r="C104" s="13"/>
      <c r="D104" s="13"/>
      <c r="E104" s="13"/>
      <c r="F104" s="13"/>
      <c r="G104" s="13"/>
      <c r="H104" s="13"/>
      <c r="I104" s="13"/>
      <c r="J104" s="13"/>
      <c r="K104" s="13"/>
      <c r="L104" s="13"/>
      <c r="M104" s="13"/>
      <c r="N104" s="13"/>
      <c r="O104" s="13"/>
    </row>
    <row r="105" spans="2:15" x14ac:dyDescent="0.2">
      <c r="B105" s="13"/>
      <c r="C105" s="13"/>
      <c r="D105" s="13"/>
      <c r="E105" s="13"/>
      <c r="F105" s="13"/>
      <c r="G105" s="13"/>
      <c r="H105" s="13"/>
      <c r="I105" s="13"/>
      <c r="J105" s="13"/>
      <c r="K105" s="13"/>
      <c r="L105" s="13"/>
      <c r="M105" s="13"/>
      <c r="N105" s="13"/>
      <c r="O105" s="13"/>
    </row>
    <row r="106" spans="2:15" x14ac:dyDescent="0.2">
      <c r="B106" s="13"/>
      <c r="C106" s="13"/>
      <c r="D106" s="13"/>
      <c r="E106" s="13"/>
      <c r="F106" s="13"/>
      <c r="G106" s="13"/>
      <c r="H106" s="13"/>
      <c r="I106" s="13"/>
      <c r="J106" s="13"/>
      <c r="K106" s="13"/>
      <c r="L106" s="13"/>
      <c r="M106" s="13"/>
      <c r="N106" s="13"/>
      <c r="O106" s="13"/>
    </row>
    <row r="107" spans="2:15" x14ac:dyDescent="0.2">
      <c r="B107" s="13"/>
      <c r="C107" s="13"/>
      <c r="D107" s="13"/>
      <c r="E107" s="13"/>
      <c r="F107" s="13"/>
      <c r="G107" s="13"/>
      <c r="H107" s="13"/>
      <c r="I107" s="13"/>
      <c r="J107" s="13"/>
      <c r="K107" s="13"/>
      <c r="L107" s="13"/>
      <c r="M107" s="13"/>
      <c r="N107" s="13"/>
      <c r="O107" s="13"/>
    </row>
    <row r="108" spans="2:15" x14ac:dyDescent="0.2">
      <c r="B108" s="13"/>
      <c r="C108" s="13"/>
      <c r="D108" s="13"/>
      <c r="E108" s="13"/>
      <c r="F108" s="13"/>
      <c r="G108" s="13"/>
      <c r="H108" s="13"/>
      <c r="I108" s="13"/>
      <c r="J108" s="13"/>
      <c r="K108" s="13"/>
      <c r="L108" s="13"/>
      <c r="M108" s="13"/>
      <c r="N108" s="13"/>
      <c r="O108" s="13"/>
    </row>
    <row r="109" spans="2:15" x14ac:dyDescent="0.2">
      <c r="B109" s="13"/>
      <c r="C109" s="13"/>
      <c r="D109" s="13"/>
      <c r="E109" s="13"/>
      <c r="F109" s="13"/>
      <c r="G109" s="13"/>
      <c r="H109" s="13"/>
      <c r="I109" s="13"/>
      <c r="J109" s="13"/>
      <c r="K109" s="13"/>
      <c r="L109" s="13"/>
      <c r="M109" s="13"/>
      <c r="N109" s="13"/>
      <c r="O109" s="13"/>
    </row>
    <row r="110" spans="2:15" x14ac:dyDescent="0.2">
      <c r="B110" s="13"/>
      <c r="C110" s="13"/>
      <c r="D110" s="13"/>
      <c r="E110" s="13"/>
      <c r="F110" s="13"/>
      <c r="G110" s="13"/>
      <c r="H110" s="13"/>
      <c r="I110" s="13"/>
      <c r="J110" s="13"/>
      <c r="K110" s="13"/>
      <c r="L110" s="13"/>
      <c r="M110" s="13"/>
      <c r="N110" s="13"/>
      <c r="O110" s="13"/>
    </row>
    <row r="111" spans="2:15" x14ac:dyDescent="0.2">
      <c r="B111" s="13"/>
      <c r="C111" s="13"/>
      <c r="D111" s="13"/>
      <c r="E111" s="13"/>
      <c r="F111" s="13"/>
      <c r="G111" s="13"/>
      <c r="H111" s="13"/>
      <c r="I111" s="13"/>
      <c r="J111" s="13"/>
      <c r="K111" s="13"/>
      <c r="L111" s="13"/>
      <c r="M111" s="13"/>
      <c r="N111" s="13"/>
      <c r="O111" s="13"/>
    </row>
    <row r="112" spans="2:15" x14ac:dyDescent="0.2">
      <c r="B112" s="13"/>
      <c r="C112" s="13"/>
      <c r="D112" s="13"/>
      <c r="E112" s="13"/>
      <c r="F112" s="13"/>
      <c r="G112" s="13"/>
      <c r="H112" s="13"/>
      <c r="I112" s="13"/>
      <c r="J112" s="13"/>
      <c r="K112" s="13"/>
      <c r="L112" s="13"/>
      <c r="M112" s="13"/>
      <c r="N112" s="13"/>
      <c r="O112" s="13"/>
    </row>
    <row r="113" spans="2:15" x14ac:dyDescent="0.2">
      <c r="B113" s="13"/>
      <c r="C113" s="13"/>
      <c r="D113" s="13"/>
      <c r="E113" s="13"/>
      <c r="F113" s="13"/>
      <c r="G113" s="13"/>
      <c r="H113" s="13"/>
      <c r="I113" s="13"/>
      <c r="J113" s="13"/>
      <c r="K113" s="13"/>
      <c r="L113" s="13"/>
      <c r="M113" s="13"/>
      <c r="N113" s="13"/>
      <c r="O113" s="13"/>
    </row>
    <row r="114" spans="2:15" x14ac:dyDescent="0.2">
      <c r="B114" s="13"/>
      <c r="C114" s="13"/>
      <c r="D114" s="13"/>
      <c r="E114" s="13"/>
      <c r="F114" s="13"/>
      <c r="G114" s="13"/>
      <c r="H114" s="13"/>
      <c r="I114" s="13"/>
      <c r="J114" s="13"/>
      <c r="K114" s="13"/>
      <c r="L114" s="13"/>
      <c r="M114" s="13"/>
      <c r="N114" s="13"/>
      <c r="O114" s="13"/>
    </row>
    <row r="115" spans="2:15" x14ac:dyDescent="0.2">
      <c r="B115" s="13"/>
      <c r="C115" s="13"/>
      <c r="D115" s="13"/>
      <c r="E115" s="13"/>
      <c r="F115" s="13"/>
      <c r="G115" s="13"/>
      <c r="H115" s="13"/>
      <c r="I115" s="13"/>
      <c r="J115" s="13"/>
      <c r="K115" s="13"/>
      <c r="L115" s="13"/>
      <c r="M115" s="13"/>
      <c r="N115" s="13"/>
      <c r="O115" s="13"/>
    </row>
    <row r="116" spans="2:15" x14ac:dyDescent="0.2">
      <c r="B116" s="13"/>
      <c r="C116" s="13"/>
      <c r="D116" s="13"/>
      <c r="E116" s="13"/>
      <c r="F116" s="13"/>
      <c r="G116" s="13"/>
      <c r="H116" s="13"/>
      <c r="I116" s="13"/>
      <c r="J116" s="13"/>
      <c r="K116" s="13"/>
      <c r="L116" s="13"/>
      <c r="M116" s="13"/>
      <c r="N116" s="13"/>
      <c r="O116" s="13"/>
    </row>
    <row r="117" spans="2:15" x14ac:dyDescent="0.2">
      <c r="B117" s="13"/>
      <c r="C117" s="13"/>
      <c r="D117" s="13"/>
      <c r="E117" s="13"/>
      <c r="F117" s="13"/>
      <c r="G117" s="13"/>
      <c r="H117" s="13"/>
      <c r="I117" s="13"/>
      <c r="J117" s="13"/>
      <c r="K117" s="13"/>
      <c r="L117" s="13"/>
      <c r="M117" s="13"/>
      <c r="N117" s="13"/>
      <c r="O117" s="13"/>
    </row>
    <row r="118" spans="2:15" x14ac:dyDescent="0.2">
      <c r="B118" s="13"/>
      <c r="C118" s="13"/>
      <c r="D118" s="13"/>
      <c r="E118" s="13"/>
      <c r="F118" s="13"/>
      <c r="G118" s="13"/>
      <c r="H118" s="13"/>
      <c r="I118" s="13"/>
      <c r="J118" s="13"/>
      <c r="K118" s="13"/>
      <c r="L118" s="13"/>
      <c r="M118" s="13"/>
      <c r="N118" s="13"/>
      <c r="O118" s="13"/>
    </row>
    <row r="119" spans="2:15" x14ac:dyDescent="0.2">
      <c r="B119" s="13"/>
      <c r="C119" s="13"/>
      <c r="D119" s="13"/>
      <c r="E119" s="13"/>
      <c r="F119" s="13"/>
      <c r="G119" s="13"/>
      <c r="H119" s="13"/>
      <c r="I119" s="13"/>
      <c r="J119" s="13"/>
      <c r="K119" s="13"/>
      <c r="L119" s="13"/>
      <c r="M119" s="13"/>
      <c r="N119" s="13"/>
      <c r="O119" s="13"/>
    </row>
    <row r="120" spans="2:15" x14ac:dyDescent="0.2">
      <c r="B120" s="13"/>
      <c r="C120" s="13"/>
      <c r="D120" s="13"/>
      <c r="E120" s="13"/>
      <c r="F120" s="13"/>
      <c r="G120" s="13"/>
      <c r="H120" s="13"/>
      <c r="I120" s="13"/>
      <c r="J120" s="13"/>
      <c r="K120" s="13"/>
      <c r="L120" s="13"/>
      <c r="M120" s="13"/>
      <c r="N120" s="13"/>
      <c r="O120" s="13"/>
    </row>
    <row r="121" spans="2:15" x14ac:dyDescent="0.2">
      <c r="B121" s="13"/>
      <c r="C121" s="13"/>
      <c r="D121" s="13"/>
      <c r="E121" s="13"/>
      <c r="F121" s="13"/>
      <c r="G121" s="13"/>
      <c r="H121" s="13"/>
      <c r="I121" s="13"/>
      <c r="J121" s="13"/>
      <c r="K121" s="13"/>
      <c r="L121" s="13"/>
      <c r="M121" s="13"/>
      <c r="N121" s="13"/>
      <c r="O121" s="13"/>
    </row>
    <row r="122" spans="2:15" x14ac:dyDescent="0.2">
      <c r="B122" s="13"/>
      <c r="C122" s="13"/>
      <c r="D122" s="13"/>
      <c r="E122" s="13"/>
      <c r="F122" s="13"/>
      <c r="G122" s="13"/>
      <c r="H122" s="13"/>
      <c r="I122" s="13"/>
      <c r="J122" s="13"/>
      <c r="K122" s="13"/>
      <c r="L122" s="13"/>
      <c r="M122" s="13"/>
      <c r="N122" s="13"/>
      <c r="O122" s="13"/>
    </row>
    <row r="123" spans="2:15" x14ac:dyDescent="0.2">
      <c r="B123" s="13"/>
      <c r="C123" s="13"/>
      <c r="D123" s="13"/>
      <c r="E123" s="13"/>
      <c r="F123" s="13"/>
      <c r="G123" s="13"/>
      <c r="H123" s="13"/>
      <c r="I123" s="13"/>
      <c r="J123" s="13"/>
      <c r="K123" s="13"/>
      <c r="L123" s="13"/>
      <c r="M123" s="13"/>
      <c r="N123" s="13"/>
      <c r="O123" s="13"/>
    </row>
    <row r="124" spans="2:15" x14ac:dyDescent="0.2">
      <c r="B124" s="13"/>
      <c r="C124" s="13"/>
      <c r="D124" s="13"/>
      <c r="E124" s="13"/>
      <c r="F124" s="13"/>
      <c r="G124" s="13"/>
      <c r="H124" s="13"/>
      <c r="I124" s="13"/>
      <c r="J124" s="13"/>
      <c r="K124" s="13"/>
      <c r="L124" s="13"/>
      <c r="M124" s="13"/>
      <c r="N124" s="13"/>
      <c r="O124" s="13"/>
    </row>
    <row r="125" spans="2:15" x14ac:dyDescent="0.2">
      <c r="B125" s="13"/>
      <c r="C125" s="13"/>
      <c r="D125" s="13"/>
      <c r="E125" s="13"/>
      <c r="F125" s="13"/>
      <c r="G125" s="13"/>
      <c r="H125" s="13"/>
      <c r="I125" s="13"/>
      <c r="J125" s="13"/>
      <c r="K125" s="13"/>
      <c r="L125" s="13"/>
      <c r="M125" s="13"/>
      <c r="N125" s="13"/>
      <c r="O125" s="13"/>
    </row>
    <row r="126" spans="2:15" x14ac:dyDescent="0.2">
      <c r="B126" s="13"/>
      <c r="C126" s="13"/>
      <c r="D126" s="13"/>
      <c r="E126" s="13"/>
      <c r="F126" s="13"/>
      <c r="G126" s="13"/>
      <c r="H126" s="13"/>
      <c r="I126" s="13"/>
      <c r="J126" s="13"/>
      <c r="K126" s="13"/>
      <c r="L126" s="13"/>
      <c r="M126" s="13"/>
      <c r="N126" s="13"/>
      <c r="O126" s="13"/>
    </row>
    <row r="127" spans="2:15" x14ac:dyDescent="0.2">
      <c r="B127" s="13"/>
      <c r="C127" s="13"/>
      <c r="D127" s="13"/>
      <c r="E127" s="13"/>
      <c r="F127" s="13"/>
      <c r="G127" s="13"/>
      <c r="H127" s="13"/>
      <c r="I127" s="13"/>
      <c r="J127" s="13"/>
      <c r="K127" s="13"/>
      <c r="L127" s="13"/>
      <c r="M127" s="13"/>
      <c r="N127" s="13"/>
      <c r="O127" s="13"/>
    </row>
    <row r="128" spans="2:15" x14ac:dyDescent="0.2">
      <c r="B128" s="13"/>
      <c r="C128" s="13"/>
      <c r="D128" s="13"/>
      <c r="E128" s="13"/>
      <c r="F128" s="13"/>
      <c r="G128" s="13"/>
      <c r="H128" s="13"/>
      <c r="I128" s="13"/>
      <c r="J128" s="13"/>
      <c r="K128" s="13"/>
      <c r="L128" s="13"/>
      <c r="M128" s="13"/>
      <c r="N128" s="13"/>
      <c r="O128" s="13"/>
    </row>
    <row r="129" spans="2:15" x14ac:dyDescent="0.2">
      <c r="B129" s="13"/>
      <c r="C129" s="13"/>
      <c r="D129" s="13"/>
      <c r="E129" s="13"/>
      <c r="F129" s="13"/>
      <c r="G129" s="13"/>
      <c r="H129" s="13"/>
      <c r="I129" s="13"/>
      <c r="J129" s="13"/>
      <c r="K129" s="13"/>
      <c r="L129" s="13"/>
      <c r="M129" s="13"/>
      <c r="N129" s="13"/>
      <c r="O129" s="13"/>
    </row>
    <row r="130" spans="2:15" x14ac:dyDescent="0.2">
      <c r="B130" s="13"/>
      <c r="C130" s="13"/>
      <c r="D130" s="13"/>
      <c r="E130" s="13"/>
      <c r="F130" s="13"/>
      <c r="G130" s="13"/>
      <c r="H130" s="13"/>
      <c r="I130" s="13"/>
      <c r="J130" s="13"/>
      <c r="K130" s="13"/>
      <c r="L130" s="13"/>
      <c r="M130" s="13"/>
      <c r="N130" s="13"/>
      <c r="O130" s="13"/>
    </row>
    <row r="131" spans="2:15" x14ac:dyDescent="0.2">
      <c r="B131" s="13"/>
      <c r="C131" s="13"/>
      <c r="D131" s="13"/>
      <c r="E131" s="13"/>
      <c r="F131" s="13"/>
      <c r="G131" s="13"/>
      <c r="H131" s="13"/>
      <c r="I131" s="13"/>
      <c r="J131" s="13"/>
      <c r="K131" s="13"/>
      <c r="L131" s="13"/>
      <c r="M131" s="13"/>
      <c r="N131" s="13"/>
      <c r="O131" s="13"/>
    </row>
    <row r="132" spans="2:15" x14ac:dyDescent="0.2">
      <c r="B132" s="13"/>
      <c r="C132" s="13"/>
      <c r="D132" s="13"/>
      <c r="E132" s="13"/>
      <c r="F132" s="13"/>
      <c r="G132" s="13"/>
      <c r="H132" s="13"/>
      <c r="I132" s="13"/>
      <c r="J132" s="13"/>
      <c r="K132" s="13"/>
      <c r="L132" s="13"/>
      <c r="M132" s="13"/>
      <c r="N132" s="13"/>
      <c r="O132" s="13"/>
    </row>
    <row r="133" spans="2:15" x14ac:dyDescent="0.2">
      <c r="B133" s="13"/>
      <c r="C133" s="13"/>
      <c r="D133" s="13"/>
      <c r="E133" s="13"/>
      <c r="F133" s="13"/>
      <c r="G133" s="13"/>
      <c r="H133" s="13"/>
      <c r="I133" s="13"/>
      <c r="J133" s="13"/>
      <c r="K133" s="13"/>
      <c r="L133" s="13"/>
      <c r="M133" s="13"/>
      <c r="N133" s="13"/>
      <c r="O133" s="13"/>
    </row>
    <row r="134" spans="2:15" x14ac:dyDescent="0.2">
      <c r="B134" s="13"/>
      <c r="C134" s="13"/>
      <c r="D134" s="13"/>
      <c r="E134" s="13"/>
      <c r="F134" s="13"/>
      <c r="G134" s="13"/>
      <c r="H134" s="13"/>
      <c r="I134" s="13"/>
      <c r="J134" s="13"/>
      <c r="K134" s="13"/>
      <c r="L134" s="13"/>
      <c r="M134" s="13"/>
      <c r="N134" s="13"/>
      <c r="O134" s="13"/>
    </row>
    <row r="135" spans="2:15" x14ac:dyDescent="0.2">
      <c r="B135" s="13"/>
      <c r="C135" s="13"/>
      <c r="D135" s="13"/>
      <c r="E135" s="13"/>
      <c r="F135" s="13"/>
      <c r="G135" s="13"/>
      <c r="H135" s="13"/>
      <c r="I135" s="13"/>
      <c r="J135" s="13"/>
      <c r="K135" s="13"/>
      <c r="L135" s="13"/>
      <c r="M135" s="13"/>
      <c r="N135" s="13"/>
      <c r="O135" s="13"/>
    </row>
    <row r="136" spans="2:15" x14ac:dyDescent="0.2">
      <c r="B136" s="13"/>
      <c r="C136" s="13"/>
      <c r="D136" s="13"/>
      <c r="E136" s="13"/>
      <c r="F136" s="13"/>
      <c r="G136" s="13"/>
      <c r="H136" s="13"/>
      <c r="I136" s="13"/>
      <c r="J136" s="13"/>
      <c r="K136" s="13"/>
      <c r="L136" s="13"/>
      <c r="M136" s="13"/>
      <c r="N136" s="13"/>
      <c r="O136" s="13"/>
    </row>
    <row r="137" spans="2:15" x14ac:dyDescent="0.2">
      <c r="B137" s="13"/>
      <c r="C137" s="13"/>
      <c r="D137" s="13"/>
      <c r="E137" s="13"/>
      <c r="F137" s="13"/>
      <c r="G137" s="13"/>
      <c r="H137" s="13"/>
      <c r="I137" s="13"/>
      <c r="J137" s="13"/>
      <c r="K137" s="13"/>
      <c r="L137" s="13"/>
      <c r="M137" s="13"/>
      <c r="N137" s="13"/>
      <c r="O137" s="13"/>
    </row>
    <row r="138" spans="2:15" x14ac:dyDescent="0.2">
      <c r="B138" s="13"/>
      <c r="C138" s="13"/>
      <c r="D138" s="13"/>
      <c r="E138" s="13"/>
      <c r="F138" s="13"/>
      <c r="G138" s="13"/>
      <c r="H138" s="13"/>
      <c r="I138" s="13"/>
      <c r="J138" s="13"/>
      <c r="K138" s="13"/>
      <c r="L138" s="13"/>
      <c r="M138" s="13"/>
      <c r="N138" s="13"/>
      <c r="O138" s="13"/>
    </row>
    <row r="139" spans="2:15" x14ac:dyDescent="0.2">
      <c r="B139" s="13"/>
      <c r="C139" s="13"/>
      <c r="D139" s="13"/>
      <c r="E139" s="13"/>
      <c r="F139" s="13"/>
      <c r="G139" s="13"/>
      <c r="H139" s="13"/>
      <c r="I139" s="13"/>
      <c r="J139" s="13"/>
      <c r="K139" s="13"/>
      <c r="L139" s="13"/>
      <c r="M139" s="13"/>
      <c r="N139" s="13"/>
      <c r="O139" s="13"/>
    </row>
    <row r="140" spans="2:15" x14ac:dyDescent="0.2">
      <c r="B140" s="13"/>
      <c r="C140" s="13"/>
      <c r="D140" s="13"/>
      <c r="E140" s="13"/>
      <c r="F140" s="13"/>
      <c r="G140" s="13"/>
      <c r="H140" s="13"/>
      <c r="I140" s="13"/>
      <c r="J140" s="13"/>
      <c r="K140" s="13"/>
      <c r="L140" s="13"/>
      <c r="M140" s="13"/>
      <c r="N140" s="13"/>
      <c r="O140" s="13"/>
    </row>
    <row r="141" spans="2:15" x14ac:dyDescent="0.2">
      <c r="B141" s="13"/>
      <c r="C141" s="13"/>
      <c r="D141" s="13"/>
      <c r="E141" s="13"/>
      <c r="F141" s="13"/>
      <c r="G141" s="13"/>
      <c r="H141" s="13"/>
      <c r="I141" s="13"/>
      <c r="J141" s="13"/>
      <c r="K141" s="13"/>
      <c r="L141" s="13"/>
      <c r="M141" s="13"/>
      <c r="N141" s="13"/>
      <c r="O141" s="13"/>
    </row>
    <row r="142" spans="2:15" x14ac:dyDescent="0.2">
      <c r="B142" s="13"/>
      <c r="C142" s="13"/>
      <c r="D142" s="13"/>
      <c r="E142" s="13"/>
      <c r="F142" s="13"/>
      <c r="G142" s="13"/>
      <c r="H142" s="13"/>
      <c r="I142" s="13"/>
      <c r="J142" s="13"/>
      <c r="K142" s="13"/>
      <c r="L142" s="13"/>
      <c r="M142" s="13"/>
      <c r="N142" s="13"/>
      <c r="O142" s="13"/>
    </row>
    <row r="143" spans="2:15" x14ac:dyDescent="0.2">
      <c r="B143" s="13"/>
      <c r="C143" s="13"/>
      <c r="D143" s="13"/>
      <c r="E143" s="13"/>
      <c r="F143" s="13"/>
      <c r="G143" s="13"/>
      <c r="H143" s="13"/>
      <c r="I143" s="13"/>
      <c r="J143" s="13"/>
      <c r="K143" s="13"/>
      <c r="L143" s="13"/>
      <c r="M143" s="13"/>
      <c r="N143" s="13"/>
      <c r="O143" s="13"/>
    </row>
    <row r="144" spans="2:15" x14ac:dyDescent="0.2">
      <c r="B144" s="13"/>
      <c r="C144" s="13"/>
      <c r="D144" s="13"/>
      <c r="E144" s="13"/>
      <c r="F144" s="13"/>
      <c r="G144" s="13"/>
      <c r="H144" s="13"/>
      <c r="I144" s="13"/>
      <c r="J144" s="13"/>
      <c r="K144" s="13"/>
      <c r="L144" s="13"/>
      <c r="M144" s="13"/>
      <c r="N144" s="13"/>
      <c r="O144" s="13"/>
    </row>
    <row r="145" spans="2:15" x14ac:dyDescent="0.2">
      <c r="B145" s="13"/>
      <c r="C145" s="13"/>
      <c r="D145" s="13"/>
      <c r="E145" s="13"/>
      <c r="F145" s="13"/>
      <c r="G145" s="13"/>
      <c r="H145" s="13"/>
      <c r="I145" s="13"/>
      <c r="J145" s="13"/>
      <c r="K145" s="13"/>
      <c r="L145" s="13"/>
      <c r="M145" s="13"/>
      <c r="N145" s="13"/>
      <c r="O145" s="13"/>
    </row>
    <row r="146" spans="2:15" x14ac:dyDescent="0.2">
      <c r="B146" s="13"/>
      <c r="C146" s="13"/>
      <c r="D146" s="13"/>
      <c r="E146" s="13"/>
      <c r="F146" s="13"/>
      <c r="G146" s="13"/>
      <c r="H146" s="13"/>
      <c r="I146" s="13"/>
      <c r="J146" s="13"/>
      <c r="K146" s="13"/>
      <c r="L146" s="13"/>
      <c r="M146" s="13"/>
      <c r="N146" s="13"/>
      <c r="O146" s="13"/>
    </row>
    <row r="147" spans="2:15" x14ac:dyDescent="0.2">
      <c r="B147" s="13"/>
      <c r="C147" s="13"/>
      <c r="D147" s="13"/>
      <c r="E147" s="13"/>
      <c r="F147" s="13"/>
      <c r="G147" s="13"/>
      <c r="H147" s="13"/>
      <c r="I147" s="13"/>
      <c r="J147" s="13"/>
      <c r="K147" s="13"/>
      <c r="L147" s="13"/>
      <c r="M147" s="13"/>
      <c r="N147" s="13"/>
      <c r="O147" s="13"/>
    </row>
    <row r="148" spans="2:15" x14ac:dyDescent="0.2">
      <c r="B148" s="13"/>
      <c r="C148" s="13"/>
      <c r="D148" s="13"/>
      <c r="E148" s="13"/>
      <c r="F148" s="13"/>
      <c r="G148" s="13"/>
      <c r="H148" s="13"/>
      <c r="I148" s="13"/>
      <c r="J148" s="13"/>
      <c r="K148" s="13"/>
      <c r="L148" s="13"/>
      <c r="M148" s="13"/>
      <c r="N148" s="13"/>
      <c r="O148" s="13"/>
    </row>
    <row r="149" spans="2:15" x14ac:dyDescent="0.2">
      <c r="B149" s="13"/>
      <c r="C149" s="13"/>
      <c r="D149" s="13"/>
      <c r="E149" s="13"/>
      <c r="F149" s="13"/>
      <c r="G149" s="13"/>
      <c r="H149" s="13"/>
      <c r="I149" s="13"/>
      <c r="J149" s="13"/>
      <c r="K149" s="13"/>
      <c r="L149" s="13"/>
      <c r="M149" s="13"/>
      <c r="N149" s="13"/>
      <c r="O149" s="13"/>
    </row>
    <row r="150" spans="2:15" x14ac:dyDescent="0.2">
      <c r="B150" s="13"/>
      <c r="C150" s="13"/>
      <c r="D150" s="13"/>
      <c r="E150" s="13"/>
      <c r="F150" s="13"/>
      <c r="G150" s="13"/>
      <c r="H150" s="13"/>
      <c r="I150" s="13"/>
      <c r="J150" s="13"/>
      <c r="K150" s="13"/>
      <c r="L150" s="13"/>
      <c r="M150" s="13"/>
      <c r="N150" s="13"/>
      <c r="O150" s="13"/>
    </row>
    <row r="151" spans="2:15" x14ac:dyDescent="0.2">
      <c r="B151" s="13"/>
      <c r="C151" s="13"/>
      <c r="D151" s="13"/>
      <c r="E151" s="13"/>
      <c r="F151" s="13"/>
      <c r="G151" s="13"/>
      <c r="H151" s="13"/>
      <c r="I151" s="13"/>
      <c r="J151" s="13"/>
      <c r="K151" s="13"/>
      <c r="L151" s="13"/>
      <c r="M151" s="13"/>
      <c r="N151" s="13"/>
      <c r="O151" s="13"/>
    </row>
    <row r="152" spans="2:15" x14ac:dyDescent="0.2">
      <c r="B152" s="13"/>
      <c r="C152" s="13"/>
      <c r="D152" s="13"/>
      <c r="E152" s="13"/>
      <c r="F152" s="13"/>
      <c r="G152" s="13"/>
      <c r="H152" s="13"/>
      <c r="I152" s="13"/>
      <c r="J152" s="13"/>
      <c r="K152" s="13"/>
      <c r="L152" s="13"/>
      <c r="M152" s="13"/>
      <c r="N152" s="13"/>
      <c r="O152" s="13"/>
    </row>
    <row r="153" spans="2:15" x14ac:dyDescent="0.2">
      <c r="B153" s="13"/>
      <c r="C153" s="13"/>
      <c r="D153" s="13"/>
      <c r="E153" s="13"/>
      <c r="F153" s="13"/>
      <c r="G153" s="13"/>
      <c r="H153" s="13"/>
      <c r="I153" s="13"/>
      <c r="J153" s="13"/>
      <c r="K153" s="13"/>
      <c r="L153" s="13"/>
      <c r="M153" s="13"/>
      <c r="N153" s="13"/>
      <c r="O153" s="13"/>
    </row>
    <row r="154" spans="2:15" x14ac:dyDescent="0.2">
      <c r="B154" s="13"/>
      <c r="C154" s="13"/>
      <c r="D154" s="13"/>
      <c r="E154" s="13"/>
      <c r="F154" s="13"/>
      <c r="G154" s="13"/>
      <c r="H154" s="13"/>
      <c r="I154" s="13"/>
      <c r="J154" s="13"/>
      <c r="K154" s="13"/>
      <c r="L154" s="13"/>
      <c r="M154" s="13"/>
      <c r="N154" s="13"/>
      <c r="O154" s="13"/>
    </row>
    <row r="155" spans="2:15" x14ac:dyDescent="0.2">
      <c r="B155" s="13"/>
      <c r="C155" s="13"/>
      <c r="D155" s="13"/>
      <c r="E155" s="13"/>
      <c r="F155" s="13"/>
      <c r="G155" s="13"/>
      <c r="H155" s="13"/>
      <c r="I155" s="13"/>
      <c r="J155" s="13"/>
      <c r="K155" s="13"/>
      <c r="L155" s="13"/>
      <c r="M155" s="13"/>
      <c r="N155" s="13"/>
      <c r="O155" s="13"/>
    </row>
    <row r="156" spans="2:15" x14ac:dyDescent="0.2">
      <c r="B156" s="13"/>
      <c r="C156" s="13"/>
      <c r="D156" s="13"/>
      <c r="E156" s="13"/>
      <c r="F156" s="13"/>
      <c r="G156" s="13"/>
      <c r="H156" s="13"/>
      <c r="I156" s="13"/>
      <c r="J156" s="13"/>
      <c r="K156" s="13"/>
      <c r="L156" s="13"/>
      <c r="M156" s="13"/>
      <c r="N156" s="13"/>
      <c r="O156" s="13"/>
    </row>
    <row r="157" spans="2:15" x14ac:dyDescent="0.2">
      <c r="B157" s="13"/>
      <c r="C157" s="13"/>
      <c r="D157" s="13"/>
      <c r="E157" s="13"/>
      <c r="F157" s="13"/>
      <c r="G157" s="13"/>
      <c r="H157" s="13"/>
      <c r="I157" s="13"/>
      <c r="J157" s="13"/>
      <c r="K157" s="13"/>
      <c r="L157" s="13"/>
      <c r="M157" s="13"/>
      <c r="N157" s="13"/>
      <c r="O157" s="13"/>
    </row>
    <row r="158" spans="2:15" x14ac:dyDescent="0.2">
      <c r="B158" s="13"/>
      <c r="C158" s="13"/>
      <c r="D158" s="13"/>
      <c r="E158" s="13"/>
      <c r="F158" s="13"/>
      <c r="G158" s="13"/>
      <c r="H158" s="13"/>
      <c r="I158" s="13"/>
      <c r="J158" s="13"/>
      <c r="K158" s="13"/>
      <c r="L158" s="13"/>
      <c r="M158" s="13"/>
      <c r="N158" s="13"/>
      <c r="O158" s="13"/>
    </row>
    <row r="159" spans="2:15" x14ac:dyDescent="0.2">
      <c r="B159" s="13"/>
      <c r="C159" s="13"/>
      <c r="D159" s="13"/>
      <c r="E159" s="13"/>
      <c r="F159" s="13"/>
      <c r="G159" s="13"/>
      <c r="H159" s="13"/>
      <c r="I159" s="13"/>
      <c r="J159" s="13"/>
      <c r="K159" s="13"/>
      <c r="L159" s="13"/>
      <c r="M159" s="13"/>
      <c r="N159" s="13"/>
      <c r="O159" s="13"/>
    </row>
    <row r="160" spans="2:15" x14ac:dyDescent="0.2">
      <c r="B160" s="13"/>
      <c r="C160" s="13"/>
      <c r="D160" s="13"/>
      <c r="E160" s="13"/>
      <c r="F160" s="13"/>
      <c r="G160" s="13"/>
      <c r="H160" s="13"/>
      <c r="I160" s="13"/>
      <c r="J160" s="13"/>
      <c r="K160" s="13"/>
      <c r="L160" s="13"/>
      <c r="M160" s="13"/>
      <c r="N160" s="13"/>
      <c r="O160" s="13"/>
    </row>
    <row r="161" spans="2:15" x14ac:dyDescent="0.2">
      <c r="B161" s="13"/>
      <c r="C161" s="13"/>
      <c r="D161" s="13"/>
      <c r="E161" s="13"/>
      <c r="F161" s="13"/>
      <c r="G161" s="13"/>
      <c r="H161" s="13"/>
      <c r="I161" s="13"/>
      <c r="J161" s="13"/>
      <c r="K161" s="13"/>
      <c r="L161" s="13"/>
      <c r="M161" s="13"/>
      <c r="N161" s="13"/>
      <c r="O161" s="13"/>
    </row>
    <row r="162" spans="2:15" x14ac:dyDescent="0.2">
      <c r="B162" s="13"/>
      <c r="C162" s="13"/>
      <c r="D162" s="13"/>
      <c r="E162" s="13"/>
      <c r="F162" s="13"/>
      <c r="G162" s="13"/>
      <c r="H162" s="13"/>
      <c r="I162" s="13"/>
      <c r="J162" s="13"/>
      <c r="K162" s="13"/>
      <c r="L162" s="13"/>
      <c r="M162" s="13"/>
      <c r="N162" s="13"/>
      <c r="O162" s="13"/>
    </row>
    <row r="163" spans="2:15" x14ac:dyDescent="0.2">
      <c r="B163" s="13"/>
      <c r="C163" s="13"/>
      <c r="D163" s="13"/>
      <c r="E163" s="13"/>
      <c r="F163" s="13"/>
      <c r="G163" s="13"/>
      <c r="H163" s="13"/>
      <c r="I163" s="13"/>
      <c r="J163" s="13"/>
      <c r="K163" s="13"/>
      <c r="L163" s="13"/>
      <c r="M163" s="13"/>
      <c r="N163" s="13"/>
      <c r="O163" s="13"/>
    </row>
    <row r="164" spans="2:15" x14ac:dyDescent="0.2">
      <c r="B164" s="13"/>
      <c r="C164" s="13"/>
      <c r="D164" s="13"/>
      <c r="E164" s="13"/>
      <c r="F164" s="13"/>
      <c r="G164" s="13"/>
      <c r="H164" s="13"/>
      <c r="I164" s="13"/>
      <c r="J164" s="13"/>
      <c r="K164" s="13"/>
      <c r="L164" s="13"/>
      <c r="M164" s="13"/>
      <c r="N164" s="13"/>
      <c r="O164" s="13"/>
    </row>
    <row r="165" spans="2:15" x14ac:dyDescent="0.2">
      <c r="B165" s="13"/>
      <c r="C165" s="13"/>
      <c r="D165" s="13"/>
      <c r="E165" s="13"/>
      <c r="F165" s="13"/>
      <c r="G165" s="13"/>
      <c r="H165" s="13"/>
      <c r="I165" s="13"/>
      <c r="J165" s="13"/>
      <c r="K165" s="13"/>
      <c r="L165" s="13"/>
      <c r="M165" s="13"/>
      <c r="N165" s="13"/>
      <c r="O165" s="13"/>
    </row>
    <row r="166" spans="2:15" x14ac:dyDescent="0.2">
      <c r="B166" s="13"/>
      <c r="C166" s="13"/>
      <c r="D166" s="13"/>
      <c r="E166" s="13"/>
      <c r="F166" s="13"/>
      <c r="G166" s="13"/>
      <c r="H166" s="13"/>
      <c r="I166" s="13"/>
      <c r="J166" s="13"/>
      <c r="K166" s="13"/>
      <c r="L166" s="13"/>
      <c r="M166" s="13"/>
      <c r="N166" s="13"/>
      <c r="O166" s="13"/>
    </row>
    <row r="167" spans="2:15" x14ac:dyDescent="0.2">
      <c r="B167" s="13"/>
      <c r="C167" s="13"/>
      <c r="D167" s="13"/>
      <c r="E167" s="13"/>
      <c r="F167" s="13"/>
      <c r="G167" s="13"/>
      <c r="H167" s="13"/>
      <c r="I167" s="13"/>
      <c r="J167" s="13"/>
      <c r="K167" s="13"/>
      <c r="L167" s="13"/>
      <c r="M167" s="13"/>
      <c r="N167" s="13"/>
      <c r="O167" s="13"/>
    </row>
    <row r="168" spans="2:15" x14ac:dyDescent="0.2">
      <c r="B168" s="13"/>
      <c r="C168" s="13"/>
      <c r="D168" s="13"/>
      <c r="E168" s="13"/>
      <c r="F168" s="13"/>
      <c r="G168" s="13"/>
      <c r="H168" s="13"/>
      <c r="I168" s="13"/>
      <c r="J168" s="13"/>
      <c r="K168" s="13"/>
      <c r="L168" s="13"/>
      <c r="M168" s="13"/>
      <c r="N168" s="13"/>
      <c r="O168" s="13"/>
    </row>
    <row r="169" spans="2:15" x14ac:dyDescent="0.2">
      <c r="B169" s="13"/>
      <c r="C169" s="13"/>
      <c r="D169" s="13"/>
      <c r="E169" s="13"/>
      <c r="F169" s="13"/>
      <c r="G169" s="13"/>
      <c r="H169" s="13"/>
      <c r="I169" s="13"/>
      <c r="J169" s="13"/>
      <c r="K169" s="13"/>
      <c r="L169" s="13"/>
      <c r="M169" s="13"/>
      <c r="N169" s="13"/>
      <c r="O169" s="13"/>
    </row>
    <row r="170" spans="2:15" x14ac:dyDescent="0.2">
      <c r="B170" s="13"/>
      <c r="C170" s="13"/>
      <c r="D170" s="13"/>
      <c r="E170" s="13"/>
      <c r="F170" s="13"/>
      <c r="G170" s="13"/>
      <c r="H170" s="13"/>
      <c r="I170" s="13"/>
      <c r="J170" s="13"/>
      <c r="K170" s="13"/>
      <c r="L170" s="13"/>
      <c r="M170" s="13"/>
      <c r="N170" s="13"/>
      <c r="O170" s="13"/>
    </row>
    <row r="171" spans="2:15" x14ac:dyDescent="0.2">
      <c r="B171" s="13"/>
      <c r="C171" s="13"/>
      <c r="D171" s="13"/>
      <c r="E171" s="13"/>
      <c r="F171" s="13"/>
      <c r="G171" s="13"/>
      <c r="H171" s="13"/>
      <c r="I171" s="13"/>
      <c r="J171" s="13"/>
      <c r="K171" s="13"/>
      <c r="L171" s="13"/>
      <c r="M171" s="13"/>
      <c r="N171" s="13"/>
      <c r="O171" s="13"/>
    </row>
    <row r="172" spans="2:15" x14ac:dyDescent="0.2">
      <c r="B172" s="13"/>
      <c r="C172" s="13"/>
      <c r="D172" s="13"/>
      <c r="E172" s="13"/>
      <c r="F172" s="13"/>
      <c r="G172" s="13"/>
      <c r="H172" s="13"/>
      <c r="I172" s="13"/>
      <c r="J172" s="13"/>
      <c r="K172" s="13"/>
      <c r="L172" s="13"/>
      <c r="M172" s="13"/>
      <c r="N172" s="13"/>
      <c r="O172" s="13"/>
    </row>
    <row r="173" spans="2:15" x14ac:dyDescent="0.2">
      <c r="B173" s="13"/>
      <c r="C173" s="13"/>
      <c r="D173" s="13"/>
      <c r="E173" s="13"/>
      <c r="F173" s="13"/>
      <c r="G173" s="13"/>
      <c r="H173" s="13"/>
      <c r="I173" s="13"/>
      <c r="J173" s="13"/>
      <c r="K173" s="13"/>
      <c r="L173" s="13"/>
      <c r="M173" s="13"/>
      <c r="N173" s="13"/>
      <c r="O173" s="13"/>
    </row>
    <row r="174" spans="2:15" x14ac:dyDescent="0.2">
      <c r="B174" s="13"/>
      <c r="C174" s="13"/>
      <c r="D174" s="13"/>
      <c r="E174" s="13"/>
      <c r="F174" s="13"/>
      <c r="G174" s="13"/>
      <c r="H174" s="13"/>
      <c r="I174" s="13"/>
      <c r="J174" s="13"/>
      <c r="K174" s="13"/>
      <c r="L174" s="13"/>
      <c r="M174" s="13"/>
      <c r="N174" s="13"/>
      <c r="O174" s="13"/>
    </row>
    <row r="175" spans="2:15" x14ac:dyDescent="0.2">
      <c r="B175" s="13"/>
      <c r="C175" s="13"/>
      <c r="D175" s="13"/>
      <c r="E175" s="13"/>
      <c r="F175" s="13"/>
      <c r="G175" s="13"/>
      <c r="H175" s="13"/>
      <c r="I175" s="13"/>
      <c r="J175" s="13"/>
      <c r="K175" s="13"/>
      <c r="L175" s="13"/>
      <c r="M175" s="13"/>
      <c r="N175" s="13"/>
      <c r="O175" s="13"/>
    </row>
    <row r="176" spans="2:15" x14ac:dyDescent="0.2">
      <c r="B176" s="13"/>
      <c r="C176" s="13"/>
      <c r="D176" s="13"/>
      <c r="E176" s="13"/>
      <c r="F176" s="13"/>
      <c r="G176" s="13"/>
      <c r="H176" s="13"/>
      <c r="I176" s="13"/>
      <c r="J176" s="13"/>
      <c r="K176" s="13"/>
      <c r="L176" s="13"/>
      <c r="M176" s="13"/>
      <c r="N176" s="13"/>
      <c r="O176" s="13"/>
    </row>
    <row r="177" spans="2:15" x14ac:dyDescent="0.2">
      <c r="B177" s="13"/>
      <c r="C177" s="13"/>
      <c r="D177" s="13"/>
      <c r="E177" s="13"/>
      <c r="F177" s="13"/>
      <c r="G177" s="13"/>
      <c r="H177" s="13"/>
      <c r="I177" s="13"/>
      <c r="J177" s="13"/>
      <c r="K177" s="13"/>
      <c r="L177" s="13"/>
      <c r="M177" s="13"/>
      <c r="N177" s="13"/>
      <c r="O177" s="13"/>
    </row>
    <row r="178" spans="2:15" x14ac:dyDescent="0.2">
      <c r="B178" s="13"/>
      <c r="C178" s="13"/>
      <c r="D178" s="13"/>
      <c r="E178" s="13"/>
      <c r="F178" s="13"/>
      <c r="G178" s="13"/>
      <c r="H178" s="13"/>
      <c r="I178" s="13"/>
      <c r="J178" s="13"/>
      <c r="K178" s="13"/>
      <c r="L178" s="13"/>
      <c r="M178" s="13"/>
      <c r="N178" s="13"/>
      <c r="O178" s="13"/>
    </row>
    <row r="179" spans="2:15" x14ac:dyDescent="0.2">
      <c r="B179" s="13"/>
      <c r="C179" s="13"/>
      <c r="D179" s="13"/>
      <c r="E179" s="13"/>
      <c r="F179" s="13"/>
      <c r="G179" s="13"/>
      <c r="H179" s="13"/>
      <c r="I179" s="13"/>
      <c r="J179" s="13"/>
      <c r="K179" s="13"/>
      <c r="L179" s="13"/>
      <c r="M179" s="13"/>
      <c r="N179" s="13"/>
      <c r="O179" s="13"/>
    </row>
    <row r="180" spans="2:15" x14ac:dyDescent="0.2">
      <c r="B180" s="13"/>
      <c r="C180" s="13"/>
      <c r="D180" s="13"/>
      <c r="E180" s="13"/>
      <c r="F180" s="13"/>
      <c r="G180" s="13"/>
      <c r="H180" s="13"/>
      <c r="I180" s="13"/>
      <c r="J180" s="13"/>
      <c r="K180" s="13"/>
      <c r="L180" s="13"/>
      <c r="M180" s="13"/>
      <c r="N180" s="13"/>
      <c r="O180" s="13"/>
    </row>
    <row r="181" spans="2:15" x14ac:dyDescent="0.2">
      <c r="B181" s="13"/>
      <c r="C181" s="13"/>
      <c r="D181" s="13"/>
      <c r="E181" s="13"/>
      <c r="F181" s="13"/>
      <c r="G181" s="13"/>
      <c r="H181" s="13"/>
      <c r="I181" s="13"/>
      <c r="J181" s="13"/>
      <c r="K181" s="13"/>
      <c r="L181" s="13"/>
      <c r="M181" s="13"/>
      <c r="N181" s="13"/>
      <c r="O181" s="13"/>
    </row>
    <row r="182" spans="2:15" x14ac:dyDescent="0.2">
      <c r="B182" s="13"/>
      <c r="C182" s="13"/>
      <c r="D182" s="13"/>
      <c r="E182" s="13"/>
      <c r="F182" s="13"/>
      <c r="G182" s="13"/>
      <c r="H182" s="13"/>
      <c r="I182" s="13"/>
      <c r="J182" s="13"/>
      <c r="K182" s="13"/>
      <c r="L182" s="13"/>
      <c r="M182" s="13"/>
      <c r="N182" s="13"/>
      <c r="O182" s="13"/>
    </row>
    <row r="183" spans="2:15" x14ac:dyDescent="0.2">
      <c r="B183" s="13"/>
      <c r="C183" s="13"/>
      <c r="D183" s="13"/>
      <c r="E183" s="13"/>
      <c r="F183" s="13"/>
      <c r="G183" s="13"/>
      <c r="H183" s="13"/>
      <c r="I183" s="13"/>
      <c r="J183" s="13"/>
      <c r="K183" s="13"/>
      <c r="L183" s="13"/>
      <c r="M183" s="13"/>
      <c r="N183" s="13"/>
      <c r="O183" s="13"/>
    </row>
    <row r="184" spans="2:15" x14ac:dyDescent="0.2">
      <c r="B184" s="13"/>
      <c r="C184" s="13"/>
      <c r="D184" s="13"/>
      <c r="E184" s="13"/>
      <c r="F184" s="13"/>
      <c r="G184" s="13"/>
      <c r="H184" s="13"/>
      <c r="I184" s="13"/>
      <c r="J184" s="13"/>
      <c r="K184" s="13"/>
      <c r="L184" s="13"/>
      <c r="M184" s="13"/>
      <c r="N184" s="13"/>
      <c r="O184" s="13"/>
    </row>
    <row r="185" spans="2:15" x14ac:dyDescent="0.2">
      <c r="B185" s="13"/>
      <c r="C185" s="13"/>
      <c r="D185" s="13"/>
      <c r="E185" s="13"/>
      <c r="F185" s="13"/>
      <c r="G185" s="13"/>
      <c r="H185" s="13"/>
      <c r="I185" s="13"/>
      <c r="J185" s="13"/>
      <c r="K185" s="13"/>
      <c r="L185" s="13"/>
      <c r="M185" s="13"/>
      <c r="N185" s="13"/>
      <c r="O185" s="13"/>
    </row>
    <row r="186" spans="2:15" x14ac:dyDescent="0.2">
      <c r="B186" s="13"/>
      <c r="C186" s="13"/>
      <c r="D186" s="13"/>
      <c r="E186" s="13"/>
      <c r="F186" s="13"/>
      <c r="G186" s="13"/>
      <c r="H186" s="13"/>
      <c r="I186" s="13"/>
      <c r="J186" s="13"/>
      <c r="K186" s="13"/>
      <c r="L186" s="13"/>
      <c r="M186" s="13"/>
      <c r="N186" s="13"/>
      <c r="O186" s="13"/>
    </row>
    <row r="187" spans="2:15" x14ac:dyDescent="0.2">
      <c r="B187" s="13"/>
      <c r="C187" s="13"/>
      <c r="D187" s="13"/>
      <c r="E187" s="13"/>
      <c r="F187" s="13"/>
      <c r="G187" s="13"/>
      <c r="H187" s="13"/>
      <c r="I187" s="13"/>
      <c r="J187" s="13"/>
      <c r="K187" s="13"/>
      <c r="L187" s="13"/>
      <c r="M187" s="13"/>
      <c r="N187" s="13"/>
      <c r="O187" s="13"/>
    </row>
    <row r="188" spans="2:15" x14ac:dyDescent="0.2">
      <c r="B188" s="13"/>
      <c r="C188" s="13"/>
      <c r="D188" s="13"/>
      <c r="E188" s="13"/>
      <c r="F188" s="13"/>
      <c r="G188" s="13"/>
      <c r="H188" s="13"/>
      <c r="I188" s="13"/>
      <c r="J188" s="13"/>
      <c r="K188" s="13"/>
      <c r="L188" s="13"/>
      <c r="M188" s="13"/>
      <c r="N188" s="13"/>
      <c r="O188" s="13"/>
    </row>
    <row r="189" spans="2:15" x14ac:dyDescent="0.2">
      <c r="B189" s="13"/>
      <c r="C189" s="13"/>
      <c r="D189" s="13"/>
      <c r="E189" s="13"/>
      <c r="F189" s="13"/>
      <c r="G189" s="13"/>
      <c r="H189" s="13"/>
      <c r="I189" s="13"/>
      <c r="J189" s="13"/>
      <c r="K189" s="13"/>
      <c r="L189" s="13"/>
      <c r="M189" s="13"/>
      <c r="N189" s="13"/>
      <c r="O189" s="13"/>
    </row>
    <row r="190" spans="2:15" x14ac:dyDescent="0.2">
      <c r="B190" s="13"/>
      <c r="C190" s="13"/>
      <c r="D190" s="13"/>
      <c r="E190" s="13"/>
      <c r="F190" s="13"/>
      <c r="G190" s="13"/>
      <c r="H190" s="13"/>
      <c r="I190" s="13"/>
      <c r="J190" s="13"/>
      <c r="K190" s="13"/>
      <c r="L190" s="13"/>
      <c r="M190" s="13"/>
      <c r="N190" s="13"/>
      <c r="O190" s="13"/>
    </row>
    <row r="191" spans="2:15" x14ac:dyDescent="0.2">
      <c r="B191" s="13"/>
      <c r="C191" s="13"/>
      <c r="D191" s="13"/>
      <c r="E191" s="13"/>
      <c r="F191" s="13"/>
      <c r="G191" s="13"/>
      <c r="H191" s="13"/>
      <c r="I191" s="13"/>
      <c r="J191" s="13"/>
      <c r="K191" s="13"/>
      <c r="L191" s="13"/>
      <c r="M191" s="13"/>
      <c r="N191" s="13"/>
      <c r="O191" s="13"/>
    </row>
    <row r="192" spans="2:15" x14ac:dyDescent="0.2">
      <c r="B192" s="13"/>
      <c r="C192" s="13"/>
      <c r="D192" s="13"/>
      <c r="E192" s="13"/>
      <c r="F192" s="13"/>
      <c r="G192" s="13"/>
      <c r="H192" s="13"/>
      <c r="I192" s="13"/>
      <c r="J192" s="13"/>
      <c r="K192" s="13"/>
      <c r="L192" s="13"/>
      <c r="M192" s="13"/>
      <c r="N192" s="13"/>
      <c r="O192" s="13"/>
    </row>
    <row r="193" spans="2:15" x14ac:dyDescent="0.2">
      <c r="B193" s="13"/>
      <c r="C193" s="13"/>
      <c r="D193" s="13"/>
      <c r="E193" s="13"/>
      <c r="F193" s="13"/>
      <c r="G193" s="13"/>
      <c r="H193" s="13"/>
      <c r="I193" s="13"/>
      <c r="J193" s="13"/>
      <c r="K193" s="13"/>
      <c r="L193" s="13"/>
      <c r="M193" s="13"/>
      <c r="N193" s="13"/>
      <c r="O193" s="13"/>
    </row>
    <row r="194" spans="2:15" x14ac:dyDescent="0.2">
      <c r="B194" s="13"/>
      <c r="C194" s="13"/>
      <c r="D194" s="13"/>
      <c r="E194" s="13"/>
      <c r="F194" s="13"/>
      <c r="G194" s="13"/>
      <c r="H194" s="13"/>
      <c r="I194" s="13"/>
      <c r="J194" s="13"/>
      <c r="K194" s="13"/>
      <c r="L194" s="13"/>
      <c r="M194" s="13"/>
      <c r="N194" s="13"/>
      <c r="O194" s="13"/>
    </row>
    <row r="195" spans="2:15" x14ac:dyDescent="0.2">
      <c r="B195" s="13"/>
      <c r="C195" s="13"/>
      <c r="D195" s="13"/>
      <c r="E195" s="13"/>
      <c r="F195" s="13"/>
      <c r="G195" s="13"/>
      <c r="H195" s="13"/>
      <c r="I195" s="13"/>
      <c r="J195" s="13"/>
      <c r="K195" s="13"/>
      <c r="L195" s="13"/>
      <c r="M195" s="13"/>
      <c r="N195" s="13"/>
      <c r="O195" s="13"/>
    </row>
    <row r="196" spans="2:15" x14ac:dyDescent="0.2">
      <c r="B196" s="13"/>
      <c r="C196" s="13"/>
      <c r="D196" s="13"/>
      <c r="E196" s="13"/>
      <c r="F196" s="13"/>
      <c r="G196" s="13"/>
      <c r="H196" s="13"/>
      <c r="I196" s="13"/>
      <c r="J196" s="13"/>
      <c r="K196" s="13"/>
      <c r="L196" s="13"/>
      <c r="M196" s="13"/>
      <c r="N196" s="13"/>
      <c r="O196" s="13"/>
    </row>
    <row r="197" spans="2:15" x14ac:dyDescent="0.2">
      <c r="B197" s="13"/>
      <c r="C197" s="13"/>
      <c r="D197" s="13"/>
      <c r="E197" s="13"/>
      <c r="F197" s="13"/>
      <c r="G197" s="13"/>
      <c r="H197" s="13"/>
      <c r="I197" s="13"/>
      <c r="J197" s="13"/>
      <c r="K197" s="13"/>
      <c r="L197" s="13"/>
      <c r="M197" s="13"/>
      <c r="N197" s="13"/>
      <c r="O197" s="13"/>
    </row>
    <row r="198" spans="2:15" x14ac:dyDescent="0.2">
      <c r="B198" s="13"/>
      <c r="C198" s="13"/>
      <c r="D198" s="13"/>
      <c r="E198" s="13"/>
      <c r="F198" s="13"/>
      <c r="G198" s="13"/>
      <c r="H198" s="13"/>
      <c r="I198" s="13"/>
      <c r="J198" s="13"/>
      <c r="K198" s="13"/>
      <c r="L198" s="13"/>
      <c r="M198" s="13"/>
      <c r="N198" s="13"/>
      <c r="O198" s="13"/>
    </row>
    <row r="199" spans="2:15" x14ac:dyDescent="0.2">
      <c r="B199" s="13"/>
      <c r="C199" s="13"/>
      <c r="D199" s="13"/>
      <c r="E199" s="13"/>
      <c r="F199" s="13"/>
      <c r="G199" s="13"/>
      <c r="H199" s="13"/>
      <c r="I199" s="13"/>
      <c r="J199" s="13"/>
      <c r="K199" s="13"/>
      <c r="L199" s="13"/>
      <c r="M199" s="13"/>
      <c r="N199" s="13"/>
      <c r="O199" s="13"/>
    </row>
    <row r="200" spans="2:15" x14ac:dyDescent="0.2">
      <c r="B200" s="13"/>
      <c r="C200" s="13"/>
      <c r="D200" s="13"/>
      <c r="E200" s="13"/>
      <c r="F200" s="13"/>
      <c r="G200" s="13"/>
      <c r="H200" s="13"/>
      <c r="I200" s="13"/>
      <c r="J200" s="13"/>
      <c r="K200" s="13"/>
      <c r="L200" s="13"/>
      <c r="M200" s="13"/>
      <c r="N200" s="13"/>
      <c r="O200" s="13"/>
    </row>
    <row r="201" spans="2:15" x14ac:dyDescent="0.2">
      <c r="B201" s="13"/>
      <c r="C201" s="13"/>
      <c r="D201" s="13"/>
      <c r="E201" s="13"/>
      <c r="F201" s="13"/>
      <c r="G201" s="13"/>
      <c r="H201" s="13"/>
      <c r="I201" s="13"/>
      <c r="J201" s="13"/>
      <c r="K201" s="13"/>
      <c r="L201" s="13"/>
      <c r="M201" s="13"/>
      <c r="N201" s="13"/>
      <c r="O201" s="13"/>
    </row>
    <row r="202" spans="2:15" x14ac:dyDescent="0.2">
      <c r="B202" s="13"/>
      <c r="C202" s="13"/>
      <c r="D202" s="13"/>
      <c r="E202" s="13"/>
      <c r="F202" s="13"/>
      <c r="G202" s="13"/>
      <c r="H202" s="13"/>
      <c r="I202" s="13"/>
      <c r="J202" s="13"/>
      <c r="K202" s="13"/>
      <c r="L202" s="13"/>
      <c r="M202" s="13"/>
      <c r="N202" s="13"/>
      <c r="O202" s="13"/>
    </row>
    <row r="203" spans="2:15" x14ac:dyDescent="0.2">
      <c r="B203" s="13"/>
      <c r="C203" s="13"/>
      <c r="D203" s="13"/>
      <c r="E203" s="13"/>
      <c r="F203" s="13"/>
      <c r="G203" s="13"/>
      <c r="H203" s="13"/>
      <c r="I203" s="13"/>
      <c r="J203" s="13"/>
      <c r="K203" s="13"/>
      <c r="L203" s="13"/>
      <c r="M203" s="13"/>
      <c r="N203" s="13"/>
      <c r="O203" s="13"/>
    </row>
    <row r="204" spans="2:15" x14ac:dyDescent="0.2">
      <c r="B204" s="13"/>
      <c r="C204" s="13"/>
      <c r="D204" s="13"/>
      <c r="E204" s="13"/>
      <c r="F204" s="13"/>
      <c r="G204" s="13"/>
      <c r="H204" s="13"/>
      <c r="I204" s="13"/>
      <c r="J204" s="13"/>
      <c r="K204" s="13"/>
      <c r="L204" s="13"/>
      <c r="M204" s="13"/>
      <c r="N204" s="13"/>
      <c r="O204" s="13"/>
    </row>
    <row r="205" spans="2:15" x14ac:dyDescent="0.2">
      <c r="B205" s="13"/>
      <c r="C205" s="13"/>
      <c r="D205" s="13"/>
      <c r="E205" s="13"/>
      <c r="F205" s="13"/>
      <c r="G205" s="13"/>
      <c r="H205" s="13"/>
      <c r="I205" s="13"/>
      <c r="J205" s="13"/>
      <c r="K205" s="13"/>
      <c r="L205" s="13"/>
      <c r="M205" s="13"/>
      <c r="N205" s="13"/>
      <c r="O205" s="13"/>
    </row>
    <row r="206" spans="2:15" x14ac:dyDescent="0.2">
      <c r="B206" s="13"/>
      <c r="C206" s="13"/>
      <c r="D206" s="13"/>
      <c r="E206" s="13"/>
      <c r="F206" s="13"/>
      <c r="G206" s="13"/>
      <c r="H206" s="13"/>
      <c r="I206" s="13"/>
      <c r="J206" s="13"/>
      <c r="K206" s="13"/>
      <c r="L206" s="13"/>
      <c r="M206" s="13"/>
      <c r="N206" s="13"/>
      <c r="O206" s="13"/>
    </row>
    <row r="207" spans="2:15" x14ac:dyDescent="0.2">
      <c r="B207" s="13"/>
      <c r="C207" s="13"/>
      <c r="D207" s="13"/>
      <c r="E207" s="13"/>
      <c r="F207" s="13"/>
      <c r="G207" s="13"/>
      <c r="H207" s="13"/>
      <c r="I207" s="13"/>
      <c r="J207" s="13"/>
      <c r="K207" s="13"/>
      <c r="L207" s="13"/>
      <c r="M207" s="13"/>
      <c r="N207" s="13"/>
      <c r="O207" s="13"/>
    </row>
    <row r="208" spans="2:15" x14ac:dyDescent="0.2">
      <c r="B208" s="13"/>
      <c r="C208" s="13"/>
      <c r="D208" s="13"/>
      <c r="E208" s="13"/>
      <c r="F208" s="13"/>
      <c r="G208" s="13"/>
      <c r="H208" s="13"/>
      <c r="I208" s="13"/>
      <c r="J208" s="13"/>
      <c r="K208" s="13"/>
      <c r="L208" s="13"/>
      <c r="M208" s="13"/>
      <c r="N208" s="13"/>
      <c r="O208" s="13"/>
    </row>
    <row r="209" spans="2:15" x14ac:dyDescent="0.2">
      <c r="B209" s="13"/>
      <c r="C209" s="13"/>
      <c r="D209" s="13"/>
      <c r="E209" s="13"/>
      <c r="F209" s="13"/>
      <c r="G209" s="13"/>
      <c r="H209" s="13"/>
      <c r="I209" s="13"/>
      <c r="J209" s="13"/>
      <c r="K209" s="13"/>
      <c r="L209" s="13"/>
      <c r="M209" s="13"/>
      <c r="N209" s="13"/>
      <c r="O209" s="13"/>
    </row>
    <row r="210" spans="2:15" x14ac:dyDescent="0.2">
      <c r="B210" s="13"/>
      <c r="C210" s="13"/>
      <c r="D210" s="13"/>
      <c r="E210" s="13"/>
      <c r="F210" s="13"/>
      <c r="G210" s="13"/>
      <c r="H210" s="13"/>
      <c r="I210" s="13"/>
      <c r="J210" s="13"/>
      <c r="K210" s="13"/>
      <c r="L210" s="13"/>
      <c r="M210" s="13"/>
      <c r="N210" s="13"/>
      <c r="O210" s="13"/>
    </row>
    <row r="211" spans="2:15" x14ac:dyDescent="0.2">
      <c r="B211" s="13"/>
      <c r="C211" s="13"/>
      <c r="D211" s="13"/>
      <c r="E211" s="13"/>
      <c r="F211" s="13"/>
      <c r="G211" s="13"/>
      <c r="H211" s="13"/>
      <c r="I211" s="13"/>
      <c r="J211" s="13"/>
      <c r="K211" s="13"/>
      <c r="L211" s="13"/>
      <c r="M211" s="13"/>
      <c r="N211" s="13"/>
      <c r="O211" s="13"/>
    </row>
    <row r="212" spans="2:15" x14ac:dyDescent="0.2">
      <c r="B212" s="13"/>
      <c r="C212" s="13"/>
      <c r="D212" s="13"/>
      <c r="E212" s="13"/>
      <c r="F212" s="13"/>
      <c r="G212" s="13"/>
      <c r="H212" s="13"/>
      <c r="I212" s="13"/>
      <c r="J212" s="13"/>
      <c r="K212" s="13"/>
      <c r="L212" s="13"/>
      <c r="M212" s="13"/>
      <c r="N212" s="13"/>
      <c r="O212" s="13"/>
    </row>
    <row r="213" spans="2:15" x14ac:dyDescent="0.2">
      <c r="B213" s="13"/>
      <c r="C213" s="13"/>
      <c r="D213" s="13"/>
      <c r="E213" s="13"/>
      <c r="F213" s="13"/>
      <c r="G213" s="13"/>
      <c r="H213" s="13"/>
      <c r="I213" s="13"/>
      <c r="J213" s="13"/>
      <c r="K213" s="13"/>
      <c r="L213" s="13"/>
      <c r="M213" s="13"/>
      <c r="N213" s="13"/>
      <c r="O213" s="13"/>
    </row>
    <row r="214" spans="2:15" x14ac:dyDescent="0.2">
      <c r="B214" s="13"/>
      <c r="C214" s="13"/>
      <c r="D214" s="13"/>
      <c r="E214" s="13"/>
      <c r="F214" s="13"/>
      <c r="G214" s="13"/>
      <c r="H214" s="13"/>
      <c r="I214" s="13"/>
      <c r="J214" s="13"/>
      <c r="K214" s="13"/>
      <c r="L214" s="13"/>
      <c r="M214" s="13"/>
      <c r="N214" s="13"/>
      <c r="O214" s="13"/>
    </row>
    <row r="215" spans="2:15" x14ac:dyDescent="0.2">
      <c r="B215" s="13"/>
      <c r="C215" s="13"/>
      <c r="D215" s="13"/>
      <c r="E215" s="13"/>
      <c r="F215" s="13"/>
      <c r="G215" s="13"/>
      <c r="H215" s="13"/>
      <c r="I215" s="13"/>
      <c r="J215" s="13"/>
      <c r="K215" s="13"/>
      <c r="L215" s="13"/>
      <c r="M215" s="13"/>
      <c r="N215" s="13"/>
      <c r="O215" s="13"/>
    </row>
    <row r="216" spans="2:15" x14ac:dyDescent="0.2">
      <c r="B216" s="13"/>
      <c r="C216" s="13"/>
      <c r="D216" s="13"/>
      <c r="E216" s="13"/>
      <c r="F216" s="13"/>
      <c r="G216" s="13"/>
      <c r="H216" s="13"/>
      <c r="I216" s="13"/>
      <c r="J216" s="13"/>
      <c r="K216" s="13"/>
      <c r="L216" s="13"/>
      <c r="M216" s="13"/>
      <c r="N216" s="13"/>
      <c r="O216" s="13"/>
    </row>
    <row r="217" spans="2:15" x14ac:dyDescent="0.2">
      <c r="B217" s="13"/>
      <c r="C217" s="13"/>
      <c r="D217" s="13"/>
      <c r="E217" s="13"/>
      <c r="F217" s="13"/>
      <c r="G217" s="13"/>
      <c r="H217" s="13"/>
      <c r="I217" s="13"/>
      <c r="J217" s="13"/>
      <c r="K217" s="13"/>
      <c r="L217" s="13"/>
      <c r="M217" s="13"/>
      <c r="N217" s="13"/>
      <c r="O217" s="13"/>
    </row>
    <row r="218" spans="2:15" x14ac:dyDescent="0.2">
      <c r="B218" s="13"/>
      <c r="C218" s="13"/>
      <c r="D218" s="13"/>
      <c r="E218" s="13"/>
      <c r="F218" s="13"/>
      <c r="G218" s="13"/>
      <c r="H218" s="13"/>
      <c r="I218" s="13"/>
      <c r="J218" s="13"/>
      <c r="K218" s="13"/>
      <c r="L218" s="13"/>
      <c r="M218" s="13"/>
      <c r="N218" s="13"/>
      <c r="O218" s="13"/>
    </row>
    <row r="219" spans="2:15" x14ac:dyDescent="0.2">
      <c r="B219" s="13"/>
      <c r="C219" s="13"/>
      <c r="D219" s="13"/>
      <c r="E219" s="13"/>
      <c r="F219" s="13"/>
      <c r="G219" s="13"/>
      <c r="H219" s="13"/>
      <c r="I219" s="13"/>
      <c r="J219" s="13"/>
      <c r="K219" s="13"/>
      <c r="L219" s="13"/>
      <c r="M219" s="13"/>
      <c r="N219" s="13"/>
      <c r="O219" s="13"/>
    </row>
    <row r="220" spans="2:15" x14ac:dyDescent="0.2">
      <c r="B220" s="13"/>
      <c r="C220" s="13"/>
      <c r="D220" s="13"/>
      <c r="E220" s="13"/>
      <c r="F220" s="13"/>
      <c r="G220" s="13"/>
      <c r="H220" s="13"/>
      <c r="I220" s="13"/>
      <c r="J220" s="13"/>
      <c r="K220" s="13"/>
      <c r="L220" s="13"/>
      <c r="M220" s="13"/>
      <c r="N220" s="13"/>
      <c r="O220" s="13"/>
    </row>
    <row r="221" spans="2:15" x14ac:dyDescent="0.2">
      <c r="B221" s="13"/>
      <c r="C221" s="13"/>
      <c r="D221" s="13"/>
      <c r="E221" s="13"/>
      <c r="F221" s="13"/>
      <c r="G221" s="13"/>
      <c r="H221" s="13"/>
      <c r="I221" s="13"/>
      <c r="J221" s="13"/>
      <c r="K221" s="13"/>
      <c r="L221" s="13"/>
      <c r="M221" s="13"/>
      <c r="N221" s="13"/>
      <c r="O221" s="13"/>
    </row>
    <row r="222" spans="2:15" x14ac:dyDescent="0.2">
      <c r="B222" s="13"/>
      <c r="C222" s="13"/>
      <c r="D222" s="13"/>
      <c r="E222" s="13"/>
      <c r="F222" s="13"/>
      <c r="G222" s="13"/>
      <c r="H222" s="13"/>
      <c r="I222" s="13"/>
      <c r="J222" s="13"/>
      <c r="K222" s="13"/>
      <c r="L222" s="13"/>
      <c r="M222" s="13"/>
      <c r="N222" s="13"/>
      <c r="O222" s="13"/>
    </row>
    <row r="223" spans="2:15" x14ac:dyDescent="0.2">
      <c r="B223" s="13"/>
      <c r="C223" s="13"/>
      <c r="D223" s="13"/>
      <c r="E223" s="13"/>
      <c r="F223" s="13"/>
      <c r="G223" s="13"/>
      <c r="H223" s="13"/>
      <c r="I223" s="13"/>
      <c r="J223" s="13"/>
      <c r="K223" s="13"/>
      <c r="L223" s="13"/>
      <c r="M223" s="13"/>
      <c r="N223" s="13"/>
      <c r="O223" s="13"/>
    </row>
    <row r="224" spans="2:15" x14ac:dyDescent="0.2">
      <c r="B224" s="13"/>
      <c r="C224" s="13"/>
      <c r="D224" s="13"/>
      <c r="E224" s="13"/>
      <c r="F224" s="13"/>
      <c r="G224" s="13"/>
      <c r="H224" s="13"/>
      <c r="I224" s="13"/>
      <c r="J224" s="13"/>
      <c r="K224" s="13"/>
      <c r="L224" s="13"/>
      <c r="M224" s="13"/>
      <c r="N224" s="13"/>
      <c r="O224" s="13"/>
    </row>
    <row r="225" spans="2:15" x14ac:dyDescent="0.2">
      <c r="B225" s="13"/>
      <c r="C225" s="13"/>
      <c r="D225" s="13"/>
      <c r="E225" s="13"/>
      <c r="F225" s="13"/>
      <c r="G225" s="13"/>
      <c r="H225" s="13"/>
      <c r="I225" s="13"/>
      <c r="J225" s="13"/>
      <c r="K225" s="13"/>
      <c r="L225" s="13"/>
      <c r="M225" s="13"/>
      <c r="N225" s="13"/>
      <c r="O225" s="13"/>
    </row>
    <row r="226" spans="2:15" x14ac:dyDescent="0.2">
      <c r="B226" s="13"/>
      <c r="C226" s="13"/>
      <c r="D226" s="13"/>
      <c r="E226" s="13"/>
      <c r="F226" s="13"/>
      <c r="G226" s="13"/>
      <c r="H226" s="13"/>
      <c r="I226" s="13"/>
      <c r="J226" s="13"/>
      <c r="K226" s="13"/>
      <c r="L226" s="13"/>
      <c r="M226" s="13"/>
      <c r="N226" s="13"/>
      <c r="O226" s="13"/>
    </row>
    <row r="227" spans="2:15" x14ac:dyDescent="0.2">
      <c r="B227" s="13"/>
      <c r="C227" s="13"/>
      <c r="D227" s="13"/>
      <c r="E227" s="13"/>
      <c r="F227" s="13"/>
      <c r="G227" s="13"/>
      <c r="H227" s="13"/>
      <c r="I227" s="13"/>
      <c r="J227" s="13"/>
      <c r="K227" s="13"/>
      <c r="L227" s="13"/>
      <c r="M227" s="13"/>
      <c r="N227" s="13"/>
      <c r="O227" s="13"/>
    </row>
    <row r="228" spans="2:15" x14ac:dyDescent="0.2">
      <c r="B228" s="13"/>
      <c r="C228" s="13"/>
      <c r="D228" s="13"/>
      <c r="E228" s="13"/>
      <c r="F228" s="13"/>
      <c r="G228" s="13"/>
      <c r="H228" s="13"/>
      <c r="I228" s="13"/>
      <c r="J228" s="13"/>
      <c r="K228" s="13"/>
      <c r="L228" s="13"/>
      <c r="M228" s="13"/>
      <c r="N228" s="13"/>
      <c r="O228" s="13"/>
    </row>
    <row r="229" spans="2:15" x14ac:dyDescent="0.2">
      <c r="B229" s="13"/>
      <c r="C229" s="13"/>
      <c r="D229" s="13"/>
      <c r="E229" s="13"/>
      <c r="F229" s="13"/>
      <c r="G229" s="13"/>
      <c r="H229" s="13"/>
      <c r="I229" s="13"/>
      <c r="J229" s="13"/>
      <c r="K229" s="13"/>
      <c r="L229" s="13"/>
      <c r="M229" s="13"/>
      <c r="N229" s="13"/>
      <c r="O229" s="13"/>
    </row>
    <row r="230" spans="2:15" x14ac:dyDescent="0.2">
      <c r="B230" s="13"/>
      <c r="C230" s="13"/>
      <c r="D230" s="13"/>
      <c r="E230" s="13"/>
      <c r="F230" s="13"/>
      <c r="G230" s="13"/>
      <c r="H230" s="13"/>
      <c r="I230" s="13"/>
      <c r="J230" s="13"/>
      <c r="K230" s="13"/>
      <c r="L230" s="13"/>
      <c r="M230" s="13"/>
      <c r="N230" s="13"/>
      <c r="O230" s="13"/>
    </row>
    <row r="231" spans="2:15" x14ac:dyDescent="0.2">
      <c r="B231" s="13"/>
      <c r="C231" s="13"/>
      <c r="D231" s="13"/>
      <c r="E231" s="13"/>
      <c r="F231" s="13"/>
      <c r="G231" s="13"/>
      <c r="H231" s="13"/>
      <c r="I231" s="13"/>
      <c r="J231" s="13"/>
      <c r="K231" s="13"/>
      <c r="L231" s="13"/>
      <c r="M231" s="13"/>
      <c r="N231" s="13"/>
      <c r="O231" s="13"/>
    </row>
    <row r="232" spans="2:15" x14ac:dyDescent="0.2">
      <c r="B232" s="13"/>
      <c r="C232" s="13"/>
      <c r="D232" s="13"/>
      <c r="E232" s="13"/>
      <c r="F232" s="13"/>
      <c r="G232" s="13"/>
      <c r="H232" s="13"/>
      <c r="I232" s="13"/>
      <c r="J232" s="13"/>
      <c r="K232" s="13"/>
      <c r="L232" s="13"/>
      <c r="M232" s="13"/>
      <c r="N232" s="13"/>
      <c r="O232" s="13"/>
    </row>
    <row r="233" spans="2:15" x14ac:dyDescent="0.2">
      <c r="B233" s="13"/>
      <c r="C233" s="13"/>
      <c r="D233" s="13"/>
      <c r="E233" s="13"/>
      <c r="F233" s="13"/>
      <c r="G233" s="13"/>
      <c r="H233" s="13"/>
      <c r="I233" s="13"/>
      <c r="J233" s="13"/>
      <c r="K233" s="13"/>
      <c r="L233" s="13"/>
      <c r="M233" s="13"/>
      <c r="N233" s="13"/>
      <c r="O233" s="13"/>
    </row>
    <row r="234" spans="2:15" x14ac:dyDescent="0.2">
      <c r="B234" s="13"/>
      <c r="C234" s="13"/>
      <c r="D234" s="13"/>
      <c r="E234" s="13"/>
      <c r="F234" s="13"/>
      <c r="G234" s="13"/>
      <c r="H234" s="13"/>
      <c r="I234" s="13"/>
      <c r="J234" s="13"/>
      <c r="K234" s="13"/>
      <c r="L234" s="13"/>
      <c r="M234" s="13"/>
      <c r="N234" s="13"/>
      <c r="O234" s="13"/>
    </row>
    <row r="235" spans="2:15" x14ac:dyDescent="0.2">
      <c r="B235" s="13"/>
      <c r="C235" s="13"/>
      <c r="D235" s="13"/>
      <c r="E235" s="13"/>
      <c r="F235" s="13"/>
      <c r="G235" s="13"/>
      <c r="H235" s="13"/>
      <c r="I235" s="13"/>
      <c r="J235" s="13"/>
      <c r="K235" s="13"/>
      <c r="L235" s="13"/>
      <c r="M235" s="13"/>
      <c r="N235" s="13"/>
      <c r="O235" s="13"/>
    </row>
    <row r="236" spans="2:15" x14ac:dyDescent="0.2">
      <c r="B236" s="13"/>
      <c r="C236" s="13"/>
      <c r="D236" s="13"/>
      <c r="E236" s="13"/>
      <c r="F236" s="13"/>
      <c r="G236" s="13"/>
      <c r="H236" s="13"/>
      <c r="I236" s="13"/>
      <c r="J236" s="13"/>
      <c r="K236" s="13"/>
      <c r="L236" s="13"/>
      <c r="M236" s="13"/>
      <c r="N236" s="13"/>
      <c r="O236" s="13"/>
    </row>
    <row r="237" spans="2:15" x14ac:dyDescent="0.2">
      <c r="B237" s="13"/>
      <c r="C237" s="13"/>
      <c r="D237" s="13"/>
      <c r="E237" s="13"/>
      <c r="F237" s="13"/>
      <c r="G237" s="13"/>
      <c r="H237" s="13"/>
      <c r="I237" s="13"/>
      <c r="J237" s="13"/>
      <c r="K237" s="13"/>
      <c r="L237" s="13"/>
      <c r="M237" s="13"/>
      <c r="N237" s="13"/>
      <c r="O237" s="13"/>
    </row>
    <row r="238" spans="2:15" x14ac:dyDescent="0.2">
      <c r="B238" s="13"/>
      <c r="C238" s="13"/>
      <c r="D238" s="13"/>
      <c r="E238" s="13"/>
      <c r="F238" s="13"/>
      <c r="G238" s="13"/>
      <c r="H238" s="13"/>
      <c r="I238" s="13"/>
      <c r="J238" s="13"/>
      <c r="K238" s="13"/>
      <c r="L238" s="13"/>
      <c r="M238" s="13"/>
      <c r="N238" s="13"/>
      <c r="O238" s="13"/>
    </row>
    <row r="239" spans="2:15" x14ac:dyDescent="0.2">
      <c r="B239" s="13"/>
      <c r="C239" s="13"/>
      <c r="D239" s="13"/>
      <c r="E239" s="13"/>
      <c r="F239" s="13"/>
      <c r="G239" s="13"/>
      <c r="H239" s="13"/>
      <c r="I239" s="13"/>
      <c r="J239" s="13"/>
      <c r="K239" s="13"/>
      <c r="L239" s="13"/>
      <c r="M239" s="13"/>
      <c r="N239" s="13"/>
      <c r="O239" s="13"/>
    </row>
    <row r="240" spans="2:15" x14ac:dyDescent="0.2">
      <c r="B240" s="13"/>
      <c r="C240" s="13"/>
      <c r="D240" s="13"/>
      <c r="E240" s="13"/>
      <c r="F240" s="13"/>
      <c r="G240" s="13"/>
      <c r="H240" s="13"/>
      <c r="I240" s="13"/>
      <c r="J240" s="13"/>
      <c r="K240" s="13"/>
      <c r="L240" s="13"/>
      <c r="M240" s="13"/>
      <c r="N240" s="13"/>
      <c r="O240" s="13"/>
    </row>
    <row r="241" spans="2:15" x14ac:dyDescent="0.2">
      <c r="B241" s="13"/>
      <c r="C241" s="13"/>
      <c r="D241" s="13"/>
      <c r="E241" s="13"/>
      <c r="F241" s="13"/>
      <c r="G241" s="13"/>
      <c r="H241" s="13"/>
      <c r="I241" s="13"/>
      <c r="J241" s="13"/>
      <c r="K241" s="13"/>
      <c r="L241" s="13"/>
      <c r="M241" s="13"/>
      <c r="N241" s="13"/>
      <c r="O241" s="13"/>
    </row>
    <row r="242" spans="2:15" x14ac:dyDescent="0.2">
      <c r="B242" s="13"/>
      <c r="C242" s="13"/>
      <c r="D242" s="13"/>
      <c r="E242" s="13"/>
      <c r="F242" s="13"/>
      <c r="G242" s="13"/>
      <c r="H242" s="13"/>
      <c r="I242" s="13"/>
      <c r="J242" s="13"/>
      <c r="K242" s="13"/>
      <c r="L242" s="13"/>
      <c r="M242" s="13"/>
      <c r="N242" s="13"/>
      <c r="O242" s="13"/>
    </row>
    <row r="243" spans="2:15" x14ac:dyDescent="0.2">
      <c r="B243" s="13"/>
      <c r="C243" s="13"/>
      <c r="D243" s="13"/>
      <c r="E243" s="13"/>
      <c r="F243" s="13"/>
      <c r="G243" s="13"/>
      <c r="H243" s="13"/>
      <c r="I243" s="13"/>
      <c r="J243" s="13"/>
      <c r="K243" s="13"/>
      <c r="L243" s="13"/>
      <c r="M243" s="13"/>
      <c r="N243" s="13"/>
      <c r="O243" s="13"/>
    </row>
    <row r="244" spans="2:15" x14ac:dyDescent="0.2">
      <c r="B244" s="13"/>
      <c r="C244" s="13"/>
      <c r="D244" s="13"/>
      <c r="E244" s="13"/>
      <c r="F244" s="13"/>
      <c r="G244" s="13"/>
      <c r="H244" s="13"/>
      <c r="I244" s="13"/>
      <c r="J244" s="13"/>
      <c r="K244" s="13"/>
      <c r="L244" s="13"/>
      <c r="M244" s="13"/>
      <c r="N244" s="13"/>
      <c r="O244" s="13"/>
    </row>
    <row r="245" spans="2:15" x14ac:dyDescent="0.2">
      <c r="B245" s="13"/>
      <c r="C245" s="13"/>
      <c r="D245" s="13"/>
      <c r="E245" s="13"/>
      <c r="F245" s="13"/>
      <c r="G245" s="13"/>
      <c r="H245" s="13"/>
      <c r="I245" s="13"/>
      <c r="J245" s="13"/>
      <c r="K245" s="13"/>
      <c r="L245" s="13"/>
      <c r="M245" s="13"/>
      <c r="N245" s="13"/>
      <c r="O245" s="13"/>
    </row>
    <row r="246" spans="2:15" x14ac:dyDescent="0.2">
      <c r="B246" s="13"/>
      <c r="C246" s="13"/>
      <c r="D246" s="13"/>
      <c r="E246" s="13"/>
      <c r="F246" s="13"/>
      <c r="G246" s="13"/>
      <c r="H246" s="13"/>
      <c r="I246" s="13"/>
      <c r="J246" s="13"/>
      <c r="K246" s="13"/>
      <c r="L246" s="13"/>
      <c r="M246" s="13"/>
      <c r="N246" s="13"/>
      <c r="O246" s="13"/>
    </row>
    <row r="247" spans="2:15" x14ac:dyDescent="0.2">
      <c r="B247" s="13"/>
      <c r="C247" s="13"/>
      <c r="D247" s="13"/>
      <c r="E247" s="13"/>
      <c r="F247" s="13"/>
      <c r="G247" s="13"/>
      <c r="H247" s="13"/>
      <c r="I247" s="13"/>
      <c r="J247" s="13"/>
      <c r="K247" s="13"/>
      <c r="L247" s="13"/>
      <c r="M247" s="13"/>
      <c r="N247" s="13"/>
      <c r="O247" s="13"/>
    </row>
    <row r="248" spans="2:15" x14ac:dyDescent="0.2">
      <c r="B248" s="13"/>
      <c r="C248" s="13"/>
      <c r="D248" s="13"/>
      <c r="E248" s="13"/>
      <c r="F248" s="13"/>
      <c r="G248" s="13"/>
      <c r="H248" s="13"/>
      <c r="I248" s="13"/>
      <c r="J248" s="13"/>
      <c r="K248" s="13"/>
      <c r="L248" s="13"/>
      <c r="M248" s="13"/>
      <c r="N248" s="13"/>
      <c r="O248" s="13"/>
    </row>
    <row r="249" spans="2:15" x14ac:dyDescent="0.2">
      <c r="B249" s="13"/>
      <c r="C249" s="13"/>
      <c r="D249" s="13"/>
      <c r="E249" s="13"/>
      <c r="F249" s="13"/>
      <c r="G249" s="13"/>
      <c r="H249" s="13"/>
      <c r="I249" s="13"/>
      <c r="J249" s="13"/>
      <c r="K249" s="13"/>
      <c r="L249" s="13"/>
      <c r="M249" s="13"/>
      <c r="N249" s="13"/>
      <c r="O249" s="13"/>
    </row>
    <row r="250" spans="2:15" x14ac:dyDescent="0.2">
      <c r="B250" s="13"/>
      <c r="C250" s="13"/>
      <c r="D250" s="13"/>
      <c r="E250" s="13"/>
      <c r="F250" s="13"/>
      <c r="G250" s="13"/>
      <c r="H250" s="13"/>
      <c r="I250" s="13"/>
      <c r="J250" s="13"/>
      <c r="K250" s="13"/>
      <c r="L250" s="13"/>
      <c r="M250" s="13"/>
      <c r="N250" s="13"/>
      <c r="O250" s="13"/>
    </row>
    <row r="251" spans="2:15" x14ac:dyDescent="0.2">
      <c r="B251" s="13"/>
      <c r="C251" s="13"/>
      <c r="D251" s="13"/>
      <c r="E251" s="13"/>
      <c r="F251" s="13"/>
      <c r="G251" s="13"/>
      <c r="H251" s="13"/>
      <c r="I251" s="13"/>
      <c r="J251" s="13"/>
      <c r="K251" s="13"/>
      <c r="L251" s="13"/>
      <c r="M251" s="13"/>
      <c r="N251" s="13"/>
      <c r="O251" s="13"/>
    </row>
    <row r="252" spans="2:15" x14ac:dyDescent="0.2">
      <c r="B252" s="13"/>
      <c r="C252" s="13"/>
      <c r="D252" s="13"/>
      <c r="E252" s="13"/>
      <c r="F252" s="13"/>
      <c r="G252" s="13"/>
      <c r="H252" s="13"/>
      <c r="I252" s="13"/>
      <c r="J252" s="13"/>
      <c r="K252" s="13"/>
      <c r="L252" s="13"/>
      <c r="M252" s="13"/>
      <c r="N252" s="13"/>
      <c r="O252" s="13"/>
    </row>
    <row r="253" spans="2:15" x14ac:dyDescent="0.2">
      <c r="B253" s="13"/>
      <c r="C253" s="13"/>
      <c r="D253" s="13"/>
      <c r="E253" s="13"/>
      <c r="F253" s="13"/>
      <c r="G253" s="13"/>
      <c r="H253" s="13"/>
      <c r="I253" s="13"/>
      <c r="J253" s="13"/>
      <c r="K253" s="13"/>
      <c r="L253" s="13"/>
      <c r="M253" s="13"/>
      <c r="N253" s="13"/>
      <c r="O253" s="13"/>
    </row>
    <row r="254" spans="2:15" x14ac:dyDescent="0.2">
      <c r="B254" s="13"/>
      <c r="C254" s="13"/>
      <c r="D254" s="13"/>
      <c r="E254" s="13"/>
      <c r="F254" s="13"/>
      <c r="G254" s="13"/>
      <c r="H254" s="13"/>
      <c r="I254" s="13"/>
      <c r="J254" s="13"/>
      <c r="K254" s="13"/>
      <c r="L254" s="13"/>
      <c r="M254" s="13"/>
      <c r="N254" s="13"/>
      <c r="O254" s="13"/>
    </row>
    <row r="255" spans="2:15" x14ac:dyDescent="0.2">
      <c r="B255" s="13"/>
      <c r="C255" s="13"/>
      <c r="D255" s="13"/>
      <c r="E255" s="13"/>
      <c r="F255" s="13"/>
      <c r="G255" s="13"/>
      <c r="H255" s="13"/>
      <c r="I255" s="13"/>
      <c r="J255" s="13"/>
      <c r="K255" s="13"/>
      <c r="L255" s="13"/>
      <c r="M255" s="13"/>
      <c r="N255" s="13"/>
      <c r="O255" s="13"/>
    </row>
    <row r="256" spans="2:15" x14ac:dyDescent="0.2">
      <c r="B256" s="13"/>
      <c r="C256" s="13"/>
      <c r="D256" s="13"/>
      <c r="E256" s="13"/>
      <c r="F256" s="13"/>
      <c r="G256" s="13"/>
      <c r="H256" s="13"/>
      <c r="I256" s="13"/>
      <c r="J256" s="13"/>
      <c r="K256" s="13"/>
      <c r="L256" s="13"/>
      <c r="M256" s="13"/>
      <c r="N256" s="13"/>
      <c r="O256" s="13"/>
    </row>
    <row r="257" spans="2:15" x14ac:dyDescent="0.2">
      <c r="B257" s="13"/>
      <c r="C257" s="13"/>
      <c r="D257" s="13"/>
      <c r="E257" s="13"/>
      <c r="F257" s="13"/>
      <c r="G257" s="13"/>
      <c r="H257" s="13"/>
      <c r="I257" s="13"/>
      <c r="J257" s="13"/>
      <c r="K257" s="13"/>
      <c r="L257" s="13"/>
      <c r="M257" s="13"/>
      <c r="N257" s="13"/>
      <c r="O257" s="13"/>
    </row>
    <row r="258" spans="2:15" x14ac:dyDescent="0.2">
      <c r="B258" s="13"/>
      <c r="C258" s="13"/>
      <c r="D258" s="13"/>
      <c r="E258" s="13"/>
      <c r="F258" s="13"/>
      <c r="G258" s="13"/>
      <c r="H258" s="13"/>
      <c r="I258" s="13"/>
      <c r="J258" s="13"/>
      <c r="K258" s="13"/>
      <c r="L258" s="13"/>
      <c r="M258" s="13"/>
      <c r="N258" s="13"/>
      <c r="O258" s="13"/>
    </row>
    <row r="259" spans="2:15" x14ac:dyDescent="0.2">
      <c r="B259" s="13"/>
      <c r="C259" s="13"/>
      <c r="D259" s="13"/>
      <c r="E259" s="13"/>
      <c r="F259" s="13"/>
      <c r="G259" s="13"/>
      <c r="H259" s="13"/>
      <c r="I259" s="13"/>
      <c r="J259" s="13"/>
      <c r="K259" s="13"/>
      <c r="L259" s="13"/>
      <c r="M259" s="13"/>
      <c r="N259" s="13"/>
      <c r="O259" s="13"/>
    </row>
    <row r="260" spans="2:15" x14ac:dyDescent="0.2">
      <c r="B260" s="13"/>
      <c r="C260" s="13"/>
      <c r="D260" s="13"/>
      <c r="E260" s="13"/>
      <c r="F260" s="13"/>
      <c r="G260" s="13"/>
      <c r="H260" s="13"/>
      <c r="I260" s="13"/>
      <c r="J260" s="13"/>
      <c r="K260" s="13"/>
      <c r="L260" s="13"/>
      <c r="M260" s="13"/>
      <c r="N260" s="13"/>
      <c r="O260" s="13"/>
    </row>
    <row r="261" spans="2:15" x14ac:dyDescent="0.2">
      <c r="B261" s="13"/>
      <c r="C261" s="13"/>
      <c r="D261" s="13"/>
      <c r="E261" s="13"/>
      <c r="F261" s="13"/>
      <c r="G261" s="13"/>
      <c r="H261" s="13"/>
      <c r="I261" s="13"/>
      <c r="J261" s="13"/>
      <c r="K261" s="13"/>
      <c r="L261" s="13"/>
      <c r="M261" s="13"/>
      <c r="N261" s="13"/>
      <c r="O261" s="13"/>
    </row>
    <row r="262" spans="2:15" x14ac:dyDescent="0.2">
      <c r="B262" s="13"/>
      <c r="C262" s="13"/>
      <c r="D262" s="13"/>
      <c r="E262" s="13"/>
      <c r="F262" s="13"/>
      <c r="G262" s="13"/>
      <c r="H262" s="13"/>
      <c r="I262" s="13"/>
      <c r="J262" s="13"/>
      <c r="K262" s="13"/>
      <c r="L262" s="13"/>
      <c r="M262" s="13"/>
      <c r="N262" s="13"/>
      <c r="O262" s="13"/>
    </row>
    <row r="263" spans="2:15" x14ac:dyDescent="0.2">
      <c r="B263" s="13"/>
      <c r="C263" s="13"/>
      <c r="D263" s="13"/>
      <c r="E263" s="13"/>
      <c r="F263" s="13"/>
      <c r="G263" s="13"/>
      <c r="H263" s="13"/>
      <c r="I263" s="13"/>
      <c r="J263" s="13"/>
      <c r="K263" s="13"/>
      <c r="L263" s="13"/>
      <c r="M263" s="13"/>
      <c r="N263" s="13"/>
      <c r="O263" s="13"/>
    </row>
    <row r="264" spans="2:15" x14ac:dyDescent="0.2">
      <c r="B264" s="13"/>
      <c r="C264" s="13"/>
      <c r="D264" s="13"/>
      <c r="E264" s="13"/>
      <c r="F264" s="13"/>
      <c r="G264" s="13"/>
      <c r="H264" s="13"/>
      <c r="I264" s="13"/>
      <c r="J264" s="13"/>
      <c r="K264" s="13"/>
      <c r="L264" s="13"/>
      <c r="M264" s="13"/>
      <c r="N264" s="13"/>
      <c r="O264" s="13"/>
    </row>
    <row r="265" spans="2:15" x14ac:dyDescent="0.2">
      <c r="B265" s="13"/>
      <c r="C265" s="13"/>
      <c r="D265" s="13"/>
      <c r="E265" s="13"/>
      <c r="F265" s="13"/>
      <c r="G265" s="13"/>
      <c r="H265" s="13"/>
      <c r="I265" s="13"/>
      <c r="J265" s="13"/>
      <c r="K265" s="13"/>
      <c r="L265" s="13"/>
      <c r="M265" s="13"/>
      <c r="N265" s="13"/>
      <c r="O265" s="13"/>
    </row>
    <row r="266" spans="2:15" x14ac:dyDescent="0.2">
      <c r="B266" s="13"/>
      <c r="C266" s="13"/>
      <c r="D266" s="13"/>
      <c r="E266" s="13"/>
      <c r="F266" s="13"/>
      <c r="G266" s="13"/>
      <c r="H266" s="13"/>
      <c r="I266" s="13"/>
      <c r="J266" s="13"/>
      <c r="K266" s="13"/>
      <c r="L266" s="13"/>
      <c r="M266" s="13"/>
      <c r="N266" s="13"/>
      <c r="O266" s="13"/>
    </row>
    <row r="267" spans="2:15" x14ac:dyDescent="0.2">
      <c r="B267" s="13"/>
      <c r="C267" s="13"/>
      <c r="D267" s="13"/>
      <c r="E267" s="13"/>
      <c r="F267" s="13"/>
      <c r="G267" s="13"/>
      <c r="H267" s="13"/>
      <c r="I267" s="13"/>
      <c r="J267" s="13"/>
      <c r="K267" s="13"/>
      <c r="L267" s="13"/>
      <c r="M267" s="13"/>
      <c r="N267" s="13"/>
      <c r="O267" s="13"/>
    </row>
    <row r="268" spans="2:15" x14ac:dyDescent="0.2">
      <c r="B268" s="13"/>
      <c r="C268" s="13"/>
      <c r="D268" s="13"/>
      <c r="E268" s="13"/>
      <c r="F268" s="13"/>
      <c r="G268" s="13"/>
      <c r="H268" s="13"/>
      <c r="I268" s="13"/>
      <c r="J268" s="13"/>
      <c r="K268" s="13"/>
      <c r="L268" s="13"/>
      <c r="M268" s="13"/>
      <c r="N268" s="13"/>
      <c r="O268" s="13"/>
    </row>
    <row r="269" spans="2:15" x14ac:dyDescent="0.2">
      <c r="B269" s="13"/>
      <c r="C269" s="13"/>
      <c r="D269" s="13"/>
      <c r="E269" s="13"/>
      <c r="F269" s="13"/>
      <c r="G269" s="13"/>
      <c r="H269" s="13"/>
      <c r="I269" s="13"/>
      <c r="J269" s="13"/>
      <c r="K269" s="13"/>
      <c r="L269" s="13"/>
      <c r="M269" s="13"/>
      <c r="N269" s="13"/>
      <c r="O269" s="13"/>
    </row>
    <row r="270" spans="2:15" x14ac:dyDescent="0.2">
      <c r="B270" s="13"/>
      <c r="C270" s="13"/>
      <c r="D270" s="13"/>
      <c r="E270" s="13"/>
      <c r="F270" s="13"/>
      <c r="G270" s="13"/>
      <c r="H270" s="13"/>
      <c r="I270" s="13"/>
      <c r="J270" s="13"/>
      <c r="K270" s="13"/>
      <c r="L270" s="13"/>
      <c r="M270" s="13"/>
      <c r="N270" s="13"/>
      <c r="O270" s="13"/>
    </row>
    <row r="271" spans="2:15" x14ac:dyDescent="0.2">
      <c r="B271" s="13"/>
      <c r="C271" s="13"/>
      <c r="D271" s="13"/>
      <c r="E271" s="13"/>
      <c r="F271" s="13"/>
      <c r="G271" s="13"/>
      <c r="H271" s="13"/>
      <c r="I271" s="13"/>
      <c r="J271" s="13"/>
      <c r="K271" s="13"/>
      <c r="L271" s="13"/>
      <c r="M271" s="13"/>
      <c r="N271" s="13"/>
      <c r="O271" s="13"/>
    </row>
    <row r="272" spans="2:15" x14ac:dyDescent="0.2">
      <c r="B272" s="13"/>
      <c r="C272" s="13"/>
      <c r="D272" s="13"/>
      <c r="E272" s="13"/>
      <c r="F272" s="13"/>
      <c r="G272" s="13"/>
      <c r="H272" s="13"/>
      <c r="I272" s="13"/>
      <c r="J272" s="13"/>
      <c r="K272" s="13"/>
      <c r="L272" s="13"/>
      <c r="M272" s="13"/>
      <c r="N272" s="13"/>
      <c r="O272" s="13"/>
    </row>
    <row r="273" spans="2:15" x14ac:dyDescent="0.2">
      <c r="B273" s="13"/>
      <c r="C273" s="13"/>
      <c r="D273" s="13"/>
      <c r="E273" s="13"/>
      <c r="F273" s="13"/>
      <c r="G273" s="13"/>
      <c r="H273" s="13"/>
      <c r="I273" s="13"/>
      <c r="J273" s="13"/>
      <c r="K273" s="13"/>
      <c r="L273" s="13"/>
      <c r="M273" s="13"/>
      <c r="N273" s="13"/>
      <c r="O273" s="13"/>
    </row>
    <row r="274" spans="2:15" x14ac:dyDescent="0.2">
      <c r="B274" s="13"/>
      <c r="C274" s="13"/>
      <c r="D274" s="13"/>
      <c r="E274" s="13"/>
      <c r="F274" s="13"/>
      <c r="G274" s="13"/>
      <c r="H274" s="13"/>
      <c r="I274" s="13"/>
      <c r="J274" s="13"/>
      <c r="K274" s="13"/>
      <c r="L274" s="13"/>
      <c r="M274" s="13"/>
      <c r="N274" s="13"/>
      <c r="O274" s="13"/>
    </row>
    <row r="275" spans="2:15" x14ac:dyDescent="0.2">
      <c r="B275" s="13"/>
      <c r="C275" s="13"/>
      <c r="D275" s="13"/>
      <c r="E275" s="13"/>
      <c r="F275" s="13"/>
      <c r="G275" s="13"/>
      <c r="H275" s="13"/>
      <c r="I275" s="13"/>
      <c r="J275" s="13"/>
      <c r="K275" s="13"/>
      <c r="L275" s="13"/>
      <c r="M275" s="13"/>
      <c r="N275" s="13"/>
      <c r="O275" s="13"/>
    </row>
    <row r="276" spans="2:15" x14ac:dyDescent="0.2">
      <c r="B276" s="13"/>
      <c r="C276" s="13"/>
      <c r="D276" s="13"/>
      <c r="E276" s="13"/>
      <c r="F276" s="13"/>
      <c r="G276" s="13"/>
      <c r="H276" s="13"/>
      <c r="I276" s="13"/>
      <c r="J276" s="13"/>
      <c r="K276" s="13"/>
      <c r="L276" s="13"/>
      <c r="M276" s="13"/>
      <c r="N276" s="13"/>
      <c r="O276" s="13"/>
    </row>
    <row r="277" spans="2:15" x14ac:dyDescent="0.2">
      <c r="B277" s="13"/>
      <c r="C277" s="13"/>
      <c r="D277" s="13"/>
      <c r="E277" s="13"/>
      <c r="F277" s="13"/>
      <c r="G277" s="13"/>
      <c r="H277" s="13"/>
      <c r="I277" s="13"/>
      <c r="J277" s="13"/>
      <c r="K277" s="13"/>
      <c r="L277" s="13"/>
      <c r="M277" s="13"/>
      <c r="N277" s="13"/>
      <c r="O277" s="13"/>
    </row>
    <row r="278" spans="2:15" x14ac:dyDescent="0.2">
      <c r="B278" s="13"/>
      <c r="C278" s="13"/>
      <c r="D278" s="13"/>
      <c r="E278" s="13"/>
      <c r="F278" s="13"/>
      <c r="G278" s="13"/>
      <c r="H278" s="13"/>
      <c r="I278" s="13"/>
      <c r="J278" s="13"/>
      <c r="K278" s="13"/>
      <c r="L278" s="13"/>
      <c r="M278" s="13"/>
      <c r="N278" s="13"/>
      <c r="O278" s="13"/>
    </row>
    <row r="279" spans="2:15" x14ac:dyDescent="0.2">
      <c r="B279" s="13"/>
      <c r="C279" s="13"/>
      <c r="D279" s="13"/>
      <c r="E279" s="13"/>
      <c r="F279" s="13"/>
      <c r="G279" s="13"/>
      <c r="H279" s="13"/>
      <c r="I279" s="13"/>
      <c r="J279" s="13"/>
      <c r="K279" s="13"/>
      <c r="L279" s="13"/>
      <c r="M279" s="13"/>
      <c r="N279" s="13"/>
      <c r="O279" s="13"/>
    </row>
    <row r="280" spans="2:15" x14ac:dyDescent="0.2">
      <c r="B280" s="13"/>
      <c r="C280" s="13"/>
      <c r="D280" s="13"/>
      <c r="E280" s="13"/>
      <c r="F280" s="13"/>
      <c r="G280" s="13"/>
      <c r="H280" s="13"/>
      <c r="I280" s="13"/>
      <c r="J280" s="13"/>
      <c r="K280" s="13"/>
      <c r="L280" s="13"/>
      <c r="M280" s="13"/>
      <c r="N280" s="13"/>
      <c r="O280" s="13"/>
    </row>
    <row r="281" spans="2:15" x14ac:dyDescent="0.2">
      <c r="B281" s="13"/>
      <c r="C281" s="13"/>
      <c r="D281" s="13"/>
      <c r="E281" s="13"/>
      <c r="F281" s="13"/>
      <c r="G281" s="13"/>
      <c r="H281" s="13"/>
      <c r="I281" s="13"/>
      <c r="J281" s="13"/>
      <c r="K281" s="13"/>
      <c r="L281" s="13"/>
      <c r="M281" s="13"/>
      <c r="N281" s="13"/>
      <c r="O281" s="13"/>
    </row>
    <row r="282" spans="2:15" x14ac:dyDescent="0.2">
      <c r="B282" s="13"/>
      <c r="C282" s="13"/>
      <c r="D282" s="13"/>
      <c r="E282" s="13"/>
      <c r="F282" s="13"/>
      <c r="G282" s="13"/>
      <c r="H282" s="13"/>
      <c r="I282" s="13"/>
      <c r="J282" s="13"/>
      <c r="K282" s="13"/>
      <c r="L282" s="13"/>
      <c r="M282" s="13"/>
      <c r="N282" s="13"/>
      <c r="O282" s="13"/>
    </row>
    <row r="283" spans="2:15" x14ac:dyDescent="0.2">
      <c r="B283" s="13"/>
      <c r="C283" s="13"/>
      <c r="D283" s="13"/>
      <c r="E283" s="13"/>
      <c r="F283" s="13"/>
      <c r="G283" s="13"/>
      <c r="H283" s="13"/>
      <c r="I283" s="13"/>
      <c r="J283" s="13"/>
      <c r="K283" s="13"/>
      <c r="L283" s="13"/>
      <c r="M283" s="13"/>
      <c r="N283" s="13"/>
      <c r="O283" s="13"/>
    </row>
    <row r="284" spans="2:15" x14ac:dyDescent="0.2">
      <c r="B284" s="13"/>
      <c r="C284" s="13"/>
      <c r="D284" s="13"/>
      <c r="E284" s="13"/>
      <c r="F284" s="13"/>
      <c r="G284" s="13"/>
      <c r="H284" s="13"/>
      <c r="I284" s="13"/>
      <c r="J284" s="13"/>
      <c r="K284" s="13"/>
      <c r="L284" s="13"/>
      <c r="M284" s="13"/>
      <c r="N284" s="13"/>
      <c r="O284" s="13"/>
    </row>
    <row r="285" spans="2:15" x14ac:dyDescent="0.2">
      <c r="B285" s="13"/>
      <c r="C285" s="13"/>
      <c r="D285" s="13"/>
      <c r="E285" s="13"/>
      <c r="F285" s="13"/>
      <c r="G285" s="13"/>
      <c r="H285" s="13"/>
      <c r="I285" s="13"/>
      <c r="J285" s="13"/>
      <c r="K285" s="13"/>
      <c r="L285" s="13"/>
      <c r="M285" s="13"/>
      <c r="N285" s="13"/>
      <c r="O285" s="13"/>
    </row>
    <row r="286" spans="2:15" x14ac:dyDescent="0.2">
      <c r="B286" s="13"/>
      <c r="C286" s="13"/>
      <c r="D286" s="13"/>
      <c r="E286" s="13"/>
      <c r="F286" s="13"/>
      <c r="G286" s="13"/>
      <c r="H286" s="13"/>
      <c r="I286" s="13"/>
      <c r="J286" s="13"/>
      <c r="K286" s="13"/>
      <c r="L286" s="13"/>
      <c r="M286" s="13"/>
      <c r="N286" s="13"/>
      <c r="O286" s="13"/>
    </row>
    <row r="287" spans="2:15" x14ac:dyDescent="0.2">
      <c r="B287" s="13"/>
      <c r="C287" s="13"/>
      <c r="D287" s="13"/>
      <c r="E287" s="13"/>
      <c r="F287" s="13"/>
      <c r="G287" s="13"/>
      <c r="H287" s="13"/>
      <c r="I287" s="13"/>
      <c r="J287" s="13"/>
      <c r="K287" s="13"/>
      <c r="L287" s="13"/>
      <c r="M287" s="13"/>
      <c r="N287" s="13"/>
      <c r="O287" s="13"/>
    </row>
    <row r="288" spans="2:15" x14ac:dyDescent="0.2">
      <c r="B288" s="13"/>
      <c r="C288" s="13"/>
      <c r="D288" s="13"/>
      <c r="E288" s="13"/>
      <c r="F288" s="13"/>
      <c r="G288" s="13"/>
      <c r="H288" s="13"/>
      <c r="I288" s="13"/>
      <c r="J288" s="13"/>
      <c r="K288" s="13"/>
      <c r="L288" s="13"/>
      <c r="M288" s="13"/>
      <c r="N288" s="13"/>
      <c r="O288" s="13"/>
    </row>
    <row r="289" spans="2:15" x14ac:dyDescent="0.2">
      <c r="B289" s="13"/>
      <c r="C289" s="13"/>
      <c r="D289" s="13"/>
      <c r="E289" s="13"/>
      <c r="F289" s="13"/>
      <c r="G289" s="13"/>
      <c r="H289" s="13"/>
      <c r="I289" s="13"/>
      <c r="J289" s="13"/>
      <c r="K289" s="13"/>
      <c r="L289" s="13"/>
      <c r="M289" s="13"/>
      <c r="N289" s="13"/>
      <c r="O289" s="13"/>
    </row>
    <row r="290" spans="2:15" x14ac:dyDescent="0.2">
      <c r="B290" s="13"/>
      <c r="C290" s="13"/>
      <c r="D290" s="13"/>
      <c r="E290" s="13"/>
      <c r="F290" s="13"/>
      <c r="G290" s="13"/>
      <c r="H290" s="13"/>
      <c r="I290" s="13"/>
      <c r="J290" s="13"/>
      <c r="K290" s="13"/>
      <c r="L290" s="13"/>
      <c r="M290" s="13"/>
      <c r="N290" s="13"/>
      <c r="O290" s="13"/>
    </row>
    <row r="291" spans="2:15" x14ac:dyDescent="0.2">
      <c r="B291" s="13"/>
      <c r="C291" s="13"/>
      <c r="D291" s="13"/>
      <c r="E291" s="13"/>
      <c r="F291" s="13"/>
      <c r="G291" s="13"/>
      <c r="H291" s="13"/>
      <c r="I291" s="13"/>
      <c r="J291" s="13"/>
      <c r="K291" s="13"/>
      <c r="L291" s="13"/>
      <c r="M291" s="13"/>
      <c r="N291" s="13"/>
      <c r="O291" s="13"/>
    </row>
    <row r="292" spans="2:15" x14ac:dyDescent="0.2">
      <c r="B292" s="13"/>
      <c r="C292" s="13"/>
      <c r="D292" s="13"/>
      <c r="E292" s="13"/>
      <c r="F292" s="13"/>
      <c r="G292" s="13"/>
      <c r="H292" s="13"/>
      <c r="I292" s="13"/>
      <c r="J292" s="13"/>
      <c r="K292" s="13"/>
      <c r="L292" s="13"/>
      <c r="M292" s="13"/>
      <c r="N292" s="13"/>
      <c r="O292" s="13"/>
    </row>
    <row r="293" spans="2:15" x14ac:dyDescent="0.2">
      <c r="B293" s="13"/>
      <c r="C293" s="13"/>
      <c r="D293" s="13"/>
      <c r="E293" s="13"/>
      <c r="F293" s="13"/>
      <c r="G293" s="13"/>
      <c r="H293" s="13"/>
      <c r="I293" s="13"/>
      <c r="J293" s="13"/>
      <c r="K293" s="13"/>
      <c r="L293" s="13"/>
      <c r="M293" s="13"/>
      <c r="N293" s="13"/>
      <c r="O293" s="13"/>
    </row>
    <row r="294" spans="2:15" x14ac:dyDescent="0.2">
      <c r="B294" s="13"/>
      <c r="C294" s="13"/>
      <c r="D294" s="13"/>
      <c r="E294" s="13"/>
      <c r="F294" s="13"/>
      <c r="G294" s="13"/>
      <c r="H294" s="13"/>
      <c r="I294" s="13"/>
      <c r="J294" s="13"/>
      <c r="K294" s="13"/>
      <c r="L294" s="13"/>
      <c r="M294" s="13"/>
      <c r="N294" s="13"/>
      <c r="O294" s="13"/>
    </row>
    <row r="295" spans="2:15" x14ac:dyDescent="0.2">
      <c r="B295" s="13"/>
      <c r="C295" s="13"/>
      <c r="D295" s="13"/>
      <c r="E295" s="13"/>
      <c r="F295" s="13"/>
      <c r="G295" s="13"/>
      <c r="H295" s="13"/>
      <c r="I295" s="13"/>
      <c r="J295" s="13"/>
      <c r="K295" s="13"/>
      <c r="L295" s="13"/>
      <c r="M295" s="13"/>
      <c r="N295" s="13"/>
      <c r="O295" s="13"/>
    </row>
    <row r="296" spans="2:15" x14ac:dyDescent="0.2">
      <c r="B296" s="13"/>
      <c r="C296" s="13"/>
      <c r="D296" s="13"/>
      <c r="E296" s="13"/>
      <c r="F296" s="13"/>
      <c r="G296" s="13"/>
      <c r="H296" s="13"/>
      <c r="I296" s="13"/>
      <c r="J296" s="13"/>
      <c r="K296" s="13"/>
      <c r="L296" s="13"/>
      <c r="M296" s="13"/>
      <c r="N296" s="13"/>
      <c r="O296" s="13"/>
    </row>
    <row r="297" spans="2:15" x14ac:dyDescent="0.2">
      <c r="B297" s="13"/>
      <c r="C297" s="13"/>
      <c r="D297" s="13"/>
      <c r="E297" s="13"/>
      <c r="F297" s="13"/>
      <c r="G297" s="13"/>
      <c r="H297" s="13"/>
      <c r="I297" s="13"/>
      <c r="J297" s="13"/>
      <c r="K297" s="13"/>
      <c r="L297" s="13"/>
      <c r="M297" s="13"/>
      <c r="N297" s="13"/>
      <c r="O297" s="13"/>
    </row>
    <row r="298" spans="2:15" x14ac:dyDescent="0.2">
      <c r="B298" s="13"/>
      <c r="C298" s="13"/>
      <c r="D298" s="13"/>
      <c r="E298" s="13"/>
      <c r="F298" s="13"/>
      <c r="G298" s="13"/>
      <c r="H298" s="13"/>
      <c r="I298" s="13"/>
      <c r="J298" s="13"/>
      <c r="K298" s="13"/>
      <c r="L298" s="13"/>
      <c r="M298" s="13"/>
      <c r="N298" s="13"/>
      <c r="O298" s="13"/>
    </row>
    <row r="299" spans="2:15" x14ac:dyDescent="0.2">
      <c r="B299" s="13"/>
      <c r="C299" s="13"/>
      <c r="D299" s="13"/>
      <c r="E299" s="13"/>
      <c r="F299" s="13"/>
      <c r="G299" s="13"/>
      <c r="H299" s="13"/>
      <c r="I299" s="13"/>
      <c r="J299" s="13"/>
      <c r="K299" s="13"/>
      <c r="L299" s="13"/>
      <c r="M299" s="13"/>
      <c r="N299" s="13"/>
      <c r="O299" s="13"/>
    </row>
    <row r="300" spans="2:15" x14ac:dyDescent="0.2">
      <c r="B300" s="13"/>
      <c r="C300" s="13"/>
      <c r="D300" s="13"/>
      <c r="E300" s="13"/>
      <c r="F300" s="13"/>
      <c r="G300" s="13"/>
      <c r="H300" s="13"/>
      <c r="I300" s="13"/>
      <c r="J300" s="13"/>
      <c r="K300" s="13"/>
      <c r="L300" s="13"/>
      <c r="M300" s="13"/>
      <c r="N300" s="13"/>
      <c r="O300" s="13"/>
    </row>
    <row r="301" spans="2:15" x14ac:dyDescent="0.2">
      <c r="B301" s="13"/>
      <c r="C301" s="13"/>
      <c r="D301" s="13"/>
      <c r="E301" s="13"/>
      <c r="F301" s="13"/>
      <c r="G301" s="13"/>
      <c r="H301" s="13"/>
      <c r="I301" s="13"/>
      <c r="J301" s="13"/>
      <c r="K301" s="13"/>
      <c r="L301" s="13"/>
      <c r="M301" s="13"/>
      <c r="N301" s="13"/>
      <c r="O301" s="13"/>
    </row>
    <row r="302" spans="2:15" x14ac:dyDescent="0.2">
      <c r="B302" s="13"/>
      <c r="C302" s="13"/>
      <c r="D302" s="13"/>
      <c r="E302" s="13"/>
      <c r="F302" s="13"/>
      <c r="G302" s="13"/>
      <c r="H302" s="13"/>
      <c r="I302" s="13"/>
      <c r="J302" s="13"/>
      <c r="K302" s="13"/>
      <c r="L302" s="13"/>
      <c r="M302" s="13"/>
      <c r="N302" s="13"/>
      <c r="O302" s="13"/>
    </row>
    <row r="303" spans="2:15" x14ac:dyDescent="0.2">
      <c r="B303" s="13"/>
      <c r="C303" s="13"/>
      <c r="D303" s="13"/>
      <c r="E303" s="13"/>
      <c r="F303" s="13"/>
      <c r="G303" s="13"/>
      <c r="H303" s="13"/>
      <c r="I303" s="13"/>
      <c r="J303" s="13"/>
      <c r="K303" s="13"/>
      <c r="L303" s="13"/>
      <c r="M303" s="13"/>
      <c r="N303" s="13"/>
      <c r="O303" s="13"/>
    </row>
    <row r="304" spans="2:15" x14ac:dyDescent="0.2">
      <c r="B304" s="13"/>
      <c r="C304" s="13"/>
      <c r="D304" s="13"/>
      <c r="E304" s="13"/>
      <c r="F304" s="13"/>
      <c r="G304" s="13"/>
      <c r="H304" s="13"/>
      <c r="I304" s="13"/>
      <c r="J304" s="13"/>
      <c r="K304" s="13"/>
      <c r="L304" s="13"/>
      <c r="M304" s="13"/>
      <c r="N304" s="13"/>
      <c r="O304" s="13"/>
    </row>
    <row r="305" spans="2:15" x14ac:dyDescent="0.2">
      <c r="B305" s="13"/>
      <c r="C305" s="13"/>
      <c r="D305" s="13"/>
      <c r="E305" s="13"/>
      <c r="F305" s="13"/>
      <c r="G305" s="13"/>
      <c r="H305" s="13"/>
      <c r="I305" s="13"/>
      <c r="J305" s="13"/>
      <c r="K305" s="13"/>
      <c r="L305" s="13"/>
      <c r="M305" s="13"/>
      <c r="N305" s="13"/>
      <c r="O305" s="13"/>
    </row>
    <row r="306" spans="2:15" x14ac:dyDescent="0.2">
      <c r="B306" s="13"/>
      <c r="C306" s="13"/>
      <c r="D306" s="13"/>
      <c r="E306" s="13"/>
      <c r="F306" s="13"/>
      <c r="G306" s="13"/>
      <c r="H306" s="13"/>
      <c r="I306" s="13"/>
      <c r="J306" s="13"/>
      <c r="K306" s="13"/>
      <c r="L306" s="13"/>
      <c r="M306" s="13"/>
      <c r="N306" s="13"/>
      <c r="O306" s="13"/>
    </row>
    <row r="307" spans="2:15" x14ac:dyDescent="0.2">
      <c r="B307" s="13"/>
      <c r="C307" s="13"/>
      <c r="D307" s="13"/>
      <c r="E307" s="13"/>
      <c r="F307" s="13"/>
      <c r="G307" s="13"/>
      <c r="H307" s="13"/>
      <c r="I307" s="13"/>
      <c r="J307" s="13"/>
      <c r="K307" s="13"/>
      <c r="L307" s="13"/>
      <c r="M307" s="13"/>
      <c r="N307" s="13"/>
      <c r="O307" s="13"/>
    </row>
    <row r="308" spans="2:15" x14ac:dyDescent="0.2">
      <c r="B308" s="13"/>
      <c r="C308" s="13"/>
      <c r="D308" s="13"/>
      <c r="E308" s="13"/>
      <c r="F308" s="13"/>
      <c r="G308" s="13"/>
      <c r="H308" s="13"/>
      <c r="I308" s="13"/>
      <c r="J308" s="13"/>
      <c r="K308" s="13"/>
      <c r="L308" s="13"/>
      <c r="M308" s="13"/>
      <c r="N308" s="13"/>
      <c r="O308" s="13"/>
    </row>
    <row r="309" spans="2:15" x14ac:dyDescent="0.2">
      <c r="B309" s="13"/>
      <c r="C309" s="13"/>
      <c r="D309" s="13"/>
      <c r="E309" s="13"/>
      <c r="F309" s="13"/>
      <c r="G309" s="13"/>
      <c r="H309" s="13"/>
      <c r="I309" s="13"/>
      <c r="J309" s="13"/>
      <c r="K309" s="13"/>
      <c r="L309" s="13"/>
      <c r="M309" s="13"/>
      <c r="N309" s="13"/>
      <c r="O309" s="13"/>
    </row>
    <row r="310" spans="2:15" x14ac:dyDescent="0.2">
      <c r="B310" s="13"/>
      <c r="C310" s="13"/>
      <c r="D310" s="13"/>
      <c r="E310" s="13"/>
      <c r="F310" s="13"/>
      <c r="G310" s="13"/>
      <c r="H310" s="13"/>
      <c r="I310" s="13"/>
      <c r="J310" s="13"/>
      <c r="K310" s="13"/>
      <c r="L310" s="13"/>
      <c r="M310" s="13"/>
      <c r="N310" s="13"/>
      <c r="O310" s="13"/>
    </row>
    <row r="311" spans="2:15" x14ac:dyDescent="0.2">
      <c r="B311" s="13"/>
      <c r="C311" s="13"/>
      <c r="D311" s="13"/>
      <c r="E311" s="13"/>
      <c r="F311" s="13"/>
      <c r="G311" s="13"/>
      <c r="H311" s="13"/>
      <c r="I311" s="13"/>
      <c r="J311" s="13"/>
      <c r="K311" s="13"/>
      <c r="L311" s="13"/>
      <c r="M311" s="13"/>
      <c r="N311" s="13"/>
      <c r="O311" s="13"/>
    </row>
    <row r="312" spans="2:15" x14ac:dyDescent="0.2">
      <c r="B312" s="13"/>
      <c r="C312" s="13"/>
      <c r="D312" s="13"/>
      <c r="E312" s="13"/>
      <c r="F312" s="13"/>
      <c r="G312" s="13"/>
      <c r="H312" s="13"/>
      <c r="I312" s="13"/>
      <c r="J312" s="13"/>
      <c r="K312" s="13"/>
      <c r="L312" s="13"/>
      <c r="M312" s="13"/>
      <c r="N312" s="13"/>
      <c r="O312" s="13"/>
    </row>
    <row r="313" spans="2:15" x14ac:dyDescent="0.2">
      <c r="B313" s="13"/>
      <c r="C313" s="13"/>
      <c r="D313" s="13"/>
      <c r="E313" s="13"/>
      <c r="F313" s="13"/>
      <c r="G313" s="13"/>
      <c r="H313" s="13"/>
      <c r="I313" s="13"/>
      <c r="J313" s="13"/>
      <c r="K313" s="13"/>
      <c r="L313" s="13"/>
      <c r="M313" s="13"/>
      <c r="N313" s="13"/>
      <c r="O313" s="13"/>
    </row>
    <row r="314" spans="2:15" x14ac:dyDescent="0.2">
      <c r="B314" s="13"/>
      <c r="C314" s="13"/>
      <c r="D314" s="13"/>
      <c r="E314" s="13"/>
      <c r="F314" s="13"/>
      <c r="G314" s="13"/>
      <c r="H314" s="13"/>
      <c r="I314" s="13"/>
      <c r="J314" s="13"/>
      <c r="K314" s="13"/>
      <c r="L314" s="13"/>
      <c r="M314" s="13"/>
      <c r="N314" s="13"/>
      <c r="O314" s="13"/>
    </row>
    <row r="315" spans="2:15" x14ac:dyDescent="0.2">
      <c r="B315" s="13"/>
      <c r="C315" s="13"/>
      <c r="D315" s="13"/>
      <c r="E315" s="13"/>
      <c r="F315" s="13"/>
      <c r="G315" s="13"/>
      <c r="H315" s="13"/>
      <c r="I315" s="13"/>
      <c r="J315" s="13"/>
      <c r="K315" s="13"/>
      <c r="L315" s="13"/>
      <c r="M315" s="13"/>
      <c r="N315" s="13"/>
      <c r="O315" s="13"/>
    </row>
    <row r="316" spans="2:15" x14ac:dyDescent="0.2">
      <c r="B316" s="13"/>
      <c r="C316" s="13"/>
      <c r="D316" s="13"/>
      <c r="E316" s="13"/>
      <c r="F316" s="13"/>
      <c r="G316" s="13"/>
      <c r="H316" s="13"/>
      <c r="I316" s="13"/>
      <c r="J316" s="13"/>
      <c r="K316" s="13"/>
      <c r="L316" s="13"/>
      <c r="M316" s="13"/>
      <c r="N316" s="13"/>
      <c r="O316" s="13"/>
    </row>
    <row r="317" spans="2:15" x14ac:dyDescent="0.2">
      <c r="B317" s="13"/>
      <c r="C317" s="13"/>
      <c r="D317" s="13"/>
      <c r="E317" s="13"/>
      <c r="F317" s="13"/>
      <c r="G317" s="13"/>
      <c r="H317" s="13"/>
      <c r="I317" s="13"/>
      <c r="J317" s="13"/>
      <c r="K317" s="13"/>
      <c r="L317" s="13"/>
      <c r="M317" s="13"/>
      <c r="N317" s="13"/>
      <c r="O317" s="13"/>
    </row>
    <row r="318" spans="2:15" x14ac:dyDescent="0.2">
      <c r="B318" s="13"/>
      <c r="C318" s="13"/>
      <c r="D318" s="13"/>
      <c r="E318" s="13"/>
      <c r="F318" s="13"/>
      <c r="G318" s="13"/>
      <c r="H318" s="13"/>
      <c r="I318" s="13"/>
      <c r="J318" s="13"/>
      <c r="K318" s="13"/>
      <c r="L318" s="13"/>
      <c r="M318" s="13"/>
      <c r="N318" s="13"/>
      <c r="O318" s="13"/>
    </row>
    <row r="319" spans="2:15" x14ac:dyDescent="0.2">
      <c r="B319" s="13"/>
      <c r="C319" s="13"/>
      <c r="D319" s="13"/>
      <c r="E319" s="13"/>
      <c r="F319" s="13"/>
      <c r="G319" s="13"/>
      <c r="H319" s="13"/>
      <c r="I319" s="13"/>
      <c r="J319" s="13"/>
      <c r="K319" s="13"/>
      <c r="L319" s="13"/>
      <c r="M319" s="13"/>
      <c r="N319" s="13"/>
      <c r="O319" s="13"/>
    </row>
    <row r="320" spans="2:15" x14ac:dyDescent="0.2">
      <c r="B320" s="13"/>
      <c r="C320" s="13"/>
      <c r="D320" s="13"/>
      <c r="E320" s="13"/>
      <c r="F320" s="13"/>
      <c r="G320" s="13"/>
      <c r="H320" s="13"/>
      <c r="I320" s="13"/>
      <c r="J320" s="13"/>
      <c r="K320" s="13"/>
      <c r="L320" s="13"/>
      <c r="M320" s="13"/>
      <c r="N320" s="13"/>
      <c r="O320" s="13"/>
    </row>
    <row r="321" spans="2:15" x14ac:dyDescent="0.2">
      <c r="B321" s="13"/>
      <c r="C321" s="13"/>
      <c r="D321" s="13"/>
      <c r="E321" s="13"/>
      <c r="F321" s="13"/>
      <c r="G321" s="13"/>
      <c r="H321" s="13"/>
      <c r="I321" s="13"/>
      <c r="J321" s="13"/>
      <c r="K321" s="13"/>
      <c r="L321" s="13"/>
      <c r="M321" s="13"/>
      <c r="N321" s="13"/>
      <c r="O321" s="13"/>
    </row>
    <row r="322" spans="2:15" x14ac:dyDescent="0.2">
      <c r="B322" s="13"/>
      <c r="C322" s="13"/>
      <c r="D322" s="13"/>
      <c r="E322" s="13"/>
      <c r="F322" s="13"/>
      <c r="G322" s="13"/>
      <c r="H322" s="13"/>
      <c r="I322" s="13"/>
      <c r="J322" s="13"/>
      <c r="K322" s="13"/>
      <c r="L322" s="13"/>
      <c r="M322" s="13"/>
      <c r="N322" s="13"/>
      <c r="O322" s="13"/>
    </row>
    <row r="323" spans="2:15" x14ac:dyDescent="0.2">
      <c r="B323" s="13"/>
      <c r="C323" s="13"/>
      <c r="D323" s="13"/>
      <c r="E323" s="13"/>
      <c r="F323" s="13"/>
      <c r="G323" s="13"/>
      <c r="H323" s="13"/>
      <c r="I323" s="13"/>
      <c r="J323" s="13"/>
      <c r="K323" s="13"/>
      <c r="L323" s="13"/>
      <c r="M323" s="13"/>
      <c r="N323" s="13"/>
      <c r="O323" s="13"/>
    </row>
    <row r="324" spans="2:15" x14ac:dyDescent="0.2">
      <c r="B324" s="13"/>
      <c r="C324" s="13"/>
      <c r="D324" s="13"/>
      <c r="E324" s="13"/>
      <c r="F324" s="13"/>
      <c r="G324" s="13"/>
      <c r="H324" s="13"/>
      <c r="I324" s="13"/>
      <c r="J324" s="13"/>
      <c r="K324" s="13"/>
      <c r="L324" s="13"/>
      <c r="M324" s="13"/>
      <c r="N324" s="13"/>
      <c r="O324" s="13"/>
    </row>
    <row r="325" spans="2:15" x14ac:dyDescent="0.2">
      <c r="B325" s="13"/>
      <c r="C325" s="13"/>
      <c r="D325" s="13"/>
      <c r="E325" s="13"/>
      <c r="F325" s="13"/>
      <c r="G325" s="13"/>
      <c r="H325" s="13"/>
      <c r="I325" s="13"/>
      <c r="J325" s="13"/>
      <c r="K325" s="13"/>
      <c r="L325" s="13"/>
      <c r="M325" s="13"/>
      <c r="N325" s="13"/>
      <c r="O325" s="13"/>
    </row>
    <row r="326" spans="2:15" x14ac:dyDescent="0.2">
      <c r="B326" s="13"/>
      <c r="C326" s="13"/>
      <c r="D326" s="13"/>
      <c r="E326" s="13"/>
      <c r="F326" s="13"/>
      <c r="G326" s="13"/>
      <c r="H326" s="13"/>
      <c r="I326" s="13"/>
      <c r="J326" s="13"/>
      <c r="K326" s="13"/>
      <c r="L326" s="13"/>
      <c r="M326" s="13"/>
      <c r="N326" s="13"/>
      <c r="O326" s="13"/>
    </row>
    <row r="327" spans="2:15" x14ac:dyDescent="0.2">
      <c r="B327" s="13"/>
      <c r="C327" s="13"/>
      <c r="D327" s="13"/>
      <c r="E327" s="13"/>
      <c r="F327" s="13"/>
      <c r="G327" s="13"/>
      <c r="H327" s="13"/>
      <c r="I327" s="13"/>
      <c r="J327" s="13"/>
      <c r="K327" s="13"/>
      <c r="L327" s="13"/>
      <c r="M327" s="13"/>
      <c r="N327" s="13"/>
      <c r="O327" s="13"/>
    </row>
    <row r="328" spans="2:15" x14ac:dyDescent="0.2">
      <c r="B328" s="13"/>
      <c r="C328" s="13"/>
      <c r="D328" s="13"/>
      <c r="E328" s="13"/>
      <c r="F328" s="13"/>
      <c r="G328" s="13"/>
      <c r="H328" s="13"/>
      <c r="I328" s="13"/>
      <c r="J328" s="13"/>
      <c r="K328" s="13"/>
      <c r="L328" s="13"/>
      <c r="M328" s="13"/>
      <c r="N328" s="13"/>
      <c r="O328" s="13"/>
    </row>
    <row r="329" spans="2:15" x14ac:dyDescent="0.2">
      <c r="B329" s="13"/>
      <c r="C329" s="13"/>
      <c r="D329" s="13"/>
      <c r="E329" s="13"/>
      <c r="F329" s="13"/>
      <c r="G329" s="13"/>
      <c r="H329" s="13"/>
      <c r="I329" s="13"/>
      <c r="J329" s="13"/>
      <c r="K329" s="13"/>
      <c r="L329" s="13"/>
      <c r="M329" s="13"/>
      <c r="N329" s="13"/>
      <c r="O329" s="13"/>
    </row>
    <row r="330" spans="2:15" x14ac:dyDescent="0.2">
      <c r="B330" s="13"/>
      <c r="C330" s="13"/>
      <c r="D330" s="13"/>
      <c r="E330" s="13"/>
      <c r="F330" s="13"/>
      <c r="G330" s="13"/>
      <c r="H330" s="13"/>
      <c r="I330" s="13"/>
      <c r="J330" s="13"/>
      <c r="K330" s="13"/>
      <c r="L330" s="13"/>
      <c r="M330" s="13"/>
      <c r="N330" s="13"/>
      <c r="O330" s="13"/>
    </row>
    <row r="331" spans="2:15" x14ac:dyDescent="0.2">
      <c r="B331" s="13"/>
      <c r="C331" s="13"/>
      <c r="D331" s="13"/>
      <c r="E331" s="13"/>
      <c r="F331" s="13"/>
      <c r="G331" s="13"/>
      <c r="H331" s="13"/>
      <c r="I331" s="13"/>
      <c r="J331" s="13"/>
      <c r="K331" s="13"/>
      <c r="L331" s="13"/>
      <c r="M331" s="13"/>
      <c r="N331" s="13"/>
      <c r="O331" s="13"/>
    </row>
    <row r="332" spans="2:15" x14ac:dyDescent="0.2">
      <c r="B332" s="13"/>
      <c r="C332" s="13"/>
      <c r="D332" s="13"/>
      <c r="E332" s="13"/>
      <c r="F332" s="13"/>
      <c r="G332" s="13"/>
      <c r="H332" s="13"/>
      <c r="I332" s="13"/>
      <c r="J332" s="13"/>
      <c r="K332" s="13"/>
      <c r="L332" s="13"/>
      <c r="M332" s="13"/>
      <c r="N332" s="13"/>
      <c r="O332" s="13"/>
    </row>
    <row r="333" spans="2:15" x14ac:dyDescent="0.2">
      <c r="B333" s="13"/>
      <c r="C333" s="13"/>
      <c r="D333" s="13"/>
      <c r="E333" s="13"/>
      <c r="F333" s="13"/>
      <c r="G333" s="13"/>
      <c r="H333" s="13"/>
      <c r="I333" s="13"/>
      <c r="J333" s="13"/>
      <c r="K333" s="13"/>
      <c r="L333" s="13"/>
      <c r="M333" s="13"/>
      <c r="N333" s="13"/>
      <c r="O333" s="13"/>
    </row>
    <row r="334" spans="2:15" x14ac:dyDescent="0.2">
      <c r="B334" s="13"/>
      <c r="C334" s="13"/>
      <c r="D334" s="13"/>
      <c r="E334" s="13"/>
      <c r="F334" s="13"/>
      <c r="G334" s="13"/>
      <c r="H334" s="13"/>
      <c r="I334" s="13"/>
      <c r="J334" s="13"/>
      <c r="K334" s="13"/>
      <c r="L334" s="13"/>
      <c r="M334" s="13"/>
      <c r="N334" s="13"/>
      <c r="O334" s="13"/>
    </row>
    <row r="335" spans="2:15" x14ac:dyDescent="0.2">
      <c r="B335" s="13"/>
      <c r="C335" s="13"/>
      <c r="D335" s="13"/>
      <c r="E335" s="13"/>
      <c r="F335" s="13"/>
      <c r="G335" s="13"/>
      <c r="H335" s="13"/>
      <c r="I335" s="13"/>
      <c r="J335" s="13"/>
      <c r="K335" s="13"/>
      <c r="L335" s="13"/>
      <c r="M335" s="13"/>
      <c r="N335" s="13"/>
      <c r="O335" s="13"/>
    </row>
    <row r="336" spans="2:15" x14ac:dyDescent="0.2">
      <c r="B336" s="13"/>
      <c r="C336" s="13"/>
      <c r="D336" s="13"/>
      <c r="E336" s="13"/>
      <c r="F336" s="13"/>
      <c r="G336" s="13"/>
      <c r="H336" s="13"/>
      <c r="I336" s="13"/>
      <c r="J336" s="13"/>
      <c r="K336" s="13"/>
      <c r="L336" s="13"/>
      <c r="M336" s="13"/>
      <c r="N336" s="13"/>
      <c r="O336" s="13"/>
    </row>
    <row r="337" spans="2:15" x14ac:dyDescent="0.2">
      <c r="B337" s="13"/>
      <c r="C337" s="13"/>
      <c r="D337" s="13"/>
      <c r="E337" s="13"/>
      <c r="F337" s="13"/>
      <c r="G337" s="13"/>
      <c r="H337" s="13"/>
      <c r="I337" s="13"/>
      <c r="J337" s="13"/>
      <c r="K337" s="13"/>
      <c r="L337" s="13"/>
      <c r="M337" s="13"/>
      <c r="N337" s="13"/>
      <c r="O337" s="13"/>
    </row>
    <row r="338" spans="2:15" x14ac:dyDescent="0.2">
      <c r="B338" s="13"/>
      <c r="C338" s="13"/>
      <c r="D338" s="13"/>
      <c r="E338" s="13"/>
      <c r="F338" s="13"/>
      <c r="G338" s="13"/>
      <c r="H338" s="13"/>
      <c r="I338" s="13"/>
      <c r="J338" s="13"/>
      <c r="K338" s="13"/>
      <c r="L338" s="13"/>
      <c r="M338" s="13"/>
      <c r="N338" s="13"/>
      <c r="O338" s="13"/>
    </row>
    <row r="339" spans="2:15" x14ac:dyDescent="0.2">
      <c r="B339" s="13"/>
      <c r="C339" s="13"/>
      <c r="D339" s="13"/>
      <c r="E339" s="13"/>
      <c r="F339" s="13"/>
      <c r="G339" s="13"/>
      <c r="H339" s="13"/>
      <c r="I339" s="13"/>
      <c r="J339" s="13"/>
      <c r="K339" s="13"/>
      <c r="L339" s="13"/>
      <c r="M339" s="13"/>
      <c r="N339" s="13"/>
      <c r="O339" s="13"/>
    </row>
    <row r="340" spans="2:15" x14ac:dyDescent="0.2">
      <c r="B340" s="13"/>
      <c r="C340" s="13"/>
      <c r="D340" s="13"/>
      <c r="E340" s="13"/>
      <c r="F340" s="13"/>
      <c r="G340" s="13"/>
      <c r="H340" s="13"/>
      <c r="I340" s="13"/>
      <c r="J340" s="13"/>
      <c r="K340" s="13"/>
      <c r="L340" s="13"/>
      <c r="M340" s="13"/>
      <c r="N340" s="13"/>
      <c r="O340" s="13"/>
    </row>
    <row r="341" spans="2:15" x14ac:dyDescent="0.2">
      <c r="B341" s="13"/>
      <c r="C341" s="13"/>
      <c r="D341" s="13"/>
      <c r="E341" s="13"/>
      <c r="F341" s="13"/>
      <c r="G341" s="13"/>
      <c r="H341" s="13"/>
      <c r="I341" s="13"/>
      <c r="J341" s="13"/>
      <c r="K341" s="13"/>
      <c r="L341" s="13"/>
      <c r="M341" s="13"/>
      <c r="N341" s="13"/>
      <c r="O341" s="13"/>
    </row>
    <row r="342" spans="2:15" x14ac:dyDescent="0.2">
      <c r="B342" s="13"/>
      <c r="C342" s="13"/>
      <c r="D342" s="13"/>
      <c r="E342" s="13"/>
      <c r="F342" s="13"/>
      <c r="G342" s="13"/>
      <c r="H342" s="13"/>
      <c r="I342" s="13"/>
      <c r="J342" s="13"/>
      <c r="K342" s="13"/>
      <c r="L342" s="13"/>
      <c r="M342" s="13"/>
      <c r="N342" s="13"/>
      <c r="O342" s="13"/>
    </row>
    <row r="343" spans="2:15" x14ac:dyDescent="0.2">
      <c r="B343" s="13"/>
      <c r="C343" s="13"/>
      <c r="D343" s="13"/>
      <c r="E343" s="13"/>
      <c r="F343" s="13"/>
      <c r="G343" s="13"/>
      <c r="H343" s="13"/>
      <c r="I343" s="13"/>
      <c r="J343" s="13"/>
      <c r="K343" s="13"/>
      <c r="L343" s="13"/>
      <c r="M343" s="13"/>
      <c r="N343" s="13"/>
      <c r="O343" s="13"/>
    </row>
    <row r="344" spans="2:15" x14ac:dyDescent="0.2">
      <c r="B344" s="13"/>
      <c r="C344" s="13"/>
      <c r="D344" s="13"/>
      <c r="E344" s="13"/>
      <c r="F344" s="13"/>
      <c r="G344" s="13"/>
      <c r="H344" s="13"/>
      <c r="I344" s="13"/>
      <c r="J344" s="13"/>
      <c r="K344" s="13"/>
      <c r="L344" s="13"/>
      <c r="M344" s="13"/>
      <c r="N344" s="13"/>
      <c r="O344" s="13"/>
    </row>
    <row r="345" spans="2:15" x14ac:dyDescent="0.2">
      <c r="B345" s="13"/>
      <c r="C345" s="13"/>
      <c r="D345" s="13"/>
      <c r="E345" s="13"/>
      <c r="F345" s="13"/>
      <c r="G345" s="13"/>
      <c r="H345" s="13"/>
      <c r="I345" s="13"/>
      <c r="J345" s="13"/>
      <c r="K345" s="13"/>
      <c r="L345" s="13"/>
      <c r="M345" s="13"/>
      <c r="N345" s="13"/>
      <c r="O345" s="13"/>
    </row>
    <row r="346" spans="2:15" x14ac:dyDescent="0.2">
      <c r="B346" s="13"/>
      <c r="C346" s="13"/>
      <c r="D346" s="13"/>
      <c r="E346" s="13"/>
      <c r="F346" s="13"/>
      <c r="G346" s="13"/>
      <c r="H346" s="13"/>
      <c r="I346" s="13"/>
      <c r="J346" s="13"/>
      <c r="K346" s="13"/>
      <c r="L346" s="13"/>
      <c r="M346" s="13"/>
      <c r="N346" s="13"/>
      <c r="O346" s="13"/>
    </row>
    <row r="347" spans="2:15" x14ac:dyDescent="0.2">
      <c r="B347" s="13"/>
      <c r="C347" s="13"/>
      <c r="D347" s="13"/>
      <c r="E347" s="13"/>
      <c r="F347" s="13"/>
      <c r="G347" s="13"/>
      <c r="H347" s="13"/>
      <c r="I347" s="13"/>
      <c r="J347" s="13"/>
      <c r="K347" s="13"/>
      <c r="L347" s="13"/>
      <c r="M347" s="13"/>
      <c r="N347" s="13"/>
      <c r="O347" s="13"/>
    </row>
    <row r="348" spans="2:15" x14ac:dyDescent="0.2">
      <c r="B348" s="13"/>
      <c r="C348" s="13"/>
      <c r="D348" s="13"/>
      <c r="E348" s="13"/>
      <c r="F348" s="13"/>
      <c r="G348" s="13"/>
      <c r="H348" s="13"/>
      <c r="I348" s="13"/>
      <c r="J348" s="13"/>
      <c r="K348" s="13"/>
      <c r="L348" s="13"/>
      <c r="M348" s="13"/>
      <c r="N348" s="13"/>
      <c r="O348" s="13"/>
    </row>
    <row r="349" spans="2:15" x14ac:dyDescent="0.2">
      <c r="B349" s="13"/>
      <c r="C349" s="13"/>
      <c r="D349" s="13"/>
      <c r="E349" s="13"/>
      <c r="F349" s="13"/>
      <c r="G349" s="13"/>
      <c r="H349" s="13"/>
      <c r="I349" s="13"/>
      <c r="J349" s="13"/>
      <c r="K349" s="13"/>
      <c r="L349" s="13"/>
      <c r="M349" s="13"/>
      <c r="N349" s="13"/>
      <c r="O349" s="13"/>
    </row>
    <row r="350" spans="2:15" x14ac:dyDescent="0.2">
      <c r="B350" s="13"/>
      <c r="C350" s="13"/>
      <c r="D350" s="13"/>
      <c r="E350" s="13"/>
      <c r="F350" s="13"/>
      <c r="G350" s="13"/>
      <c r="H350" s="13"/>
      <c r="I350" s="13"/>
      <c r="J350" s="13"/>
      <c r="K350" s="13"/>
      <c r="L350" s="13"/>
      <c r="M350" s="13"/>
      <c r="N350" s="13"/>
      <c r="O350" s="13"/>
    </row>
    <row r="351" spans="2:15" x14ac:dyDescent="0.2">
      <c r="B351" s="13"/>
      <c r="C351" s="13"/>
      <c r="D351" s="13"/>
      <c r="E351" s="13"/>
      <c r="F351" s="13"/>
      <c r="G351" s="13"/>
      <c r="H351" s="13"/>
      <c r="I351" s="13"/>
      <c r="J351" s="13"/>
      <c r="K351" s="13"/>
      <c r="L351" s="13"/>
      <c r="M351" s="13"/>
      <c r="N351" s="13"/>
      <c r="O351" s="13"/>
    </row>
    <row r="352" spans="2:15" x14ac:dyDescent="0.2">
      <c r="B352" s="13"/>
      <c r="C352" s="13"/>
      <c r="D352" s="13"/>
      <c r="E352" s="13"/>
      <c r="F352" s="13"/>
      <c r="G352" s="13"/>
      <c r="H352" s="13"/>
      <c r="I352" s="13"/>
      <c r="J352" s="13"/>
      <c r="K352" s="13"/>
      <c r="L352" s="13"/>
      <c r="M352" s="13"/>
      <c r="N352" s="13"/>
      <c r="O352" s="13"/>
    </row>
    <row r="353" spans="2:15" x14ac:dyDescent="0.2">
      <c r="B353" s="13"/>
      <c r="C353" s="13"/>
      <c r="D353" s="13"/>
      <c r="E353" s="13"/>
      <c r="F353" s="13"/>
      <c r="G353" s="13"/>
      <c r="H353" s="13"/>
      <c r="I353" s="13"/>
      <c r="J353" s="13"/>
      <c r="K353" s="13"/>
      <c r="L353" s="13"/>
      <c r="M353" s="13"/>
      <c r="N353" s="13"/>
      <c r="O353" s="13"/>
    </row>
    <row r="354" spans="2:15" x14ac:dyDescent="0.2">
      <c r="B354" s="13"/>
      <c r="C354" s="13"/>
      <c r="D354" s="13"/>
      <c r="E354" s="13"/>
      <c r="F354" s="13"/>
      <c r="G354" s="13"/>
      <c r="H354" s="13"/>
      <c r="I354" s="13"/>
      <c r="J354" s="13"/>
      <c r="K354" s="13"/>
      <c r="L354" s="13"/>
      <c r="M354" s="13"/>
      <c r="N354" s="13"/>
      <c r="O354" s="13"/>
    </row>
    <row r="355" spans="2:15" x14ac:dyDescent="0.2">
      <c r="B355" s="13"/>
      <c r="C355" s="13"/>
      <c r="D355" s="13"/>
      <c r="E355" s="13"/>
      <c r="F355" s="13"/>
      <c r="G355" s="13"/>
      <c r="H355" s="13"/>
      <c r="I355" s="13"/>
      <c r="J355" s="13"/>
      <c r="K355" s="13"/>
      <c r="L355" s="13"/>
      <c r="M355" s="13"/>
      <c r="N355" s="13"/>
      <c r="O355" s="13"/>
    </row>
    <row r="356" spans="2:15" x14ac:dyDescent="0.2">
      <c r="B356" s="13"/>
      <c r="C356" s="13"/>
      <c r="D356" s="13"/>
      <c r="E356" s="13"/>
      <c r="F356" s="13"/>
      <c r="G356" s="13"/>
      <c r="H356" s="13"/>
      <c r="I356" s="13"/>
      <c r="J356" s="13"/>
      <c r="K356" s="13"/>
      <c r="L356" s="13"/>
      <c r="M356" s="13"/>
      <c r="N356" s="13"/>
      <c r="O356" s="13"/>
    </row>
    <row r="357" spans="2:15" x14ac:dyDescent="0.2">
      <c r="B357" s="13"/>
      <c r="C357" s="13"/>
      <c r="D357" s="13"/>
      <c r="E357" s="13"/>
      <c r="F357" s="13"/>
      <c r="G357" s="13"/>
      <c r="H357" s="13"/>
      <c r="I357" s="13"/>
      <c r="J357" s="13"/>
      <c r="K357" s="13"/>
      <c r="L357" s="13"/>
      <c r="M357" s="13"/>
      <c r="N357" s="13"/>
      <c r="O357" s="13"/>
    </row>
    <row r="358" spans="2:15" x14ac:dyDescent="0.2">
      <c r="B358" s="13"/>
      <c r="C358" s="13"/>
      <c r="D358" s="13"/>
      <c r="E358" s="13"/>
      <c r="F358" s="13"/>
      <c r="G358" s="13"/>
      <c r="H358" s="13"/>
      <c r="I358" s="13"/>
      <c r="J358" s="13"/>
      <c r="K358" s="13"/>
      <c r="L358" s="13"/>
      <c r="M358" s="13"/>
      <c r="N358" s="13"/>
      <c r="O358" s="13"/>
    </row>
    <row r="359" spans="2:15" x14ac:dyDescent="0.2">
      <c r="B359" s="13"/>
      <c r="C359" s="13"/>
      <c r="D359" s="13"/>
      <c r="E359" s="13"/>
      <c r="F359" s="13"/>
      <c r="G359" s="13"/>
      <c r="H359" s="13"/>
      <c r="I359" s="13"/>
      <c r="J359" s="13"/>
      <c r="K359" s="13"/>
      <c r="L359" s="13"/>
      <c r="M359" s="13"/>
      <c r="N359" s="13"/>
      <c r="O359" s="13"/>
    </row>
    <row r="360" spans="2:15" x14ac:dyDescent="0.2">
      <c r="B360" s="13"/>
      <c r="C360" s="13"/>
      <c r="D360" s="13"/>
      <c r="E360" s="13"/>
      <c r="F360" s="13"/>
      <c r="G360" s="13"/>
      <c r="H360" s="13"/>
      <c r="I360" s="13"/>
      <c r="J360" s="13"/>
      <c r="K360" s="13"/>
      <c r="L360" s="13"/>
      <c r="M360" s="13"/>
      <c r="N360" s="13"/>
      <c r="O360" s="13"/>
    </row>
    <row r="361" spans="2:15" x14ac:dyDescent="0.2">
      <c r="B361" s="13"/>
      <c r="C361" s="13"/>
      <c r="D361" s="13"/>
      <c r="E361" s="13"/>
      <c r="F361" s="13"/>
      <c r="G361" s="13"/>
      <c r="H361" s="13"/>
      <c r="I361" s="13"/>
      <c r="J361" s="13"/>
      <c r="K361" s="13"/>
      <c r="L361" s="13"/>
      <c r="M361" s="13"/>
      <c r="N361" s="13"/>
      <c r="O361" s="13"/>
    </row>
    <row r="362" spans="2:15" x14ac:dyDescent="0.2">
      <c r="B362" s="13"/>
      <c r="C362" s="13"/>
      <c r="D362" s="13"/>
      <c r="E362" s="13"/>
      <c r="F362" s="13"/>
      <c r="G362" s="13"/>
      <c r="H362" s="13"/>
      <c r="I362" s="13"/>
      <c r="J362" s="13"/>
      <c r="K362" s="13"/>
      <c r="L362" s="13"/>
      <c r="M362" s="13"/>
      <c r="N362" s="13"/>
      <c r="O362" s="13"/>
    </row>
    <row r="363" spans="2:15" x14ac:dyDescent="0.2">
      <c r="B363" s="13"/>
      <c r="C363" s="13"/>
      <c r="D363" s="13"/>
      <c r="E363" s="13"/>
      <c r="F363" s="13"/>
      <c r="G363" s="13"/>
      <c r="H363" s="13"/>
      <c r="I363" s="13"/>
      <c r="J363" s="13"/>
      <c r="K363" s="13"/>
      <c r="L363" s="13"/>
      <c r="M363" s="13"/>
      <c r="N363" s="13"/>
      <c r="O363" s="13"/>
    </row>
    <row r="364" spans="2:15" x14ac:dyDescent="0.2">
      <c r="B364" s="13"/>
      <c r="C364" s="13"/>
      <c r="D364" s="13"/>
      <c r="E364" s="13"/>
      <c r="F364" s="13"/>
      <c r="G364" s="13"/>
      <c r="H364" s="13"/>
      <c r="I364" s="13"/>
      <c r="J364" s="13"/>
      <c r="K364" s="13"/>
      <c r="L364" s="13"/>
      <c r="M364" s="13"/>
      <c r="N364" s="13"/>
      <c r="O364" s="13"/>
    </row>
    <row r="365" spans="2:15" x14ac:dyDescent="0.2">
      <c r="B365" s="13"/>
      <c r="C365" s="13"/>
      <c r="D365" s="13"/>
      <c r="E365" s="13"/>
      <c r="F365" s="13"/>
      <c r="G365" s="13"/>
      <c r="H365" s="13"/>
      <c r="I365" s="13"/>
      <c r="J365" s="13"/>
      <c r="K365" s="13"/>
      <c r="L365" s="13"/>
      <c r="M365" s="13"/>
      <c r="N365" s="13"/>
      <c r="O365" s="13"/>
    </row>
    <row r="366" spans="2:15" x14ac:dyDescent="0.2">
      <c r="B366" s="13"/>
      <c r="C366" s="13"/>
      <c r="D366" s="13"/>
      <c r="E366" s="13"/>
      <c r="F366" s="13"/>
      <c r="G366" s="13"/>
      <c r="H366" s="13"/>
      <c r="I366" s="13"/>
      <c r="J366" s="13"/>
      <c r="K366" s="13"/>
      <c r="L366" s="13"/>
      <c r="M366" s="13"/>
      <c r="N366" s="13"/>
      <c r="O366" s="13"/>
    </row>
    <row r="367" spans="2:15" x14ac:dyDescent="0.2">
      <c r="B367" s="13"/>
      <c r="C367" s="13"/>
      <c r="D367" s="13"/>
      <c r="E367" s="13"/>
      <c r="F367" s="13"/>
      <c r="G367" s="13"/>
      <c r="H367" s="13"/>
      <c r="I367" s="13"/>
      <c r="J367" s="13"/>
      <c r="K367" s="13"/>
      <c r="L367" s="13"/>
      <c r="M367" s="13"/>
      <c r="N367" s="13"/>
      <c r="O367" s="13"/>
    </row>
    <row r="368" spans="2:15" x14ac:dyDescent="0.2">
      <c r="B368" s="13"/>
      <c r="C368" s="13"/>
      <c r="D368" s="13"/>
      <c r="E368" s="13"/>
      <c r="F368" s="13"/>
      <c r="G368" s="13"/>
      <c r="H368" s="13"/>
      <c r="I368" s="13"/>
      <c r="J368" s="13"/>
      <c r="K368" s="13"/>
      <c r="L368" s="13"/>
      <c r="M368" s="13"/>
      <c r="N368" s="13"/>
      <c r="O368" s="13"/>
    </row>
    <row r="369" spans="2:15" x14ac:dyDescent="0.2">
      <c r="B369" s="13"/>
      <c r="C369" s="13"/>
      <c r="D369" s="13"/>
      <c r="E369" s="13"/>
      <c r="F369" s="13"/>
      <c r="G369" s="13"/>
      <c r="H369" s="13"/>
      <c r="I369" s="13"/>
      <c r="J369" s="13"/>
      <c r="K369" s="13"/>
      <c r="L369" s="13"/>
      <c r="M369" s="13"/>
      <c r="N369" s="13"/>
      <c r="O369" s="13"/>
    </row>
    <row r="370" spans="2:15" x14ac:dyDescent="0.2">
      <c r="B370" s="13"/>
      <c r="C370" s="13"/>
      <c r="D370" s="13"/>
      <c r="E370" s="13"/>
      <c r="F370" s="13"/>
      <c r="G370" s="13"/>
      <c r="H370" s="13"/>
      <c r="I370" s="13"/>
      <c r="J370" s="13"/>
      <c r="K370" s="13"/>
      <c r="L370" s="13"/>
      <c r="M370" s="13"/>
      <c r="N370" s="13"/>
      <c r="O370" s="13"/>
    </row>
    <row r="371" spans="2:15" x14ac:dyDescent="0.2">
      <c r="B371" s="13"/>
      <c r="C371" s="13"/>
      <c r="D371" s="13"/>
      <c r="E371" s="13"/>
      <c r="F371" s="13"/>
      <c r="G371" s="13"/>
      <c r="H371" s="13"/>
      <c r="I371" s="13"/>
      <c r="J371" s="13"/>
      <c r="K371" s="13"/>
      <c r="L371" s="13"/>
      <c r="M371" s="13"/>
      <c r="N371" s="13"/>
      <c r="O371" s="13"/>
    </row>
    <row r="372" spans="2:15" x14ac:dyDescent="0.2">
      <c r="B372" s="13"/>
      <c r="C372" s="13"/>
      <c r="D372" s="13"/>
      <c r="E372" s="13"/>
      <c r="F372" s="13"/>
      <c r="G372" s="13"/>
      <c r="H372" s="13"/>
      <c r="I372" s="13"/>
      <c r="J372" s="13"/>
      <c r="K372" s="13"/>
      <c r="L372" s="13"/>
      <c r="M372" s="13"/>
      <c r="N372" s="13"/>
      <c r="O372" s="13"/>
    </row>
    <row r="373" spans="2:15" x14ac:dyDescent="0.2">
      <c r="B373" s="13"/>
      <c r="C373" s="13"/>
      <c r="D373" s="13"/>
      <c r="E373" s="13"/>
      <c r="F373" s="13"/>
      <c r="G373" s="13"/>
      <c r="H373" s="13"/>
      <c r="I373" s="13"/>
      <c r="J373" s="13"/>
      <c r="K373" s="13"/>
      <c r="L373" s="13"/>
      <c r="M373" s="13"/>
      <c r="N373" s="13"/>
      <c r="O373" s="13"/>
    </row>
    <row r="374" spans="2:15" x14ac:dyDescent="0.2">
      <c r="B374" s="13"/>
      <c r="C374" s="13"/>
      <c r="D374" s="13"/>
      <c r="E374" s="13"/>
      <c r="F374" s="13"/>
      <c r="G374" s="13"/>
      <c r="H374" s="13"/>
      <c r="I374" s="13"/>
      <c r="J374" s="13"/>
      <c r="K374" s="13"/>
      <c r="L374" s="13"/>
      <c r="M374" s="13"/>
      <c r="N374" s="13"/>
      <c r="O374" s="13"/>
    </row>
    <row r="375" spans="2:15" x14ac:dyDescent="0.2">
      <c r="B375" s="13"/>
      <c r="C375" s="13"/>
      <c r="D375" s="13"/>
      <c r="E375" s="13"/>
      <c r="F375" s="13"/>
      <c r="G375" s="13"/>
      <c r="H375" s="13"/>
      <c r="I375" s="13"/>
      <c r="J375" s="13"/>
      <c r="K375" s="13"/>
      <c r="L375" s="13"/>
      <c r="M375" s="13"/>
      <c r="N375" s="13"/>
      <c r="O375" s="13"/>
    </row>
    <row r="376" spans="2:15" x14ac:dyDescent="0.2">
      <c r="B376" s="13"/>
      <c r="C376" s="13"/>
      <c r="D376" s="13"/>
      <c r="E376" s="13"/>
      <c r="F376" s="13"/>
      <c r="G376" s="13"/>
      <c r="H376" s="13"/>
      <c r="I376" s="13"/>
      <c r="J376" s="13"/>
      <c r="K376" s="13"/>
      <c r="L376" s="13"/>
      <c r="M376" s="13"/>
      <c r="N376" s="13"/>
      <c r="O376" s="13"/>
    </row>
    <row r="377" spans="2:15" x14ac:dyDescent="0.2">
      <c r="B377" s="13"/>
      <c r="C377" s="13"/>
      <c r="D377" s="13"/>
      <c r="E377" s="13"/>
      <c r="F377" s="13"/>
      <c r="G377" s="13"/>
      <c r="H377" s="13"/>
      <c r="I377" s="13"/>
      <c r="J377" s="13"/>
      <c r="K377" s="13"/>
      <c r="L377" s="13"/>
      <c r="M377" s="13"/>
      <c r="N377" s="13"/>
      <c r="O377" s="13"/>
    </row>
    <row r="378" spans="2:15" x14ac:dyDescent="0.2">
      <c r="B378" s="13"/>
      <c r="C378" s="13"/>
      <c r="D378" s="13"/>
      <c r="E378" s="13"/>
      <c r="F378" s="13"/>
      <c r="G378" s="13"/>
      <c r="H378" s="13"/>
      <c r="I378" s="13"/>
      <c r="J378" s="13"/>
      <c r="K378" s="13"/>
      <c r="L378" s="13"/>
      <c r="M378" s="13"/>
      <c r="N378" s="13"/>
      <c r="O378" s="13"/>
    </row>
    <row r="379" spans="2:15" x14ac:dyDescent="0.2">
      <c r="B379" s="13"/>
      <c r="C379" s="13"/>
      <c r="D379" s="13"/>
      <c r="E379" s="13"/>
      <c r="F379" s="13"/>
      <c r="G379" s="13"/>
      <c r="H379" s="13"/>
      <c r="I379" s="13"/>
      <c r="J379" s="13"/>
      <c r="K379" s="13"/>
      <c r="L379" s="13"/>
      <c r="M379" s="13"/>
      <c r="N379" s="13"/>
      <c r="O379" s="13"/>
    </row>
    <row r="380" spans="2:15" x14ac:dyDescent="0.2">
      <c r="B380" s="13"/>
      <c r="C380" s="13"/>
      <c r="D380" s="13"/>
      <c r="E380" s="13"/>
      <c r="F380" s="13"/>
      <c r="G380" s="13"/>
      <c r="H380" s="13"/>
      <c r="I380" s="13"/>
      <c r="J380" s="13"/>
      <c r="K380" s="13"/>
      <c r="L380" s="13"/>
      <c r="M380" s="13"/>
      <c r="N380" s="13"/>
      <c r="O380" s="13"/>
    </row>
    <row r="381" spans="2:15" x14ac:dyDescent="0.2">
      <c r="B381" s="13"/>
      <c r="C381" s="13"/>
      <c r="D381" s="13"/>
      <c r="E381" s="13"/>
      <c r="F381" s="13"/>
      <c r="G381" s="13"/>
      <c r="H381" s="13"/>
      <c r="I381" s="13"/>
      <c r="J381" s="13"/>
      <c r="K381" s="13"/>
      <c r="L381" s="13"/>
      <c r="M381" s="13"/>
      <c r="N381" s="13"/>
      <c r="O381" s="13"/>
    </row>
    <row r="382" spans="2:15" x14ac:dyDescent="0.2">
      <c r="B382" s="13"/>
      <c r="C382" s="13"/>
      <c r="D382" s="13"/>
      <c r="E382" s="13"/>
      <c r="F382" s="13"/>
      <c r="G382" s="13"/>
      <c r="H382" s="13"/>
      <c r="I382" s="13"/>
      <c r="J382" s="13"/>
      <c r="K382" s="13"/>
      <c r="L382" s="13"/>
      <c r="M382" s="13"/>
      <c r="N382" s="13"/>
      <c r="O382" s="13"/>
    </row>
    <row r="383" spans="2:15" x14ac:dyDescent="0.2">
      <c r="B383" s="13"/>
      <c r="C383" s="13"/>
      <c r="D383" s="13"/>
      <c r="E383" s="13"/>
      <c r="F383" s="13"/>
      <c r="G383" s="13"/>
      <c r="H383" s="13"/>
      <c r="I383" s="13"/>
      <c r="J383" s="13"/>
      <c r="K383" s="13"/>
      <c r="L383" s="13"/>
      <c r="M383" s="13"/>
      <c r="N383" s="13"/>
      <c r="O383" s="13"/>
    </row>
    <row r="384" spans="2:15" x14ac:dyDescent="0.2">
      <c r="B384" s="13"/>
      <c r="C384" s="13"/>
      <c r="D384" s="13"/>
      <c r="E384" s="13"/>
      <c r="F384" s="13"/>
      <c r="G384" s="13"/>
      <c r="H384" s="13"/>
      <c r="I384" s="13"/>
      <c r="J384" s="13"/>
      <c r="K384" s="13"/>
      <c r="L384" s="13"/>
      <c r="M384" s="13"/>
      <c r="N384" s="13"/>
      <c r="O384" s="13"/>
    </row>
    <row r="385" spans="2:15" x14ac:dyDescent="0.2">
      <c r="B385" s="13"/>
      <c r="C385" s="13"/>
      <c r="D385" s="13"/>
      <c r="E385" s="13"/>
      <c r="F385" s="13"/>
      <c r="G385" s="13"/>
      <c r="H385" s="13"/>
      <c r="I385" s="13"/>
      <c r="J385" s="13"/>
      <c r="K385" s="13"/>
      <c r="L385" s="13"/>
      <c r="M385" s="13"/>
      <c r="N385" s="13"/>
      <c r="O385" s="13"/>
    </row>
    <row r="386" spans="2:15" x14ac:dyDescent="0.2">
      <c r="B386" s="13"/>
      <c r="C386" s="13"/>
      <c r="D386" s="13"/>
      <c r="E386" s="13"/>
      <c r="F386" s="13"/>
      <c r="G386" s="13"/>
      <c r="H386" s="13"/>
      <c r="I386" s="13"/>
      <c r="J386" s="13"/>
      <c r="K386" s="13"/>
      <c r="L386" s="13"/>
      <c r="M386" s="13"/>
      <c r="N386" s="13"/>
      <c r="O386" s="13"/>
    </row>
    <row r="387" spans="2:15" x14ac:dyDescent="0.2">
      <c r="B387" s="13"/>
      <c r="C387" s="13"/>
      <c r="D387" s="13"/>
      <c r="E387" s="13"/>
      <c r="F387" s="13"/>
      <c r="G387" s="13"/>
      <c r="H387" s="13"/>
      <c r="I387" s="13"/>
      <c r="J387" s="13"/>
      <c r="K387" s="13"/>
      <c r="L387" s="13"/>
      <c r="M387" s="13"/>
      <c r="N387" s="13"/>
      <c r="O387" s="13"/>
    </row>
    <row r="388" spans="2:15" x14ac:dyDescent="0.2">
      <c r="B388" s="13"/>
      <c r="C388" s="13"/>
      <c r="D388" s="13"/>
      <c r="E388" s="13"/>
      <c r="F388" s="13"/>
      <c r="G388" s="13"/>
      <c r="H388" s="13"/>
      <c r="I388" s="13"/>
      <c r="J388" s="13"/>
      <c r="K388" s="13"/>
      <c r="L388" s="13"/>
      <c r="M388" s="13"/>
      <c r="N388" s="13"/>
      <c r="O388" s="13"/>
    </row>
    <row r="389" spans="2:15" x14ac:dyDescent="0.2">
      <c r="B389" s="13"/>
      <c r="C389" s="13"/>
      <c r="D389" s="13"/>
      <c r="E389" s="13"/>
      <c r="F389" s="13"/>
      <c r="G389" s="13"/>
      <c r="H389" s="13"/>
      <c r="I389" s="13"/>
      <c r="J389" s="13"/>
      <c r="K389" s="13"/>
      <c r="L389" s="13"/>
      <c r="M389" s="13"/>
      <c r="N389" s="13"/>
      <c r="O389" s="13"/>
    </row>
    <row r="390" spans="2:15" x14ac:dyDescent="0.2">
      <c r="B390" s="13"/>
      <c r="C390" s="13"/>
      <c r="D390" s="13"/>
      <c r="E390" s="13"/>
      <c r="F390" s="13"/>
      <c r="G390" s="13"/>
      <c r="H390" s="13"/>
      <c r="I390" s="13"/>
      <c r="J390" s="13"/>
      <c r="K390" s="13"/>
      <c r="L390" s="13"/>
      <c r="M390" s="13"/>
      <c r="N390" s="13"/>
      <c r="O390" s="13"/>
    </row>
    <row r="391" spans="2:15" x14ac:dyDescent="0.2">
      <c r="B391" s="13"/>
      <c r="C391" s="13"/>
      <c r="D391" s="13"/>
      <c r="E391" s="13"/>
      <c r="F391" s="13"/>
      <c r="G391" s="13"/>
      <c r="H391" s="13"/>
      <c r="I391" s="13"/>
      <c r="J391" s="13"/>
      <c r="K391" s="13"/>
      <c r="L391" s="13"/>
      <c r="M391" s="13"/>
      <c r="N391" s="13"/>
      <c r="O391" s="13"/>
    </row>
    <row r="392" spans="2:15" x14ac:dyDescent="0.2">
      <c r="B392" s="13"/>
      <c r="C392" s="13"/>
      <c r="D392" s="13"/>
      <c r="E392" s="13"/>
      <c r="F392" s="13"/>
      <c r="G392" s="13"/>
      <c r="H392" s="13"/>
      <c r="I392" s="13"/>
      <c r="J392" s="13"/>
      <c r="K392" s="13"/>
      <c r="L392" s="13"/>
      <c r="M392" s="13"/>
      <c r="N392" s="13"/>
      <c r="O392" s="13"/>
    </row>
    <row r="393" spans="2:15" x14ac:dyDescent="0.2">
      <c r="B393" s="13"/>
      <c r="C393" s="13"/>
      <c r="D393" s="13"/>
      <c r="E393" s="13"/>
      <c r="F393" s="13"/>
      <c r="G393" s="13"/>
      <c r="H393" s="13"/>
      <c r="I393" s="13"/>
      <c r="J393" s="13"/>
      <c r="K393" s="13"/>
      <c r="L393" s="13"/>
      <c r="M393" s="13"/>
      <c r="N393" s="13"/>
      <c r="O393" s="13"/>
    </row>
    <row r="394" spans="2:15" x14ac:dyDescent="0.2">
      <c r="B394" s="13"/>
      <c r="C394" s="13"/>
      <c r="D394" s="13"/>
      <c r="E394" s="13"/>
      <c r="F394" s="13"/>
      <c r="G394" s="13"/>
      <c r="H394" s="13"/>
      <c r="I394" s="13"/>
      <c r="J394" s="13"/>
      <c r="K394" s="13"/>
      <c r="L394" s="13"/>
      <c r="M394" s="13"/>
      <c r="N394" s="13"/>
      <c r="O394" s="13"/>
    </row>
    <row r="395" spans="2:15" x14ac:dyDescent="0.2">
      <c r="B395" s="13"/>
      <c r="C395" s="13"/>
      <c r="D395" s="13"/>
      <c r="E395" s="13"/>
      <c r="F395" s="13"/>
      <c r="G395" s="13"/>
      <c r="H395" s="13"/>
      <c r="I395" s="13"/>
      <c r="J395" s="13"/>
      <c r="K395" s="13"/>
      <c r="L395" s="13"/>
      <c r="M395" s="13"/>
      <c r="N395" s="13"/>
      <c r="O395" s="13"/>
    </row>
    <row r="396" spans="2:15" x14ac:dyDescent="0.2">
      <c r="B396" s="13"/>
      <c r="C396" s="13"/>
      <c r="D396" s="13"/>
      <c r="E396" s="13"/>
      <c r="F396" s="13"/>
      <c r="G396" s="13"/>
      <c r="H396" s="13"/>
      <c r="I396" s="13"/>
      <c r="J396" s="13"/>
      <c r="K396" s="13"/>
      <c r="L396" s="13"/>
      <c r="M396" s="13"/>
      <c r="N396" s="13"/>
      <c r="O396" s="13"/>
    </row>
    <row r="397" spans="2:15" x14ac:dyDescent="0.2">
      <c r="B397" s="13"/>
      <c r="C397" s="13"/>
      <c r="D397" s="13"/>
      <c r="E397" s="13"/>
      <c r="F397" s="13"/>
      <c r="G397" s="13"/>
      <c r="H397" s="13"/>
      <c r="I397" s="13"/>
      <c r="J397" s="13"/>
      <c r="K397" s="13"/>
      <c r="L397" s="13"/>
      <c r="M397" s="13"/>
      <c r="N397" s="13"/>
      <c r="O397" s="13"/>
    </row>
    <row r="398" spans="2:15" x14ac:dyDescent="0.2">
      <c r="B398" s="13"/>
      <c r="C398" s="13"/>
      <c r="D398" s="13"/>
      <c r="E398" s="13"/>
      <c r="F398" s="13"/>
      <c r="G398" s="13"/>
      <c r="H398" s="13"/>
      <c r="I398" s="13"/>
      <c r="J398" s="13"/>
      <c r="K398" s="13"/>
      <c r="L398" s="13"/>
      <c r="M398" s="13"/>
      <c r="N398" s="13"/>
      <c r="O398" s="13"/>
    </row>
    <row r="399" spans="2:15" x14ac:dyDescent="0.2">
      <c r="B399" s="13"/>
      <c r="C399" s="13"/>
      <c r="D399" s="13"/>
      <c r="E399" s="13"/>
      <c r="F399" s="13"/>
      <c r="G399" s="13"/>
      <c r="H399" s="13"/>
      <c r="I399" s="13"/>
      <c r="J399" s="13"/>
      <c r="K399" s="13"/>
      <c r="L399" s="13"/>
      <c r="M399" s="13"/>
      <c r="N399" s="13"/>
      <c r="O399" s="13"/>
    </row>
    <row r="400" spans="2:15" x14ac:dyDescent="0.2">
      <c r="B400" s="13"/>
      <c r="C400" s="13"/>
      <c r="D400" s="13"/>
      <c r="E400" s="13"/>
      <c r="F400" s="13"/>
      <c r="G400" s="13"/>
      <c r="H400" s="13"/>
      <c r="I400" s="13"/>
      <c r="J400" s="13"/>
      <c r="K400" s="13"/>
      <c r="L400" s="13"/>
      <c r="M400" s="13"/>
      <c r="N400" s="13"/>
      <c r="O400" s="13"/>
    </row>
    <row r="401" spans="2:15" x14ac:dyDescent="0.2">
      <c r="B401" s="13"/>
      <c r="C401" s="13"/>
      <c r="D401" s="13"/>
      <c r="E401" s="13"/>
      <c r="F401" s="13"/>
      <c r="G401" s="13"/>
      <c r="H401" s="13"/>
      <c r="I401" s="13"/>
      <c r="J401" s="13"/>
      <c r="K401" s="13"/>
      <c r="L401" s="13"/>
      <c r="M401" s="13"/>
      <c r="N401" s="13"/>
      <c r="O401" s="13"/>
    </row>
    <row r="402" spans="2:15" x14ac:dyDescent="0.2">
      <c r="B402" s="13"/>
      <c r="C402" s="13"/>
      <c r="D402" s="13"/>
      <c r="E402" s="13"/>
      <c r="F402" s="13"/>
      <c r="G402" s="13"/>
      <c r="H402" s="13"/>
      <c r="I402" s="13"/>
      <c r="J402" s="13"/>
      <c r="K402" s="13"/>
      <c r="L402" s="13"/>
      <c r="M402" s="13"/>
      <c r="N402" s="13"/>
      <c r="O402" s="13"/>
    </row>
    <row r="403" spans="2:15" x14ac:dyDescent="0.2">
      <c r="B403" s="13"/>
      <c r="C403" s="13"/>
      <c r="D403" s="13"/>
      <c r="E403" s="13"/>
      <c r="F403" s="13"/>
      <c r="G403" s="13"/>
      <c r="H403" s="13"/>
      <c r="I403" s="13"/>
      <c r="J403" s="13"/>
      <c r="K403" s="13"/>
      <c r="L403" s="13"/>
      <c r="M403" s="13"/>
      <c r="N403" s="13"/>
      <c r="O403" s="13"/>
    </row>
    <row r="404" spans="2:15" x14ac:dyDescent="0.2">
      <c r="B404" s="13"/>
      <c r="C404" s="13"/>
      <c r="D404" s="13"/>
      <c r="E404" s="13"/>
      <c r="F404" s="13"/>
      <c r="G404" s="13"/>
      <c r="H404" s="13"/>
      <c r="I404" s="13"/>
      <c r="J404" s="13"/>
      <c r="K404" s="13"/>
      <c r="L404" s="13"/>
      <c r="M404" s="13"/>
      <c r="N404" s="13"/>
      <c r="O404" s="13"/>
    </row>
    <row r="405" spans="2:15" x14ac:dyDescent="0.2">
      <c r="B405" s="13"/>
      <c r="C405" s="13"/>
      <c r="D405" s="13"/>
      <c r="E405" s="13"/>
      <c r="F405" s="13"/>
      <c r="G405" s="13"/>
      <c r="H405" s="13"/>
      <c r="I405" s="13"/>
      <c r="J405" s="13"/>
      <c r="K405" s="13"/>
      <c r="L405" s="13"/>
      <c r="M405" s="13"/>
      <c r="N405" s="13"/>
      <c r="O405" s="13"/>
    </row>
    <row r="406" spans="2:15" x14ac:dyDescent="0.2">
      <c r="B406" s="13"/>
      <c r="C406" s="13"/>
      <c r="D406" s="13"/>
      <c r="E406" s="13"/>
      <c r="F406" s="13"/>
      <c r="G406" s="13"/>
      <c r="H406" s="13"/>
      <c r="I406" s="13"/>
      <c r="J406" s="13"/>
      <c r="K406" s="13"/>
      <c r="L406" s="13"/>
      <c r="M406" s="13"/>
      <c r="N406" s="13"/>
      <c r="O406" s="13"/>
    </row>
    <row r="407" spans="2:15" x14ac:dyDescent="0.2">
      <c r="B407" s="13"/>
      <c r="C407" s="13"/>
      <c r="D407" s="13"/>
      <c r="E407" s="13"/>
      <c r="F407" s="13"/>
      <c r="G407" s="13"/>
      <c r="H407" s="13"/>
      <c r="I407" s="13"/>
      <c r="J407" s="13"/>
      <c r="K407" s="13"/>
      <c r="L407" s="13"/>
      <c r="M407" s="13"/>
      <c r="N407" s="13"/>
      <c r="O407" s="13"/>
    </row>
    <row r="408" spans="2:15" x14ac:dyDescent="0.2">
      <c r="B408" s="13"/>
      <c r="C408" s="13"/>
      <c r="D408" s="13"/>
      <c r="E408" s="13"/>
      <c r="F408" s="13"/>
      <c r="G408" s="13"/>
      <c r="H408" s="13"/>
      <c r="I408" s="13"/>
      <c r="J408" s="13"/>
      <c r="K408" s="13"/>
      <c r="L408" s="13"/>
      <c r="M408" s="13"/>
      <c r="N408" s="13"/>
      <c r="O408" s="13"/>
    </row>
    <row r="409" spans="2:15" x14ac:dyDescent="0.2">
      <c r="B409" s="13"/>
      <c r="C409" s="13"/>
      <c r="D409" s="13"/>
      <c r="E409" s="13"/>
      <c r="F409" s="13"/>
      <c r="G409" s="13"/>
      <c r="H409" s="13"/>
      <c r="I409" s="13"/>
      <c r="J409" s="13"/>
      <c r="K409" s="13"/>
      <c r="L409" s="13"/>
      <c r="M409" s="13"/>
      <c r="N409" s="13"/>
      <c r="O409" s="13"/>
    </row>
    <row r="410" spans="2:15" x14ac:dyDescent="0.2">
      <c r="B410" s="13"/>
      <c r="C410" s="13"/>
      <c r="D410" s="13"/>
      <c r="E410" s="13"/>
      <c r="F410" s="13"/>
      <c r="G410" s="13"/>
      <c r="H410" s="13"/>
      <c r="I410" s="13"/>
      <c r="J410" s="13"/>
      <c r="K410" s="13"/>
      <c r="L410" s="13"/>
      <c r="M410" s="13"/>
      <c r="N410" s="13"/>
      <c r="O410" s="13"/>
    </row>
    <row r="411" spans="2:15" x14ac:dyDescent="0.2">
      <c r="B411" s="13"/>
      <c r="C411" s="13"/>
      <c r="D411" s="13"/>
      <c r="E411" s="13"/>
      <c r="F411" s="13"/>
      <c r="G411" s="13"/>
      <c r="H411" s="13"/>
      <c r="I411" s="13"/>
      <c r="J411" s="13"/>
      <c r="K411" s="13"/>
      <c r="L411" s="13"/>
      <c r="M411" s="13"/>
      <c r="N411" s="13"/>
      <c r="O411" s="13"/>
    </row>
    <row r="412" spans="2:15" x14ac:dyDescent="0.2">
      <c r="B412" s="13"/>
      <c r="C412" s="13"/>
      <c r="D412" s="13"/>
      <c r="E412" s="13"/>
      <c r="F412" s="13"/>
      <c r="G412" s="13"/>
      <c r="H412" s="13"/>
      <c r="I412" s="13"/>
      <c r="J412" s="13"/>
      <c r="K412" s="13"/>
      <c r="L412" s="13"/>
      <c r="M412" s="13"/>
      <c r="N412" s="13"/>
      <c r="O412" s="13"/>
    </row>
    <row r="413" spans="2:15" x14ac:dyDescent="0.2">
      <c r="B413" s="13"/>
      <c r="C413" s="13"/>
      <c r="D413" s="13"/>
      <c r="E413" s="13"/>
      <c r="F413" s="13"/>
      <c r="G413" s="13"/>
      <c r="H413" s="13"/>
      <c r="I413" s="13"/>
      <c r="J413" s="13"/>
      <c r="K413" s="13"/>
      <c r="L413" s="13"/>
      <c r="M413" s="13"/>
      <c r="N413" s="13"/>
      <c r="O413" s="13"/>
    </row>
    <row r="414" spans="2:15" x14ac:dyDescent="0.2">
      <c r="B414" s="13"/>
      <c r="C414" s="13"/>
      <c r="D414" s="13"/>
      <c r="E414" s="13"/>
      <c r="F414" s="13"/>
      <c r="G414" s="13"/>
      <c r="H414" s="13"/>
      <c r="I414" s="13"/>
      <c r="J414" s="13"/>
      <c r="K414" s="13"/>
      <c r="L414" s="13"/>
      <c r="M414" s="13"/>
      <c r="N414" s="13"/>
      <c r="O414" s="13"/>
    </row>
    <row r="415" spans="2:15" x14ac:dyDescent="0.2">
      <c r="B415" s="13"/>
      <c r="C415" s="13"/>
      <c r="D415" s="13"/>
      <c r="E415" s="13"/>
      <c r="F415" s="13"/>
      <c r="G415" s="13"/>
      <c r="H415" s="13"/>
      <c r="I415" s="13"/>
      <c r="J415" s="13"/>
      <c r="K415" s="13"/>
      <c r="L415" s="13"/>
      <c r="M415" s="13"/>
      <c r="N415" s="13"/>
      <c r="O415" s="13"/>
    </row>
    <row r="416" spans="2:15" x14ac:dyDescent="0.2">
      <c r="B416" s="13"/>
      <c r="C416" s="13"/>
      <c r="D416" s="13"/>
      <c r="E416" s="13"/>
      <c r="F416" s="13"/>
      <c r="G416" s="13"/>
      <c r="H416" s="13"/>
      <c r="I416" s="13"/>
      <c r="J416" s="13"/>
      <c r="K416" s="13"/>
      <c r="L416" s="13"/>
      <c r="M416" s="13"/>
      <c r="N416" s="13"/>
      <c r="O416" s="13"/>
    </row>
    <row r="417" spans="2:15" x14ac:dyDescent="0.2">
      <c r="B417" s="13"/>
      <c r="C417" s="13"/>
      <c r="D417" s="13"/>
      <c r="E417" s="13"/>
      <c r="F417" s="13"/>
      <c r="G417" s="13"/>
      <c r="H417" s="13"/>
      <c r="I417" s="13"/>
      <c r="J417" s="13"/>
      <c r="K417" s="13"/>
      <c r="L417" s="13"/>
      <c r="M417" s="13"/>
      <c r="N417" s="13"/>
      <c r="O417" s="13"/>
    </row>
    <row r="418" spans="2:15" x14ac:dyDescent="0.2">
      <c r="B418" s="13"/>
      <c r="C418" s="13"/>
      <c r="D418" s="13"/>
      <c r="E418" s="13"/>
      <c r="F418" s="13"/>
      <c r="G418" s="13"/>
      <c r="H418" s="13"/>
      <c r="I418" s="13"/>
      <c r="J418" s="13"/>
      <c r="K418" s="13"/>
      <c r="L418" s="13"/>
      <c r="M418" s="13"/>
      <c r="N418" s="13"/>
      <c r="O418" s="13"/>
    </row>
    <row r="419" spans="2:15" x14ac:dyDescent="0.2">
      <c r="B419" s="13"/>
      <c r="C419" s="13"/>
      <c r="D419" s="13"/>
      <c r="E419" s="13"/>
      <c r="F419" s="13"/>
      <c r="G419" s="13"/>
      <c r="H419" s="13"/>
      <c r="I419" s="13"/>
      <c r="J419" s="13"/>
      <c r="K419" s="13"/>
      <c r="L419" s="13"/>
      <c r="M419" s="13"/>
      <c r="N419" s="13"/>
      <c r="O419" s="13"/>
    </row>
    <row r="420" spans="2:15" x14ac:dyDescent="0.2">
      <c r="B420" s="13"/>
      <c r="C420" s="13"/>
      <c r="D420" s="13"/>
      <c r="E420" s="13"/>
      <c r="F420" s="13"/>
      <c r="G420" s="13"/>
      <c r="H420" s="13"/>
      <c r="I420" s="13"/>
      <c r="J420" s="13"/>
      <c r="K420" s="13"/>
      <c r="L420" s="13"/>
      <c r="M420" s="13"/>
      <c r="N420" s="13"/>
      <c r="O420" s="13"/>
    </row>
    <row r="421" spans="2:15" x14ac:dyDescent="0.2">
      <c r="B421" s="13"/>
      <c r="C421" s="13"/>
      <c r="D421" s="13"/>
      <c r="E421" s="13"/>
      <c r="F421" s="13"/>
      <c r="G421" s="13"/>
      <c r="H421" s="13"/>
      <c r="I421" s="13"/>
      <c r="J421" s="13"/>
      <c r="K421" s="13"/>
      <c r="L421" s="13"/>
      <c r="M421" s="13"/>
      <c r="N421" s="13"/>
      <c r="O421" s="13"/>
    </row>
    <row r="422" spans="2:15" x14ac:dyDescent="0.2">
      <c r="B422" s="13"/>
      <c r="C422" s="13"/>
      <c r="D422" s="13"/>
      <c r="E422" s="13"/>
      <c r="F422" s="13"/>
      <c r="G422" s="13"/>
      <c r="H422" s="13"/>
      <c r="I422" s="13"/>
      <c r="J422" s="13"/>
      <c r="K422" s="13"/>
      <c r="L422" s="13"/>
      <c r="M422" s="13"/>
      <c r="N422" s="13"/>
      <c r="O422" s="13"/>
    </row>
    <row r="423" spans="2:15" x14ac:dyDescent="0.2">
      <c r="B423" s="13"/>
      <c r="C423" s="13"/>
      <c r="D423" s="13"/>
      <c r="E423" s="13"/>
      <c r="F423" s="13"/>
      <c r="G423" s="13"/>
      <c r="H423" s="13"/>
      <c r="I423" s="13"/>
      <c r="J423" s="13"/>
      <c r="K423" s="13"/>
      <c r="L423" s="13"/>
      <c r="M423" s="13"/>
      <c r="N423" s="13"/>
      <c r="O423" s="13"/>
    </row>
    <row r="424" spans="2:15" x14ac:dyDescent="0.2">
      <c r="B424" s="13"/>
      <c r="C424" s="13"/>
      <c r="D424" s="13"/>
      <c r="E424" s="13"/>
      <c r="F424" s="13"/>
      <c r="G424" s="13"/>
      <c r="H424" s="13"/>
      <c r="I424" s="13"/>
      <c r="J424" s="13"/>
      <c r="K424" s="13"/>
      <c r="L424" s="13"/>
      <c r="M424" s="13"/>
      <c r="N424" s="13"/>
      <c r="O424" s="13"/>
    </row>
    <row r="425" spans="2:15" x14ac:dyDescent="0.2">
      <c r="B425" s="13"/>
      <c r="C425" s="13"/>
      <c r="D425" s="13"/>
      <c r="E425" s="13"/>
      <c r="F425" s="13"/>
      <c r="G425" s="13"/>
      <c r="H425" s="13"/>
      <c r="I425" s="13"/>
      <c r="J425" s="13"/>
      <c r="K425" s="13"/>
      <c r="L425" s="13"/>
      <c r="M425" s="13"/>
      <c r="N425" s="13"/>
      <c r="O425" s="13"/>
    </row>
    <row r="426" spans="2:15" x14ac:dyDescent="0.2">
      <c r="B426" s="13"/>
      <c r="C426" s="13"/>
      <c r="D426" s="13"/>
      <c r="E426" s="13"/>
      <c r="F426" s="13"/>
      <c r="G426" s="13"/>
      <c r="H426" s="13"/>
      <c r="I426" s="13"/>
      <c r="J426" s="13"/>
      <c r="K426" s="13"/>
      <c r="L426" s="13"/>
      <c r="M426" s="13"/>
      <c r="N426" s="13"/>
      <c r="O426" s="13"/>
    </row>
    <row r="427" spans="2:15" x14ac:dyDescent="0.2">
      <c r="B427" s="13"/>
      <c r="C427" s="13"/>
      <c r="D427" s="13"/>
      <c r="E427" s="13"/>
      <c r="F427" s="13"/>
      <c r="G427" s="13"/>
      <c r="H427" s="13"/>
      <c r="I427" s="13"/>
      <c r="J427" s="13"/>
      <c r="K427" s="13"/>
      <c r="L427" s="13"/>
      <c r="M427" s="13"/>
      <c r="N427" s="13"/>
      <c r="O427" s="13"/>
    </row>
    <row r="428" spans="2:15" x14ac:dyDescent="0.2">
      <c r="B428" s="13"/>
      <c r="C428" s="13"/>
      <c r="D428" s="13"/>
      <c r="E428" s="13"/>
      <c r="F428" s="13"/>
      <c r="G428" s="13"/>
      <c r="H428" s="13"/>
      <c r="I428" s="13"/>
      <c r="J428" s="13"/>
      <c r="K428" s="13"/>
      <c r="L428" s="13"/>
      <c r="M428" s="13"/>
      <c r="N428" s="13"/>
      <c r="O428" s="13"/>
    </row>
    <row r="429" spans="2:15" x14ac:dyDescent="0.2">
      <c r="B429" s="13"/>
      <c r="C429" s="13"/>
      <c r="D429" s="13"/>
      <c r="E429" s="13"/>
      <c r="F429" s="13"/>
      <c r="G429" s="13"/>
      <c r="H429" s="13"/>
      <c r="I429" s="13"/>
      <c r="J429" s="13"/>
      <c r="K429" s="13"/>
      <c r="L429" s="13"/>
      <c r="M429" s="13"/>
      <c r="N429" s="13"/>
      <c r="O429" s="13"/>
    </row>
    <row r="430" spans="2:15" x14ac:dyDescent="0.2">
      <c r="B430" s="13"/>
      <c r="C430" s="13"/>
      <c r="D430" s="13"/>
      <c r="E430" s="13"/>
      <c r="F430" s="13"/>
      <c r="G430" s="13"/>
      <c r="H430" s="13"/>
      <c r="I430" s="13"/>
      <c r="J430" s="13"/>
      <c r="K430" s="13"/>
      <c r="L430" s="13"/>
      <c r="M430" s="13"/>
      <c r="N430" s="13"/>
      <c r="O430" s="13"/>
    </row>
    <row r="431" spans="2:15" x14ac:dyDescent="0.2">
      <c r="B431" s="13"/>
      <c r="C431" s="13"/>
      <c r="D431" s="13"/>
      <c r="E431" s="13"/>
      <c r="F431" s="13"/>
      <c r="G431" s="13"/>
      <c r="H431" s="13"/>
      <c r="I431" s="13"/>
      <c r="J431" s="13"/>
      <c r="K431" s="13"/>
      <c r="L431" s="13"/>
      <c r="M431" s="13"/>
      <c r="N431" s="13"/>
      <c r="O431" s="13"/>
    </row>
    <row r="432" spans="2:15" x14ac:dyDescent="0.2">
      <c r="B432" s="13"/>
      <c r="C432" s="13"/>
      <c r="D432" s="13"/>
      <c r="E432" s="13"/>
      <c r="F432" s="13"/>
      <c r="G432" s="13"/>
      <c r="H432" s="13"/>
      <c r="I432" s="13"/>
      <c r="J432" s="13"/>
      <c r="K432" s="13"/>
      <c r="L432" s="13"/>
      <c r="M432" s="13"/>
      <c r="N432" s="13"/>
      <c r="O432" s="13"/>
    </row>
    <row r="433" spans="2:15" x14ac:dyDescent="0.2">
      <c r="B433" s="13"/>
      <c r="C433" s="13"/>
      <c r="D433" s="13"/>
      <c r="E433" s="13"/>
      <c r="F433" s="13"/>
      <c r="G433" s="13"/>
      <c r="H433" s="13"/>
      <c r="I433" s="13"/>
      <c r="J433" s="13"/>
      <c r="K433" s="13"/>
      <c r="L433" s="13"/>
      <c r="M433" s="13"/>
      <c r="N433" s="13"/>
      <c r="O433" s="13"/>
    </row>
    <row r="434" spans="2:15" x14ac:dyDescent="0.2">
      <c r="B434" s="13"/>
      <c r="C434" s="13"/>
      <c r="D434" s="13"/>
      <c r="E434" s="13"/>
      <c r="F434" s="13"/>
      <c r="G434" s="13"/>
      <c r="H434" s="13"/>
      <c r="I434" s="13"/>
      <c r="J434" s="13"/>
      <c r="K434" s="13"/>
      <c r="L434" s="13"/>
      <c r="M434" s="13"/>
      <c r="N434" s="13"/>
      <c r="O434" s="13"/>
    </row>
    <row r="435" spans="2:15" x14ac:dyDescent="0.2">
      <c r="B435" s="13"/>
      <c r="C435" s="13"/>
      <c r="D435" s="13"/>
      <c r="E435" s="13"/>
      <c r="F435" s="13"/>
      <c r="G435" s="13"/>
      <c r="H435" s="13"/>
      <c r="I435" s="13"/>
      <c r="J435" s="13"/>
      <c r="K435" s="13"/>
      <c r="L435" s="13"/>
      <c r="M435" s="13"/>
      <c r="N435" s="13"/>
      <c r="O435" s="13"/>
    </row>
    <row r="436" spans="2:15" x14ac:dyDescent="0.2">
      <c r="B436" s="13"/>
      <c r="C436" s="13"/>
      <c r="D436" s="13"/>
      <c r="E436" s="13"/>
      <c r="F436" s="13"/>
      <c r="G436" s="13"/>
      <c r="H436" s="13"/>
      <c r="I436" s="13"/>
      <c r="J436" s="13"/>
      <c r="K436" s="13"/>
      <c r="L436" s="13"/>
      <c r="M436" s="13"/>
      <c r="N436" s="13"/>
      <c r="O436" s="13"/>
    </row>
    <row r="437" spans="2:15" x14ac:dyDescent="0.2">
      <c r="B437" s="13"/>
      <c r="C437" s="13"/>
      <c r="D437" s="13"/>
      <c r="E437" s="13"/>
      <c r="F437" s="13"/>
      <c r="G437" s="13"/>
      <c r="H437" s="13"/>
      <c r="I437" s="13"/>
      <c r="J437" s="13"/>
      <c r="K437" s="13"/>
      <c r="L437" s="13"/>
      <c r="M437" s="13"/>
      <c r="N437" s="13"/>
      <c r="O437" s="13"/>
    </row>
    <row r="438" spans="2:15" x14ac:dyDescent="0.2">
      <c r="B438" s="13"/>
      <c r="C438" s="13"/>
      <c r="D438" s="13"/>
      <c r="E438" s="13"/>
      <c r="F438" s="13"/>
      <c r="G438" s="13"/>
      <c r="H438" s="13"/>
      <c r="I438" s="13"/>
      <c r="J438" s="13"/>
      <c r="K438" s="13"/>
      <c r="L438" s="13"/>
      <c r="M438" s="13"/>
      <c r="N438" s="13"/>
      <c r="O438" s="13"/>
    </row>
    <row r="439" spans="2:15" x14ac:dyDescent="0.2">
      <c r="B439" s="13"/>
      <c r="C439" s="13"/>
      <c r="D439" s="13"/>
      <c r="E439" s="13"/>
      <c r="F439" s="13"/>
      <c r="G439" s="13"/>
      <c r="H439" s="13"/>
      <c r="I439" s="13"/>
      <c r="J439" s="13"/>
      <c r="K439" s="13"/>
      <c r="L439" s="13"/>
      <c r="M439" s="13"/>
      <c r="N439" s="13"/>
      <c r="O439" s="13"/>
    </row>
    <row r="440" spans="2:15" x14ac:dyDescent="0.2">
      <c r="B440" s="13"/>
      <c r="C440" s="13"/>
      <c r="D440" s="13"/>
      <c r="E440" s="13"/>
      <c r="F440" s="13"/>
      <c r="G440" s="13"/>
      <c r="H440" s="13"/>
      <c r="I440" s="13"/>
      <c r="J440" s="13"/>
      <c r="K440" s="13"/>
      <c r="L440" s="13"/>
      <c r="M440" s="13"/>
      <c r="N440" s="13"/>
      <c r="O440" s="13"/>
    </row>
    <row r="441" spans="2:15" x14ac:dyDescent="0.2">
      <c r="B441" s="13"/>
      <c r="C441" s="13"/>
      <c r="D441" s="13"/>
      <c r="E441" s="13"/>
      <c r="F441" s="13"/>
      <c r="G441" s="13"/>
      <c r="H441" s="13"/>
      <c r="I441" s="13"/>
      <c r="J441" s="13"/>
      <c r="K441" s="13"/>
      <c r="L441" s="13"/>
      <c r="M441" s="13"/>
      <c r="N441" s="13"/>
      <c r="O441" s="13"/>
    </row>
    <row r="442" spans="2:15" x14ac:dyDescent="0.2">
      <c r="B442" s="13"/>
      <c r="C442" s="13"/>
      <c r="D442" s="13"/>
      <c r="E442" s="13"/>
      <c r="F442" s="13"/>
      <c r="G442" s="13"/>
      <c r="H442" s="13"/>
      <c r="I442" s="13"/>
      <c r="J442" s="13"/>
      <c r="K442" s="13"/>
      <c r="L442" s="13"/>
      <c r="M442" s="13"/>
      <c r="N442" s="13"/>
      <c r="O442" s="13"/>
    </row>
    <row r="443" spans="2:15" x14ac:dyDescent="0.2">
      <c r="B443" s="13"/>
      <c r="C443" s="13"/>
      <c r="D443" s="13"/>
      <c r="E443" s="13"/>
      <c r="F443" s="13"/>
      <c r="G443" s="13"/>
      <c r="H443" s="13"/>
      <c r="I443" s="13"/>
      <c r="J443" s="13"/>
      <c r="K443" s="13"/>
      <c r="L443" s="13"/>
      <c r="M443" s="13"/>
      <c r="N443" s="13"/>
      <c r="O443" s="13"/>
    </row>
    <row r="444" spans="2:15" x14ac:dyDescent="0.2">
      <c r="B444" s="13"/>
      <c r="C444" s="13"/>
      <c r="D444" s="13"/>
      <c r="E444" s="13"/>
      <c r="F444" s="13"/>
      <c r="G444" s="13"/>
      <c r="H444" s="13"/>
      <c r="I444" s="13"/>
      <c r="J444" s="13"/>
      <c r="K444" s="13"/>
      <c r="L444" s="13"/>
      <c r="M444" s="13"/>
      <c r="N444" s="13"/>
      <c r="O444" s="13"/>
    </row>
    <row r="445" spans="2:15" x14ac:dyDescent="0.2">
      <c r="B445" s="13"/>
      <c r="C445" s="13"/>
      <c r="D445" s="13"/>
      <c r="E445" s="13"/>
      <c r="F445" s="13"/>
      <c r="G445" s="13"/>
      <c r="H445" s="13"/>
      <c r="I445" s="13"/>
      <c r="J445" s="13"/>
      <c r="K445" s="13"/>
      <c r="L445" s="13"/>
      <c r="M445" s="13"/>
      <c r="N445" s="13"/>
      <c r="O445" s="13"/>
    </row>
    <row r="446" spans="2:15" x14ac:dyDescent="0.2">
      <c r="B446" s="13"/>
      <c r="C446" s="13"/>
      <c r="D446" s="13"/>
      <c r="E446" s="13"/>
      <c r="F446" s="13"/>
      <c r="G446" s="13"/>
      <c r="H446" s="13"/>
      <c r="I446" s="13"/>
      <c r="J446" s="13"/>
      <c r="K446" s="13"/>
      <c r="L446" s="13"/>
      <c r="M446" s="13"/>
      <c r="N446" s="13"/>
      <c r="O446" s="13"/>
    </row>
    <row r="447" spans="2:15" x14ac:dyDescent="0.2">
      <c r="B447" s="13"/>
      <c r="C447" s="13"/>
      <c r="D447" s="13"/>
      <c r="E447" s="13"/>
      <c r="F447" s="13"/>
      <c r="G447" s="13"/>
      <c r="H447" s="13"/>
      <c r="I447" s="13"/>
      <c r="J447" s="13"/>
      <c r="K447" s="13"/>
      <c r="L447" s="13"/>
      <c r="M447" s="13"/>
      <c r="N447" s="13"/>
      <c r="O447" s="13"/>
    </row>
    <row r="448" spans="2:15" x14ac:dyDescent="0.2">
      <c r="B448" s="13"/>
      <c r="C448" s="13"/>
      <c r="D448" s="13"/>
      <c r="E448" s="13"/>
      <c r="F448" s="13"/>
      <c r="G448" s="13"/>
      <c r="H448" s="13"/>
      <c r="I448" s="13"/>
      <c r="J448" s="13"/>
      <c r="K448" s="13"/>
      <c r="L448" s="13"/>
      <c r="M448" s="13"/>
      <c r="N448" s="13"/>
      <c r="O448" s="13"/>
    </row>
    <row r="449" spans="2:15" x14ac:dyDescent="0.2">
      <c r="B449" s="13"/>
      <c r="C449" s="13"/>
      <c r="D449" s="13"/>
      <c r="E449" s="13"/>
      <c r="F449" s="13"/>
      <c r="G449" s="13"/>
      <c r="H449" s="13"/>
      <c r="I449" s="13"/>
      <c r="J449" s="13"/>
      <c r="K449" s="13"/>
      <c r="L449" s="13"/>
      <c r="M449" s="13"/>
      <c r="N449" s="13"/>
      <c r="O449" s="13"/>
    </row>
    <row r="450" spans="2:15" x14ac:dyDescent="0.2">
      <c r="B450" s="13"/>
      <c r="C450" s="13"/>
      <c r="D450" s="13"/>
      <c r="E450" s="13"/>
      <c r="F450" s="13"/>
      <c r="G450" s="13"/>
      <c r="H450" s="13"/>
      <c r="I450" s="13"/>
      <c r="J450" s="13"/>
      <c r="K450" s="13"/>
      <c r="L450" s="13"/>
      <c r="M450" s="13"/>
      <c r="N450" s="13"/>
      <c r="O450" s="13"/>
    </row>
    <row r="451" spans="2:15" x14ac:dyDescent="0.2">
      <c r="B451" s="13"/>
      <c r="C451" s="13"/>
      <c r="D451" s="13"/>
      <c r="E451" s="13"/>
      <c r="F451" s="13"/>
      <c r="G451" s="13"/>
      <c r="H451" s="13"/>
      <c r="I451" s="13"/>
      <c r="J451" s="13"/>
      <c r="K451" s="13"/>
      <c r="L451" s="13"/>
      <c r="M451" s="13"/>
      <c r="N451" s="13"/>
      <c r="O451" s="13"/>
    </row>
    <row r="452" spans="2:15" x14ac:dyDescent="0.2">
      <c r="B452" s="13"/>
      <c r="C452" s="13"/>
      <c r="D452" s="13"/>
      <c r="E452" s="13"/>
      <c r="F452" s="13"/>
      <c r="G452" s="13"/>
      <c r="H452" s="13"/>
      <c r="I452" s="13"/>
      <c r="J452" s="13"/>
      <c r="K452" s="13"/>
      <c r="L452" s="13"/>
      <c r="M452" s="13"/>
      <c r="N452" s="13"/>
      <c r="O452" s="13"/>
    </row>
    <row r="453" spans="2:15" x14ac:dyDescent="0.2">
      <c r="B453" s="13"/>
      <c r="C453" s="13"/>
      <c r="D453" s="13"/>
      <c r="E453" s="13"/>
      <c r="F453" s="13"/>
      <c r="G453" s="13"/>
      <c r="H453" s="13"/>
      <c r="I453" s="13"/>
      <c r="J453" s="13"/>
      <c r="K453" s="13"/>
      <c r="L453" s="13"/>
      <c r="M453" s="13"/>
      <c r="N453" s="13"/>
      <c r="O453" s="13"/>
    </row>
    <row r="454" spans="2:15" x14ac:dyDescent="0.2">
      <c r="B454" s="13"/>
      <c r="C454" s="13"/>
      <c r="D454" s="13"/>
      <c r="E454" s="13"/>
      <c r="F454" s="13"/>
      <c r="G454" s="13"/>
      <c r="H454" s="13"/>
      <c r="I454" s="13"/>
      <c r="J454" s="13"/>
      <c r="K454" s="13"/>
      <c r="L454" s="13"/>
      <c r="M454" s="13"/>
      <c r="N454" s="13"/>
      <c r="O454" s="13"/>
    </row>
    <row r="455" spans="2:15" x14ac:dyDescent="0.2">
      <c r="B455" s="13"/>
      <c r="C455" s="13"/>
      <c r="D455" s="13"/>
      <c r="E455" s="13"/>
      <c r="F455" s="13"/>
      <c r="G455" s="13"/>
      <c r="H455" s="13"/>
      <c r="I455" s="13"/>
      <c r="J455" s="13"/>
      <c r="K455" s="13"/>
      <c r="L455" s="13"/>
      <c r="M455" s="13"/>
      <c r="N455" s="13"/>
      <c r="O455" s="13"/>
    </row>
    <row r="456" spans="2:15" x14ac:dyDescent="0.2">
      <c r="B456" s="13"/>
      <c r="C456" s="13"/>
      <c r="D456" s="13"/>
      <c r="E456" s="13"/>
      <c r="F456" s="13"/>
      <c r="G456" s="13"/>
      <c r="H456" s="13"/>
      <c r="I456" s="13"/>
      <c r="J456" s="13"/>
      <c r="K456" s="13"/>
      <c r="L456" s="13"/>
      <c r="M456" s="13"/>
      <c r="N456" s="13"/>
      <c r="O456" s="13"/>
    </row>
    <row r="457" spans="2:15" x14ac:dyDescent="0.2">
      <c r="B457" s="13"/>
      <c r="C457" s="13"/>
      <c r="D457" s="13"/>
      <c r="E457" s="13"/>
      <c r="F457" s="13"/>
      <c r="G457" s="13"/>
      <c r="H457" s="13"/>
      <c r="I457" s="13"/>
      <c r="J457" s="13"/>
      <c r="K457" s="13"/>
      <c r="L457" s="13"/>
      <c r="M457" s="13"/>
      <c r="N457" s="13"/>
      <c r="O457" s="13"/>
    </row>
    <row r="458" spans="2:15" x14ac:dyDescent="0.2">
      <c r="B458" s="13"/>
      <c r="C458" s="13"/>
      <c r="D458" s="13"/>
      <c r="E458" s="13"/>
      <c r="F458" s="13"/>
      <c r="G458" s="13"/>
      <c r="H458" s="13"/>
      <c r="I458" s="13"/>
      <c r="J458" s="13"/>
      <c r="K458" s="13"/>
      <c r="L458" s="13"/>
      <c r="M458" s="13"/>
      <c r="N458" s="13"/>
      <c r="O458" s="13"/>
    </row>
    <row r="459" spans="2:15" x14ac:dyDescent="0.2">
      <c r="B459" s="13"/>
      <c r="C459" s="13"/>
      <c r="D459" s="13"/>
      <c r="E459" s="13"/>
      <c r="F459" s="13"/>
      <c r="G459" s="13"/>
      <c r="H459" s="13"/>
      <c r="I459" s="13"/>
      <c r="J459" s="13"/>
      <c r="K459" s="13"/>
      <c r="L459" s="13"/>
      <c r="M459" s="13"/>
      <c r="N459" s="13"/>
      <c r="O459" s="13"/>
    </row>
    <row r="460" spans="2:15" x14ac:dyDescent="0.2">
      <c r="B460" s="13"/>
      <c r="C460" s="13"/>
      <c r="D460" s="13"/>
      <c r="E460" s="13"/>
      <c r="F460" s="13"/>
      <c r="G460" s="13"/>
      <c r="H460" s="13"/>
      <c r="I460" s="13"/>
      <c r="J460" s="13"/>
      <c r="K460" s="13"/>
      <c r="L460" s="13"/>
      <c r="M460" s="13"/>
      <c r="N460" s="13"/>
      <c r="O460" s="13"/>
    </row>
    <row r="461" spans="2:15" x14ac:dyDescent="0.2">
      <c r="B461" s="13"/>
      <c r="C461" s="13"/>
      <c r="D461" s="13"/>
      <c r="E461" s="13"/>
      <c r="F461" s="13"/>
      <c r="G461" s="13"/>
      <c r="H461" s="13"/>
      <c r="I461" s="13"/>
      <c r="J461" s="13"/>
      <c r="K461" s="13"/>
      <c r="L461" s="13"/>
      <c r="M461" s="13"/>
      <c r="N461" s="13"/>
      <c r="O461" s="13"/>
    </row>
    <row r="462" spans="2:15" x14ac:dyDescent="0.2">
      <c r="B462" s="13"/>
      <c r="C462" s="13"/>
      <c r="D462" s="13"/>
      <c r="E462" s="13"/>
      <c r="F462" s="13"/>
      <c r="G462" s="13"/>
      <c r="H462" s="13"/>
      <c r="I462" s="13"/>
      <c r="J462" s="13"/>
      <c r="K462" s="13"/>
      <c r="L462" s="13"/>
      <c r="M462" s="13"/>
      <c r="N462" s="13"/>
      <c r="O462" s="13"/>
    </row>
    <row r="463" spans="2:15" x14ac:dyDescent="0.2">
      <c r="B463" s="13"/>
      <c r="C463" s="13"/>
      <c r="D463" s="13"/>
      <c r="E463" s="13"/>
      <c r="F463" s="13"/>
      <c r="G463" s="13"/>
      <c r="H463" s="13"/>
      <c r="I463" s="13"/>
      <c r="J463" s="13"/>
      <c r="K463" s="13"/>
      <c r="L463" s="13"/>
      <c r="M463" s="13"/>
      <c r="N463" s="13"/>
      <c r="O463" s="13"/>
    </row>
    <row r="464" spans="2:15" x14ac:dyDescent="0.2">
      <c r="B464" s="13"/>
      <c r="C464" s="13"/>
      <c r="D464" s="13"/>
      <c r="E464" s="13"/>
      <c r="F464" s="13"/>
      <c r="G464" s="13"/>
      <c r="H464" s="13"/>
      <c r="I464" s="13"/>
      <c r="J464" s="13"/>
      <c r="K464" s="13"/>
      <c r="L464" s="13"/>
      <c r="M464" s="13"/>
      <c r="N464" s="13"/>
      <c r="O464" s="13"/>
    </row>
    <row r="465" spans="2:15" x14ac:dyDescent="0.2">
      <c r="B465" s="13"/>
      <c r="C465" s="13"/>
      <c r="D465" s="13"/>
      <c r="E465" s="13"/>
      <c r="F465" s="13"/>
      <c r="G465" s="13"/>
      <c r="H465" s="13"/>
      <c r="I465" s="13"/>
      <c r="J465" s="13"/>
      <c r="K465" s="13"/>
      <c r="L465" s="13"/>
      <c r="M465" s="13"/>
      <c r="N465" s="13"/>
      <c r="O465" s="13"/>
    </row>
    <row r="466" spans="2:15" x14ac:dyDescent="0.2">
      <c r="B466" s="13"/>
      <c r="C466" s="13"/>
      <c r="D466" s="13"/>
      <c r="E466" s="13"/>
      <c r="F466" s="13"/>
      <c r="G466" s="13"/>
      <c r="H466" s="13"/>
      <c r="I466" s="13"/>
      <c r="J466" s="13"/>
      <c r="K466" s="13"/>
      <c r="L466" s="13"/>
      <c r="M466" s="13"/>
      <c r="N466" s="13"/>
      <c r="O466" s="13"/>
    </row>
    <row r="467" spans="2:15" x14ac:dyDescent="0.2">
      <c r="B467" s="13"/>
      <c r="C467" s="13"/>
      <c r="D467" s="13"/>
      <c r="E467" s="13"/>
      <c r="F467" s="13"/>
      <c r="G467" s="13"/>
      <c r="H467" s="13"/>
      <c r="I467" s="13"/>
      <c r="J467" s="13"/>
      <c r="K467" s="13"/>
      <c r="L467" s="13"/>
      <c r="M467" s="13"/>
      <c r="N467" s="13"/>
      <c r="O467" s="13"/>
    </row>
    <row r="468" spans="2:15" x14ac:dyDescent="0.2">
      <c r="B468" s="13"/>
      <c r="C468" s="13"/>
      <c r="D468" s="13"/>
      <c r="E468" s="13"/>
      <c r="F468" s="13"/>
      <c r="G468" s="13"/>
      <c r="H468" s="13"/>
      <c r="I468" s="13"/>
      <c r="J468" s="13"/>
      <c r="K468" s="13"/>
      <c r="L468" s="13"/>
      <c r="M468" s="13"/>
      <c r="N468" s="13"/>
      <c r="O468" s="13"/>
    </row>
    <row r="469" spans="2:15" x14ac:dyDescent="0.2">
      <c r="B469" s="13"/>
      <c r="C469" s="13"/>
      <c r="D469" s="13"/>
      <c r="E469" s="13"/>
      <c r="F469" s="13"/>
      <c r="G469" s="13"/>
      <c r="H469" s="13"/>
      <c r="I469" s="13"/>
      <c r="J469" s="13"/>
      <c r="K469" s="13"/>
      <c r="L469" s="13"/>
      <c r="M469" s="13"/>
      <c r="N469" s="13"/>
      <c r="O469" s="13"/>
    </row>
    <row r="470" spans="2:15" x14ac:dyDescent="0.2">
      <c r="B470" s="13"/>
      <c r="C470" s="13"/>
      <c r="D470" s="13"/>
      <c r="E470" s="13"/>
      <c r="F470" s="13"/>
      <c r="G470" s="13"/>
      <c r="H470" s="13"/>
      <c r="I470" s="13"/>
      <c r="J470" s="13"/>
      <c r="K470" s="13"/>
      <c r="L470" s="13"/>
      <c r="M470" s="13"/>
      <c r="N470" s="13"/>
      <c r="O470" s="13"/>
    </row>
    <row r="471" spans="2:15" x14ac:dyDescent="0.2">
      <c r="B471" s="13"/>
      <c r="C471" s="13"/>
      <c r="D471" s="13"/>
      <c r="E471" s="13"/>
      <c r="F471" s="13"/>
      <c r="G471" s="13"/>
      <c r="H471" s="13"/>
      <c r="I471" s="13"/>
      <c r="J471" s="13"/>
      <c r="K471" s="13"/>
      <c r="L471" s="13"/>
      <c r="M471" s="13"/>
      <c r="N471" s="13"/>
      <c r="O471" s="13"/>
    </row>
    <row r="472" spans="2:15" x14ac:dyDescent="0.2">
      <c r="B472" s="13"/>
      <c r="C472" s="13"/>
      <c r="D472" s="13"/>
      <c r="E472" s="13"/>
      <c r="F472" s="13"/>
      <c r="G472" s="13"/>
      <c r="H472" s="13"/>
      <c r="I472" s="13"/>
      <c r="J472" s="13"/>
      <c r="K472" s="13"/>
      <c r="L472" s="13"/>
      <c r="M472" s="13"/>
      <c r="N472" s="13"/>
      <c r="O472" s="13"/>
    </row>
    <row r="473" spans="2:15" x14ac:dyDescent="0.2">
      <c r="B473" s="13"/>
      <c r="C473" s="13"/>
      <c r="D473" s="13"/>
      <c r="E473" s="13"/>
      <c r="F473" s="13"/>
      <c r="G473" s="13"/>
      <c r="H473" s="13"/>
      <c r="I473" s="13"/>
      <c r="J473" s="13"/>
      <c r="K473" s="13"/>
      <c r="L473" s="13"/>
      <c r="M473" s="13"/>
      <c r="N473" s="13"/>
      <c r="O473" s="13"/>
    </row>
    <row r="474" spans="2:15" x14ac:dyDescent="0.2">
      <c r="B474" s="13"/>
      <c r="C474" s="13"/>
      <c r="D474" s="13"/>
      <c r="E474" s="13"/>
      <c r="F474" s="13"/>
      <c r="G474" s="13"/>
      <c r="H474" s="13"/>
      <c r="I474" s="13"/>
      <c r="J474" s="13"/>
      <c r="K474" s="13"/>
      <c r="L474" s="13"/>
      <c r="M474" s="13"/>
      <c r="N474" s="13"/>
      <c r="O474" s="13"/>
    </row>
    <row r="475" spans="2:15" x14ac:dyDescent="0.2">
      <c r="B475" s="13"/>
      <c r="C475" s="13"/>
      <c r="D475" s="13"/>
      <c r="E475" s="13"/>
      <c r="F475" s="13"/>
      <c r="G475" s="13"/>
      <c r="H475" s="13"/>
      <c r="I475" s="13"/>
      <c r="J475" s="13"/>
      <c r="K475" s="13"/>
      <c r="L475" s="13"/>
      <c r="M475" s="13"/>
      <c r="N475" s="13"/>
      <c r="O475" s="13"/>
    </row>
    <row r="476" spans="2:15" x14ac:dyDescent="0.2">
      <c r="B476" s="13"/>
      <c r="C476" s="13"/>
      <c r="D476" s="13"/>
      <c r="E476" s="13"/>
      <c r="F476" s="13"/>
      <c r="G476" s="13"/>
      <c r="H476" s="13"/>
      <c r="I476" s="13"/>
      <c r="J476" s="13"/>
      <c r="K476" s="13"/>
      <c r="L476" s="13"/>
      <c r="M476" s="13"/>
      <c r="N476" s="13"/>
      <c r="O476" s="13"/>
    </row>
    <row r="477" spans="2:15" x14ac:dyDescent="0.2">
      <c r="B477" s="13"/>
      <c r="C477" s="13"/>
      <c r="D477" s="13"/>
      <c r="E477" s="13"/>
      <c r="F477" s="13"/>
      <c r="G477" s="13"/>
      <c r="H477" s="13"/>
      <c r="I477" s="13"/>
      <c r="J477" s="13"/>
      <c r="K477" s="13"/>
      <c r="L477" s="13"/>
      <c r="M477" s="13"/>
      <c r="N477" s="13"/>
      <c r="O477" s="13"/>
    </row>
    <row r="478" spans="2:15" x14ac:dyDescent="0.2">
      <c r="B478" s="13"/>
      <c r="C478" s="13"/>
      <c r="D478" s="13"/>
      <c r="E478" s="13"/>
      <c r="F478" s="13"/>
      <c r="G478" s="13"/>
      <c r="H478" s="13"/>
      <c r="I478" s="13"/>
      <c r="J478" s="13"/>
      <c r="K478" s="13"/>
      <c r="L478" s="13"/>
      <c r="M478" s="13"/>
      <c r="N478" s="13"/>
      <c r="O478" s="13"/>
    </row>
    <row r="479" spans="2:15" x14ac:dyDescent="0.2">
      <c r="B479" s="13"/>
      <c r="C479" s="13"/>
      <c r="D479" s="13"/>
      <c r="E479" s="13"/>
      <c r="F479" s="13"/>
      <c r="G479" s="13"/>
      <c r="H479" s="13"/>
      <c r="I479" s="13"/>
      <c r="J479" s="13"/>
      <c r="K479" s="13"/>
      <c r="L479" s="13"/>
      <c r="M479" s="13"/>
      <c r="N479" s="13"/>
      <c r="O479" s="13"/>
    </row>
    <row r="480" spans="2:15" x14ac:dyDescent="0.2">
      <c r="B480" s="13"/>
      <c r="C480" s="13"/>
      <c r="D480" s="13"/>
      <c r="E480" s="13"/>
      <c r="F480" s="13"/>
      <c r="G480" s="13"/>
      <c r="H480" s="13"/>
      <c r="I480" s="13"/>
      <c r="J480" s="13"/>
      <c r="K480" s="13"/>
      <c r="L480" s="13"/>
      <c r="M480" s="13"/>
      <c r="N480" s="13"/>
      <c r="O480" s="13"/>
    </row>
    <row r="481" spans="2:15" x14ac:dyDescent="0.2">
      <c r="B481" s="13"/>
      <c r="C481" s="13"/>
      <c r="D481" s="13"/>
      <c r="E481" s="13"/>
      <c r="F481" s="13"/>
      <c r="G481" s="13"/>
      <c r="H481" s="13"/>
      <c r="I481" s="13"/>
      <c r="J481" s="13"/>
      <c r="K481" s="13"/>
      <c r="L481" s="13"/>
      <c r="M481" s="13"/>
      <c r="N481" s="13"/>
      <c r="O481" s="13"/>
    </row>
    <row r="482" spans="2:15" x14ac:dyDescent="0.2">
      <c r="B482" s="13"/>
      <c r="C482" s="13"/>
      <c r="D482" s="13"/>
      <c r="E482" s="13"/>
      <c r="F482" s="13"/>
      <c r="G482" s="13"/>
      <c r="H482" s="13"/>
      <c r="I482" s="13"/>
      <c r="J482" s="13"/>
      <c r="K482" s="13"/>
      <c r="L482" s="13"/>
      <c r="M482" s="13"/>
      <c r="N482" s="13"/>
      <c r="O482" s="13"/>
    </row>
    <row r="483" spans="2:15" x14ac:dyDescent="0.2">
      <c r="B483" s="13"/>
      <c r="C483" s="13"/>
      <c r="D483" s="13"/>
      <c r="E483" s="13"/>
      <c r="F483" s="13"/>
      <c r="G483" s="13"/>
      <c r="H483" s="13"/>
      <c r="I483" s="13"/>
      <c r="J483" s="13"/>
      <c r="K483" s="13"/>
      <c r="L483" s="13"/>
      <c r="M483" s="13"/>
      <c r="N483" s="13"/>
      <c r="O483" s="13"/>
    </row>
    <row r="484" spans="2:15" x14ac:dyDescent="0.2">
      <c r="B484" s="13"/>
      <c r="C484" s="13"/>
      <c r="D484" s="13"/>
      <c r="E484" s="13"/>
      <c r="F484" s="13"/>
      <c r="G484" s="13"/>
      <c r="H484" s="13"/>
      <c r="I484" s="13"/>
      <c r="J484" s="13"/>
      <c r="K484" s="13"/>
      <c r="L484" s="13"/>
      <c r="M484" s="13"/>
      <c r="N484" s="13"/>
      <c r="O484" s="13"/>
    </row>
    <row r="485" spans="2:15" x14ac:dyDescent="0.2">
      <c r="B485" s="13"/>
      <c r="C485" s="13"/>
      <c r="D485" s="13"/>
      <c r="E485" s="13"/>
      <c r="F485" s="13"/>
      <c r="G485" s="13"/>
      <c r="H485" s="13"/>
      <c r="I485" s="13"/>
      <c r="J485" s="13"/>
      <c r="K485" s="13"/>
      <c r="L485" s="13"/>
      <c r="M485" s="13"/>
      <c r="N485" s="13"/>
      <c r="O485" s="13"/>
    </row>
    <row r="486" spans="2:15" x14ac:dyDescent="0.2">
      <c r="B486" s="13"/>
      <c r="C486" s="13"/>
      <c r="D486" s="13"/>
      <c r="E486" s="13"/>
      <c r="F486" s="13"/>
      <c r="G486" s="13"/>
      <c r="H486" s="13"/>
      <c r="I486" s="13"/>
      <c r="J486" s="13"/>
      <c r="K486" s="13"/>
      <c r="L486" s="13"/>
      <c r="M486" s="13"/>
      <c r="N486" s="13"/>
      <c r="O486" s="13"/>
    </row>
    <row r="487" spans="2:15" x14ac:dyDescent="0.2">
      <c r="B487" s="13"/>
      <c r="C487" s="13"/>
      <c r="D487" s="13"/>
      <c r="E487" s="13"/>
      <c r="F487" s="13"/>
      <c r="G487" s="13"/>
      <c r="H487" s="13"/>
      <c r="I487" s="13"/>
      <c r="J487" s="13"/>
      <c r="K487" s="13"/>
      <c r="L487" s="13"/>
      <c r="M487" s="13"/>
      <c r="N487" s="13"/>
      <c r="O487" s="13"/>
    </row>
    <row r="488" spans="2:15" x14ac:dyDescent="0.2">
      <c r="B488" s="13"/>
      <c r="C488" s="13"/>
      <c r="D488" s="13"/>
      <c r="E488" s="13"/>
      <c r="F488" s="13"/>
      <c r="G488" s="13"/>
      <c r="H488" s="13"/>
      <c r="I488" s="13"/>
      <c r="J488" s="13"/>
      <c r="K488" s="13"/>
      <c r="L488" s="13"/>
      <c r="M488" s="13"/>
      <c r="N488" s="13"/>
      <c r="O488" s="13"/>
    </row>
    <row r="489" spans="2:15" x14ac:dyDescent="0.2">
      <c r="B489" s="13"/>
      <c r="C489" s="13"/>
      <c r="D489" s="13"/>
      <c r="E489" s="13"/>
      <c r="F489" s="13"/>
      <c r="G489" s="13"/>
      <c r="H489" s="13"/>
      <c r="I489" s="13"/>
      <c r="J489" s="13"/>
      <c r="K489" s="13"/>
      <c r="L489" s="13"/>
      <c r="M489" s="13"/>
      <c r="N489" s="13"/>
      <c r="O489" s="13"/>
    </row>
    <row r="490" spans="2:15" x14ac:dyDescent="0.2">
      <c r="B490" s="13"/>
      <c r="C490" s="13"/>
      <c r="D490" s="13"/>
      <c r="E490" s="13"/>
      <c r="F490" s="13"/>
      <c r="G490" s="13"/>
      <c r="H490" s="13"/>
      <c r="I490" s="13"/>
      <c r="J490" s="13"/>
      <c r="K490" s="13"/>
      <c r="L490" s="13"/>
      <c r="M490" s="13"/>
      <c r="N490" s="13"/>
      <c r="O490" s="13"/>
    </row>
    <row r="491" spans="2:15" x14ac:dyDescent="0.2">
      <c r="B491" s="13"/>
      <c r="C491" s="13"/>
      <c r="D491" s="13"/>
      <c r="E491" s="13"/>
      <c r="F491" s="13"/>
      <c r="G491" s="13"/>
      <c r="H491" s="13"/>
      <c r="I491" s="13"/>
      <c r="J491" s="13"/>
      <c r="K491" s="13"/>
      <c r="L491" s="13"/>
      <c r="M491" s="13"/>
      <c r="N491" s="13"/>
      <c r="O491" s="13"/>
    </row>
    <row r="492" spans="2:15" x14ac:dyDescent="0.2">
      <c r="B492" s="13"/>
      <c r="C492" s="13"/>
      <c r="D492" s="13"/>
      <c r="E492" s="13"/>
      <c r="F492" s="13"/>
      <c r="G492" s="13"/>
      <c r="H492" s="13"/>
      <c r="I492" s="13"/>
      <c r="J492" s="13"/>
      <c r="K492" s="13"/>
      <c r="L492" s="13"/>
      <c r="M492" s="13"/>
      <c r="N492" s="13"/>
      <c r="O492" s="13"/>
    </row>
    <row r="493" spans="2:15" x14ac:dyDescent="0.2">
      <c r="B493" s="13"/>
      <c r="C493" s="13"/>
      <c r="D493" s="13"/>
      <c r="E493" s="13"/>
      <c r="F493" s="13"/>
      <c r="G493" s="13"/>
      <c r="H493" s="13"/>
      <c r="I493" s="13"/>
      <c r="J493" s="13"/>
      <c r="K493" s="13"/>
      <c r="L493" s="13"/>
      <c r="M493" s="13"/>
      <c r="N493" s="13"/>
      <c r="O493" s="13"/>
    </row>
    <row r="494" spans="2:15" x14ac:dyDescent="0.2">
      <c r="B494" s="13"/>
      <c r="C494" s="13"/>
      <c r="D494" s="13"/>
      <c r="E494" s="13"/>
      <c r="F494" s="13"/>
      <c r="G494" s="13"/>
      <c r="H494" s="13"/>
      <c r="I494" s="13"/>
      <c r="J494" s="13"/>
      <c r="K494" s="13"/>
      <c r="L494" s="13"/>
      <c r="M494" s="13"/>
      <c r="N494" s="13"/>
      <c r="O494" s="13"/>
    </row>
    <row r="495" spans="2:15" x14ac:dyDescent="0.2">
      <c r="B495" s="13"/>
      <c r="C495" s="13"/>
      <c r="D495" s="13"/>
      <c r="E495" s="13"/>
      <c r="F495" s="13"/>
      <c r="G495" s="13"/>
      <c r="H495" s="13"/>
      <c r="I495" s="13"/>
      <c r="J495" s="13"/>
      <c r="K495" s="13"/>
      <c r="L495" s="13"/>
      <c r="M495" s="13"/>
      <c r="N495" s="13"/>
      <c r="O495" s="13"/>
    </row>
    <row r="496" spans="2:15" x14ac:dyDescent="0.2">
      <c r="B496" s="13"/>
      <c r="C496" s="13"/>
      <c r="D496" s="13"/>
      <c r="E496" s="13"/>
      <c r="F496" s="13"/>
      <c r="G496" s="13"/>
      <c r="H496" s="13"/>
      <c r="I496" s="13"/>
      <c r="J496" s="13"/>
      <c r="K496" s="13"/>
      <c r="L496" s="13"/>
      <c r="M496" s="13"/>
      <c r="N496" s="13"/>
      <c r="O496" s="13"/>
    </row>
    <row r="497" spans="2:15" x14ac:dyDescent="0.2">
      <c r="B497" s="13"/>
      <c r="C497" s="13"/>
      <c r="D497" s="13"/>
      <c r="E497" s="13"/>
      <c r="F497" s="13"/>
      <c r="G497" s="13"/>
      <c r="H497" s="13"/>
      <c r="I497" s="13"/>
      <c r="J497" s="13"/>
      <c r="K497" s="13"/>
      <c r="L497" s="13"/>
      <c r="M497" s="13"/>
      <c r="N497" s="13"/>
      <c r="O497" s="13"/>
    </row>
    <row r="498" spans="2:15" x14ac:dyDescent="0.2">
      <c r="B498" s="13"/>
      <c r="C498" s="13"/>
      <c r="D498" s="13"/>
      <c r="E498" s="13"/>
      <c r="F498" s="13"/>
      <c r="G498" s="13"/>
      <c r="H498" s="13"/>
      <c r="I498" s="13"/>
      <c r="J498" s="13"/>
      <c r="K498" s="13"/>
      <c r="L498" s="13"/>
      <c r="M498" s="13"/>
      <c r="N498" s="13"/>
      <c r="O498" s="13"/>
    </row>
    <row r="499" spans="2:15" x14ac:dyDescent="0.2">
      <c r="B499" s="13"/>
      <c r="C499" s="13"/>
      <c r="D499" s="13"/>
      <c r="E499" s="13"/>
      <c r="F499" s="13"/>
      <c r="G499" s="13"/>
      <c r="H499" s="13"/>
      <c r="I499" s="13"/>
      <c r="J499" s="13"/>
      <c r="K499" s="13"/>
      <c r="L499" s="13"/>
      <c r="M499" s="13"/>
      <c r="N499" s="13"/>
      <c r="O499" s="13"/>
    </row>
  </sheetData>
  <mergeCells count="17">
    <mergeCell ref="C19:M19"/>
    <mergeCell ref="C24:M24"/>
    <mergeCell ref="B13:B16"/>
    <mergeCell ref="D13:M13"/>
    <mergeCell ref="D16:M16"/>
    <mergeCell ref="D14:M14"/>
    <mergeCell ref="D15:M15"/>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19"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69"/>
  <sheetViews>
    <sheetView tabSelected="1" zoomScaleNormal="100" workbookViewId="0"/>
  </sheetViews>
  <sheetFormatPr defaultColWidth="9.140625" defaultRowHeight="12.75" x14ac:dyDescent="0.2"/>
  <cols>
    <col min="1" max="1" width="1.85546875" style="2" customWidth="1"/>
    <col min="2" max="2" width="3.5703125" style="63" customWidth="1"/>
    <col min="3" max="3" width="29.5703125" style="3" customWidth="1"/>
    <col min="4" max="4" width="54.4257812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358" t="s">
        <v>0</v>
      </c>
      <c r="C1" s="358"/>
      <c r="D1" s="358"/>
      <c r="E1" s="358"/>
      <c r="F1" s="358"/>
      <c r="G1" s="358"/>
      <c r="H1" s="358"/>
      <c r="I1" s="358"/>
      <c r="J1" s="358"/>
      <c r="K1" s="358"/>
      <c r="L1" s="358"/>
      <c r="M1" s="358"/>
      <c r="N1" s="358"/>
      <c r="O1" s="358"/>
      <c r="P1" s="358"/>
      <c r="Q1" s="358"/>
    </row>
    <row r="2" spans="1:25" ht="20.25" x14ac:dyDescent="0.3">
      <c r="B2" s="358" t="s">
        <v>36</v>
      </c>
      <c r="C2" s="358"/>
      <c r="D2" s="358"/>
      <c r="E2" s="358"/>
      <c r="F2" s="358"/>
      <c r="G2" s="358"/>
      <c r="H2" s="358"/>
      <c r="I2" s="358"/>
      <c r="J2" s="358"/>
      <c r="K2" s="358"/>
      <c r="L2" s="358"/>
      <c r="M2" s="358"/>
      <c r="N2" s="358"/>
      <c r="O2" s="358"/>
      <c r="P2" s="358"/>
      <c r="Q2" s="358"/>
    </row>
    <row r="3" spans="1:25" ht="5.25" customHeight="1" x14ac:dyDescent="0.2">
      <c r="B3" s="6"/>
      <c r="C3" s="2"/>
      <c r="D3" s="2"/>
      <c r="E3" s="2"/>
      <c r="F3" s="2"/>
      <c r="G3" s="2"/>
      <c r="H3" s="2"/>
      <c r="J3" s="2"/>
      <c r="K3" s="2"/>
      <c r="L3" s="2"/>
      <c r="M3" s="2"/>
      <c r="N3" s="2"/>
      <c r="O3" s="2"/>
      <c r="P3" s="2"/>
    </row>
    <row r="4" spans="1:25" ht="13.5" thickBot="1" x14ac:dyDescent="0.25">
      <c r="B4" s="373" t="s">
        <v>37</v>
      </c>
      <c r="C4" s="373"/>
      <c r="D4" s="343" t="s">
        <v>325</v>
      </c>
      <c r="E4" s="344"/>
      <c r="F4" s="295"/>
      <c r="G4" s="295"/>
      <c r="H4" s="295"/>
      <c r="I4" s="295"/>
      <c r="J4" s="295"/>
      <c r="K4" s="295"/>
      <c r="L4" s="295"/>
      <c r="M4" s="295"/>
      <c r="N4" s="295"/>
      <c r="O4" s="295"/>
      <c r="P4" s="2"/>
    </row>
    <row r="5" spans="1:25" ht="13.5" thickBot="1" x14ac:dyDescent="0.25">
      <c r="B5" s="373" t="s">
        <v>38</v>
      </c>
      <c r="C5" s="373"/>
      <c r="D5" s="345">
        <v>1</v>
      </c>
      <c r="E5" s="345" t="s">
        <v>446</v>
      </c>
      <c r="F5" s="346" t="s">
        <v>40</v>
      </c>
      <c r="G5" s="375" t="s">
        <v>453</v>
      </c>
      <c r="H5" s="375"/>
      <c r="I5" s="375"/>
      <c r="J5" s="375"/>
      <c r="K5" s="347"/>
      <c r="L5" s="347"/>
      <c r="M5" s="348" t="s">
        <v>17</v>
      </c>
      <c r="N5" s="349" t="s">
        <v>458</v>
      </c>
      <c r="O5" s="350"/>
      <c r="P5" s="13" t="s">
        <v>41</v>
      </c>
    </row>
    <row r="6" spans="1:25" ht="27.75" customHeight="1" x14ac:dyDescent="0.2">
      <c r="B6" s="376" t="s">
        <v>42</v>
      </c>
      <c r="C6" s="377"/>
      <c r="D6" s="378" t="s">
        <v>427</v>
      </c>
      <c r="E6" s="379"/>
      <c r="F6" s="379"/>
      <c r="G6" s="379"/>
      <c r="H6" s="379"/>
      <c r="I6" s="379"/>
      <c r="J6" s="379"/>
      <c r="K6" s="379"/>
      <c r="L6" s="379"/>
      <c r="M6" s="379"/>
      <c r="N6" s="379"/>
      <c r="O6" s="380"/>
      <c r="P6" s="17"/>
    </row>
    <row r="7" spans="1:25" ht="13.5" thickBot="1" x14ac:dyDescent="0.25">
      <c r="B7" s="6"/>
      <c r="C7" s="2"/>
      <c r="D7" s="2"/>
      <c r="E7" s="2"/>
      <c r="F7" s="2"/>
      <c r="G7" s="2"/>
      <c r="H7" s="2"/>
      <c r="J7" s="2"/>
      <c r="K7" s="2"/>
      <c r="L7" s="2"/>
      <c r="M7" s="2"/>
      <c r="N7" s="2"/>
      <c r="O7" s="2"/>
      <c r="P7" s="2"/>
    </row>
    <row r="8" spans="1:25" s="19" customFormat="1" ht="13.5" thickBot="1" x14ac:dyDescent="0.25">
      <c r="A8" s="18"/>
      <c r="B8" s="381" t="s">
        <v>43</v>
      </c>
      <c r="C8" s="382"/>
      <c r="D8" s="382"/>
      <c r="E8" s="382"/>
      <c r="F8" s="382"/>
      <c r="G8" s="382"/>
      <c r="H8" s="382"/>
      <c r="I8" s="382"/>
      <c r="J8" s="382"/>
      <c r="K8" s="382"/>
      <c r="L8" s="382"/>
      <c r="M8" s="382"/>
      <c r="N8" s="382"/>
      <c r="O8" s="382"/>
      <c r="P8" s="383"/>
      <c r="Q8" s="18"/>
      <c r="R8" s="18"/>
      <c r="S8" s="18"/>
      <c r="T8" s="18"/>
      <c r="U8" s="18"/>
      <c r="V8" s="18"/>
      <c r="W8" s="18"/>
      <c r="X8" s="18"/>
      <c r="Y8" s="18"/>
    </row>
    <row r="9" spans="1:25" x14ac:dyDescent="0.2">
      <c r="B9" s="6"/>
      <c r="C9" s="2"/>
      <c r="D9" s="2"/>
      <c r="E9" s="2"/>
      <c r="F9" s="2"/>
      <c r="G9" s="2"/>
      <c r="H9" s="2"/>
      <c r="J9" s="2"/>
      <c r="K9" s="2"/>
      <c r="L9" s="2"/>
      <c r="M9" s="2"/>
      <c r="N9" s="2"/>
      <c r="O9" s="2"/>
      <c r="P9" s="2"/>
    </row>
    <row r="10" spans="1:25" x14ac:dyDescent="0.2">
      <c r="B10" s="373" t="s">
        <v>44</v>
      </c>
      <c r="C10" s="373"/>
      <c r="D10" s="384" t="s">
        <v>269</v>
      </c>
      <c r="E10" s="385"/>
      <c r="F10" s="2"/>
      <c r="G10" s="20" t="s">
        <v>45</v>
      </c>
      <c r="H10" s="21"/>
      <c r="I10" s="21"/>
      <c r="J10" s="21"/>
      <c r="K10" s="21"/>
      <c r="L10" s="21"/>
      <c r="M10" s="21"/>
      <c r="N10" s="21"/>
      <c r="O10" s="22"/>
      <c r="P10" s="2"/>
    </row>
    <row r="11" spans="1:25" x14ac:dyDescent="0.2">
      <c r="B11" s="386" t="s">
        <v>46</v>
      </c>
      <c r="C11" s="387"/>
      <c r="D11" s="370"/>
      <c r="E11" s="385"/>
      <c r="F11" s="2"/>
      <c r="G11" s="23" t="str">
        <f>CONCATENATE("Reference Flow: ",D5," ",E5," of ",G5)</f>
        <v>Reference Flow: 1 pcs. of NGCC Power Plant (NETL baseline)</v>
      </c>
      <c r="H11" s="24"/>
      <c r="I11" s="24"/>
      <c r="J11" s="24"/>
      <c r="K11" s="24"/>
      <c r="L11" s="24"/>
      <c r="M11" s="24"/>
      <c r="N11" s="24"/>
      <c r="O11" s="25"/>
      <c r="P11" s="2"/>
    </row>
    <row r="12" spans="1:25" x14ac:dyDescent="0.2">
      <c r="B12" s="373" t="s">
        <v>47</v>
      </c>
      <c r="C12" s="373"/>
      <c r="D12" s="374">
        <v>2000</v>
      </c>
      <c r="E12" s="374"/>
      <c r="F12" s="2"/>
      <c r="G12" s="23"/>
      <c r="H12" s="24"/>
      <c r="I12" s="24"/>
      <c r="J12" s="24"/>
      <c r="K12" s="24"/>
      <c r="L12" s="24"/>
      <c r="M12" s="24"/>
      <c r="N12" s="24"/>
      <c r="O12" s="25"/>
      <c r="P12" s="2"/>
    </row>
    <row r="13" spans="1:25" ht="12.75" customHeight="1" x14ac:dyDescent="0.2">
      <c r="B13" s="373" t="s">
        <v>48</v>
      </c>
      <c r="C13" s="373"/>
      <c r="D13" s="374" t="s">
        <v>89</v>
      </c>
      <c r="E13" s="374"/>
      <c r="F13" s="2"/>
      <c r="G13" s="388" t="s">
        <v>428</v>
      </c>
      <c r="H13" s="389"/>
      <c r="I13" s="389"/>
      <c r="J13" s="389"/>
      <c r="K13" s="389"/>
      <c r="L13" s="389"/>
      <c r="M13" s="389"/>
      <c r="N13" s="389"/>
      <c r="O13" s="390"/>
      <c r="P13" s="2"/>
    </row>
    <row r="14" spans="1:25" x14ac:dyDescent="0.2">
      <c r="B14" s="373" t="s">
        <v>49</v>
      </c>
      <c r="C14" s="373"/>
      <c r="D14" s="374" t="s">
        <v>95</v>
      </c>
      <c r="E14" s="374"/>
      <c r="F14" s="2"/>
      <c r="G14" s="388"/>
      <c r="H14" s="389"/>
      <c r="I14" s="389"/>
      <c r="J14" s="389"/>
      <c r="K14" s="389"/>
      <c r="L14" s="389"/>
      <c r="M14" s="389"/>
      <c r="N14" s="389"/>
      <c r="O14" s="390"/>
      <c r="P14" s="2"/>
    </row>
    <row r="15" spans="1:25" x14ac:dyDescent="0.2">
      <c r="B15" s="373" t="s">
        <v>50</v>
      </c>
      <c r="C15" s="373"/>
      <c r="D15" s="374" t="s">
        <v>270</v>
      </c>
      <c r="E15" s="374"/>
      <c r="F15" s="2"/>
      <c r="G15" s="388"/>
      <c r="H15" s="389"/>
      <c r="I15" s="389"/>
      <c r="J15" s="389"/>
      <c r="K15" s="389"/>
      <c r="L15" s="389"/>
      <c r="M15" s="389"/>
      <c r="N15" s="389"/>
      <c r="O15" s="390"/>
      <c r="P15" s="2"/>
    </row>
    <row r="16" spans="1:25" x14ac:dyDescent="0.2">
      <c r="B16" s="373" t="s">
        <v>51</v>
      </c>
      <c r="C16" s="373"/>
      <c r="D16" s="374" t="s">
        <v>96</v>
      </c>
      <c r="E16" s="374"/>
      <c r="F16" s="2"/>
      <c r="G16" s="388"/>
      <c r="H16" s="389"/>
      <c r="I16" s="389"/>
      <c r="J16" s="389"/>
      <c r="K16" s="389"/>
      <c r="L16" s="389"/>
      <c r="M16" s="389"/>
      <c r="N16" s="389"/>
      <c r="O16" s="390"/>
      <c r="P16" s="2"/>
    </row>
    <row r="17" spans="1:25" ht="23.45" customHeight="1" x14ac:dyDescent="0.2">
      <c r="B17" s="391" t="s">
        <v>52</v>
      </c>
      <c r="C17" s="392"/>
      <c r="D17" s="393"/>
      <c r="E17" s="393"/>
      <c r="F17" s="2"/>
      <c r="G17" s="26" t="s">
        <v>429</v>
      </c>
      <c r="H17" s="27"/>
      <c r="I17" s="27"/>
      <c r="J17" s="27"/>
      <c r="K17" s="27"/>
      <c r="L17" s="27"/>
      <c r="M17" s="27"/>
      <c r="N17" s="27"/>
      <c r="O17" s="28"/>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19" customFormat="1" ht="13.5" thickBot="1" x14ac:dyDescent="0.25">
      <c r="A20" s="18"/>
      <c r="B20" s="381" t="s">
        <v>53</v>
      </c>
      <c r="C20" s="382"/>
      <c r="D20" s="382"/>
      <c r="E20" s="382"/>
      <c r="F20" s="382"/>
      <c r="G20" s="382"/>
      <c r="H20" s="382"/>
      <c r="I20" s="382"/>
      <c r="J20" s="382"/>
      <c r="K20" s="382"/>
      <c r="L20" s="382"/>
      <c r="M20" s="382"/>
      <c r="N20" s="382"/>
      <c r="O20" s="382"/>
      <c r="P20" s="383"/>
      <c r="Q20" s="18"/>
      <c r="R20" s="18"/>
      <c r="S20" s="18"/>
      <c r="T20" s="18"/>
      <c r="U20" s="18"/>
      <c r="V20" s="18"/>
      <c r="W20" s="18"/>
      <c r="X20" s="18"/>
      <c r="Y20" s="18"/>
    </row>
    <row r="21" spans="1:25" x14ac:dyDescent="0.2">
      <c r="B21" s="6"/>
      <c r="C21" s="2"/>
      <c r="D21" s="2"/>
      <c r="E21" s="2"/>
      <c r="F21" s="2"/>
      <c r="G21" s="29" t="s">
        <v>54</v>
      </c>
      <c r="H21" s="2"/>
      <c r="J21" s="2"/>
      <c r="K21" s="2"/>
      <c r="L21" s="2"/>
      <c r="M21" s="2"/>
      <c r="N21" s="2"/>
      <c r="O21" s="2"/>
      <c r="P21" s="2"/>
    </row>
    <row r="22" spans="1:25" x14ac:dyDescent="0.2">
      <c r="B22" s="6"/>
      <c r="C22" s="30" t="s">
        <v>55</v>
      </c>
      <c r="D22" s="30" t="s">
        <v>56</v>
      </c>
      <c r="E22" s="30" t="s">
        <v>57</v>
      </c>
      <c r="F22" s="30" t="s">
        <v>58</v>
      </c>
      <c r="G22" s="30" t="s">
        <v>59</v>
      </c>
      <c r="H22" s="30" t="s">
        <v>60</v>
      </c>
      <c r="I22" s="30" t="s">
        <v>61</v>
      </c>
      <c r="J22" s="394" t="s">
        <v>62</v>
      </c>
      <c r="K22" s="395"/>
      <c r="L22" s="395"/>
      <c r="M22" s="395"/>
      <c r="N22" s="395"/>
      <c r="O22" s="395"/>
      <c r="P22" s="396"/>
    </row>
    <row r="23" spans="1:25" x14ac:dyDescent="0.2">
      <c r="B23" s="13">
        <f t="shared" ref="B23:B42" si="0">LEN(C23)</f>
        <v>3</v>
      </c>
      <c r="C23" s="31" t="s">
        <v>271</v>
      </c>
      <c r="D23" s="32"/>
      <c r="E23" s="33">
        <v>1</v>
      </c>
      <c r="F23" s="34"/>
      <c r="G23" s="35"/>
      <c r="H23" s="36"/>
      <c r="I23" s="34"/>
      <c r="J23" s="370" t="s">
        <v>272</v>
      </c>
      <c r="K23" s="371"/>
      <c r="L23" s="371"/>
      <c r="M23" s="371"/>
      <c r="N23" s="371"/>
      <c r="O23" s="371"/>
      <c r="P23" s="372"/>
    </row>
    <row r="24" spans="1:25" x14ac:dyDescent="0.2">
      <c r="B24" s="13">
        <f t="shared" si="0"/>
        <v>12</v>
      </c>
      <c r="C24" s="255" t="s">
        <v>273</v>
      </c>
      <c r="D24" s="256"/>
      <c r="E24" s="95">
        <v>555.08000000000004</v>
      </c>
      <c r="F24" s="257"/>
      <c r="G24" s="258"/>
      <c r="H24" s="267" t="s">
        <v>245</v>
      </c>
      <c r="I24" s="257">
        <v>1</v>
      </c>
      <c r="J24" s="370" t="s">
        <v>430</v>
      </c>
      <c r="K24" s="371"/>
      <c r="L24" s="371"/>
      <c r="M24" s="371"/>
      <c r="N24" s="371"/>
      <c r="O24" s="371"/>
      <c r="P24" s="372"/>
    </row>
    <row r="25" spans="1:25" x14ac:dyDescent="0.2">
      <c r="B25" s="13">
        <f t="shared" si="0"/>
        <v>10</v>
      </c>
      <c r="C25" s="255" t="s">
        <v>274</v>
      </c>
      <c r="D25" s="256"/>
      <c r="E25" s="95">
        <v>473.57</v>
      </c>
      <c r="F25" s="257"/>
      <c r="G25" s="258"/>
      <c r="H25" s="267" t="s">
        <v>245</v>
      </c>
      <c r="I25" s="257">
        <v>1</v>
      </c>
      <c r="J25" s="370" t="s">
        <v>431</v>
      </c>
      <c r="K25" s="371"/>
      <c r="L25" s="371"/>
      <c r="M25" s="371"/>
      <c r="N25" s="371"/>
      <c r="O25" s="371"/>
      <c r="P25" s="372"/>
    </row>
    <row r="26" spans="1:25" x14ac:dyDescent="0.2">
      <c r="B26" s="13">
        <f t="shared" si="0"/>
        <v>6</v>
      </c>
      <c r="C26" s="255" t="s">
        <v>275</v>
      </c>
      <c r="D26" s="256" t="s">
        <v>276</v>
      </c>
      <c r="E26" s="259">
        <f>IF($E$23=1,E25,E24)</f>
        <v>473.57</v>
      </c>
      <c r="F26" s="257"/>
      <c r="G26" s="258"/>
      <c r="H26" s="267" t="s">
        <v>245</v>
      </c>
      <c r="I26" s="257"/>
      <c r="J26" s="370" t="s">
        <v>432</v>
      </c>
      <c r="K26" s="371"/>
      <c r="L26" s="371"/>
      <c r="M26" s="371"/>
      <c r="N26" s="371"/>
      <c r="O26" s="371"/>
      <c r="P26" s="372"/>
    </row>
    <row r="27" spans="1:25" s="292" customFormat="1" x14ac:dyDescent="0.2">
      <c r="A27" s="293"/>
      <c r="B27" s="295">
        <f t="shared" si="0"/>
        <v>13</v>
      </c>
      <c r="C27" s="263" t="s">
        <v>310</v>
      </c>
      <c r="D27" s="264"/>
      <c r="E27" s="275">
        <f>NGCC!K5</f>
        <v>71456.314592041002</v>
      </c>
      <c r="F27" s="265"/>
      <c r="G27" s="266"/>
      <c r="H27" s="267" t="s">
        <v>283</v>
      </c>
      <c r="I27" s="265" t="s">
        <v>402</v>
      </c>
      <c r="J27" s="370" t="s">
        <v>411</v>
      </c>
      <c r="K27" s="371"/>
      <c r="L27" s="371"/>
      <c r="M27" s="371"/>
      <c r="N27" s="371"/>
      <c r="O27" s="371"/>
      <c r="P27" s="372"/>
      <c r="Q27" s="293"/>
      <c r="R27" s="293"/>
      <c r="S27" s="293"/>
      <c r="T27" s="293"/>
      <c r="U27" s="293"/>
      <c r="V27" s="293"/>
      <c r="W27" s="293"/>
      <c r="X27" s="293"/>
      <c r="Y27" s="293"/>
    </row>
    <row r="28" spans="1:25" s="292" customFormat="1" x14ac:dyDescent="0.2">
      <c r="A28" s="293"/>
      <c r="B28" s="295">
        <f t="shared" si="0"/>
        <v>15</v>
      </c>
      <c r="C28" s="263" t="s">
        <v>311</v>
      </c>
      <c r="D28" s="264"/>
      <c r="E28" s="275">
        <f>NGCC!J5</f>
        <v>70245.677419354848</v>
      </c>
      <c r="F28" s="265"/>
      <c r="G28" s="266"/>
      <c r="H28" s="267" t="s">
        <v>283</v>
      </c>
      <c r="I28" s="265" t="s">
        <v>403</v>
      </c>
      <c r="J28" s="370" t="s">
        <v>410</v>
      </c>
      <c r="K28" s="371"/>
      <c r="L28" s="371"/>
      <c r="M28" s="371"/>
      <c r="N28" s="371"/>
      <c r="O28" s="371"/>
      <c r="P28" s="372"/>
      <c r="Q28" s="293"/>
      <c r="R28" s="293"/>
      <c r="S28" s="293"/>
      <c r="T28" s="293"/>
      <c r="U28" s="293"/>
      <c r="V28" s="293"/>
      <c r="W28" s="293"/>
      <c r="X28" s="293"/>
      <c r="Y28" s="293"/>
    </row>
    <row r="29" spans="1:25" x14ac:dyDescent="0.2">
      <c r="B29" s="295">
        <f t="shared" si="0"/>
        <v>13</v>
      </c>
      <c r="C29" s="247" t="s">
        <v>277</v>
      </c>
      <c r="D29" s="264" t="s">
        <v>312</v>
      </c>
      <c r="E29" s="274">
        <f>IF($E$23=1,E27,E28)</f>
        <v>71456.314592041002</v>
      </c>
      <c r="F29" s="34"/>
      <c r="G29" s="35"/>
      <c r="H29" s="249" t="s">
        <v>283</v>
      </c>
      <c r="I29" s="265"/>
      <c r="J29" s="370" t="s">
        <v>412</v>
      </c>
      <c r="K29" s="371"/>
      <c r="L29" s="371"/>
      <c r="M29" s="371"/>
      <c r="N29" s="371"/>
      <c r="O29" s="371"/>
      <c r="P29" s="372"/>
    </row>
    <row r="30" spans="1:25" s="292" customFormat="1" ht="13.5" customHeight="1" x14ac:dyDescent="0.2">
      <c r="A30" s="293"/>
      <c r="B30" s="295">
        <f t="shared" si="0"/>
        <v>14</v>
      </c>
      <c r="C30" s="263" t="s">
        <v>313</v>
      </c>
      <c r="D30" s="264"/>
      <c r="E30" s="252">
        <f>NGCC!K6</f>
        <v>33686.758588869438</v>
      </c>
      <c r="F30" s="265"/>
      <c r="G30" s="266"/>
      <c r="H30" s="249" t="s">
        <v>283</v>
      </c>
      <c r="I30" s="265" t="s">
        <v>404</v>
      </c>
      <c r="J30" s="370" t="s">
        <v>414</v>
      </c>
      <c r="K30" s="371"/>
      <c r="L30" s="371"/>
      <c r="M30" s="371"/>
      <c r="N30" s="371"/>
      <c r="O30" s="371"/>
      <c r="P30" s="372"/>
      <c r="Q30" s="293"/>
      <c r="R30" s="293"/>
      <c r="S30" s="293"/>
      <c r="T30" s="293"/>
      <c r="U30" s="293"/>
      <c r="V30" s="293"/>
      <c r="W30" s="293"/>
      <c r="X30" s="293"/>
      <c r="Y30" s="293"/>
    </row>
    <row r="31" spans="1:25" s="292" customFormat="1" ht="13.5" customHeight="1" x14ac:dyDescent="0.2">
      <c r="A31" s="293"/>
      <c r="B31" s="295">
        <f t="shared" si="0"/>
        <v>15</v>
      </c>
      <c r="C31" s="263" t="s">
        <v>314</v>
      </c>
      <c r="D31" s="264"/>
      <c r="E31" s="252">
        <f>NGCC!J6</f>
        <v>33433.808946050005</v>
      </c>
      <c r="F31" s="265"/>
      <c r="G31" s="266"/>
      <c r="H31" s="249" t="s">
        <v>283</v>
      </c>
      <c r="I31" s="265" t="s">
        <v>405</v>
      </c>
      <c r="J31" s="370" t="s">
        <v>415</v>
      </c>
      <c r="K31" s="371"/>
      <c r="L31" s="371"/>
      <c r="M31" s="371"/>
      <c r="N31" s="371"/>
      <c r="O31" s="371"/>
      <c r="P31" s="372"/>
      <c r="Q31" s="293"/>
      <c r="R31" s="293"/>
      <c r="S31" s="293"/>
      <c r="T31" s="293"/>
      <c r="U31" s="293"/>
      <c r="V31" s="293"/>
      <c r="W31" s="293"/>
      <c r="X31" s="293"/>
      <c r="Y31" s="293"/>
    </row>
    <row r="32" spans="1:25" s="261" customFormat="1" x14ac:dyDescent="0.2">
      <c r="A32" s="260"/>
      <c r="B32" s="248">
        <f t="shared" si="0"/>
        <v>14</v>
      </c>
      <c r="C32" s="247" t="s">
        <v>278</v>
      </c>
      <c r="D32" s="264" t="s">
        <v>416</v>
      </c>
      <c r="E32" s="274">
        <f>IF($E$23=1,E30,E31)</f>
        <v>33686.758588869438</v>
      </c>
      <c r="F32" s="265"/>
      <c r="G32" s="266"/>
      <c r="H32" s="249" t="s">
        <v>283</v>
      </c>
      <c r="I32" s="265"/>
      <c r="J32" s="370" t="s">
        <v>413</v>
      </c>
      <c r="K32" s="371"/>
      <c r="L32" s="371"/>
      <c r="M32" s="371"/>
      <c r="N32" s="371"/>
      <c r="O32" s="371"/>
      <c r="P32" s="372"/>
      <c r="Q32" s="260"/>
      <c r="R32" s="260"/>
      <c r="S32" s="260"/>
      <c r="T32" s="260"/>
      <c r="U32" s="260"/>
      <c r="V32" s="260"/>
      <c r="W32" s="260"/>
      <c r="X32" s="260"/>
      <c r="Y32" s="260"/>
    </row>
    <row r="33" spans="1:25" s="261" customFormat="1" x14ac:dyDescent="0.2">
      <c r="A33" s="260"/>
      <c r="B33" s="248">
        <f t="shared" si="0"/>
        <v>13</v>
      </c>
      <c r="C33" s="247" t="s">
        <v>279</v>
      </c>
      <c r="D33" s="264"/>
      <c r="E33" s="252">
        <f>NGCC!J7</f>
        <v>8391.458845000001</v>
      </c>
      <c r="F33" s="265"/>
      <c r="G33" s="266"/>
      <c r="H33" s="249" t="s">
        <v>283</v>
      </c>
      <c r="I33" s="265" t="s">
        <v>406</v>
      </c>
      <c r="J33" s="370" t="s">
        <v>284</v>
      </c>
      <c r="K33" s="371"/>
      <c r="L33" s="371"/>
      <c r="M33" s="371"/>
      <c r="N33" s="371"/>
      <c r="O33" s="371"/>
      <c r="P33" s="372"/>
      <c r="Q33" s="260"/>
      <c r="R33" s="260"/>
      <c r="S33" s="260"/>
      <c r="T33" s="260"/>
      <c r="U33" s="260"/>
      <c r="V33" s="260"/>
      <c r="W33" s="260"/>
      <c r="X33" s="260"/>
      <c r="Y33" s="260"/>
    </row>
    <row r="34" spans="1:25" s="261" customFormat="1" x14ac:dyDescent="0.2">
      <c r="A34" s="260"/>
      <c r="B34" s="248">
        <f t="shared" si="0"/>
        <v>13</v>
      </c>
      <c r="C34" s="247" t="s">
        <v>280</v>
      </c>
      <c r="D34" s="264"/>
      <c r="E34" s="351">
        <f>NGCC!J8</f>
        <v>252.44987349329622</v>
      </c>
      <c r="F34" s="265"/>
      <c r="G34" s="266"/>
      <c r="H34" s="249" t="s">
        <v>283</v>
      </c>
      <c r="I34" s="265" t="s">
        <v>407</v>
      </c>
      <c r="J34" s="370" t="s">
        <v>285</v>
      </c>
      <c r="K34" s="371"/>
      <c r="L34" s="371"/>
      <c r="M34" s="371"/>
      <c r="N34" s="371"/>
      <c r="O34" s="371"/>
      <c r="P34" s="372"/>
      <c r="Q34" s="260"/>
      <c r="R34" s="260"/>
      <c r="S34" s="260"/>
      <c r="T34" s="260"/>
      <c r="U34" s="260"/>
      <c r="V34" s="260"/>
      <c r="W34" s="260"/>
      <c r="X34" s="260"/>
      <c r="Y34" s="260"/>
    </row>
    <row r="35" spans="1:25" s="261" customFormat="1" x14ac:dyDescent="0.2">
      <c r="A35" s="260"/>
      <c r="B35" s="248">
        <f t="shared" si="0"/>
        <v>11</v>
      </c>
      <c r="C35" s="247" t="s">
        <v>281</v>
      </c>
      <c r="D35" s="264"/>
      <c r="E35" s="351">
        <f>NGCC!J9</f>
        <v>217.00000000000006</v>
      </c>
      <c r="F35" s="265"/>
      <c r="G35" s="266"/>
      <c r="H35" s="249" t="s">
        <v>283</v>
      </c>
      <c r="I35" s="265" t="s">
        <v>408</v>
      </c>
      <c r="J35" s="370" t="s">
        <v>286</v>
      </c>
      <c r="K35" s="371"/>
      <c r="L35" s="371"/>
      <c r="M35" s="371"/>
      <c r="N35" s="371"/>
      <c r="O35" s="371"/>
      <c r="P35" s="372"/>
      <c r="Q35" s="260"/>
      <c r="R35" s="260"/>
      <c r="S35" s="260"/>
      <c r="T35" s="260"/>
      <c r="U35" s="260"/>
      <c r="V35" s="260"/>
      <c r="W35" s="260"/>
      <c r="X35" s="260"/>
      <c r="Y35" s="260"/>
    </row>
    <row r="36" spans="1:25" s="261" customFormat="1" x14ac:dyDescent="0.2">
      <c r="A36" s="260"/>
      <c r="B36" s="248">
        <f t="shared" si="0"/>
        <v>11</v>
      </c>
      <c r="C36" s="247" t="s">
        <v>282</v>
      </c>
      <c r="D36" s="264"/>
      <c r="E36" s="351">
        <f>NGCC!K10</f>
        <v>88.263279622100839</v>
      </c>
      <c r="F36" s="265"/>
      <c r="G36" s="266"/>
      <c r="H36" s="249" t="s">
        <v>283</v>
      </c>
      <c r="I36" s="265" t="s">
        <v>409</v>
      </c>
      <c r="J36" s="370" t="s">
        <v>417</v>
      </c>
      <c r="K36" s="371"/>
      <c r="L36" s="371"/>
      <c r="M36" s="371"/>
      <c r="N36" s="371"/>
      <c r="O36" s="371"/>
      <c r="P36" s="372"/>
      <c r="Q36" s="260"/>
      <c r="R36" s="260"/>
      <c r="S36" s="260"/>
      <c r="T36" s="260"/>
      <c r="U36" s="260"/>
      <c r="V36" s="260"/>
      <c r="W36" s="260"/>
      <c r="X36" s="260"/>
      <c r="Y36" s="260"/>
    </row>
    <row r="37" spans="1:25" s="261" customFormat="1" x14ac:dyDescent="0.2">
      <c r="A37" s="260"/>
      <c r="B37" s="248">
        <f t="shared" si="0"/>
        <v>13</v>
      </c>
      <c r="C37" s="296" t="s">
        <v>440</v>
      </c>
      <c r="D37" s="264" t="s">
        <v>433</v>
      </c>
      <c r="E37" s="276">
        <f>E29*$E$26</f>
        <v>33839566.90135286</v>
      </c>
      <c r="F37" s="265"/>
      <c r="G37" s="266"/>
      <c r="H37" s="267" t="s">
        <v>39</v>
      </c>
      <c r="I37" s="265"/>
      <c r="J37" s="370" t="s">
        <v>434</v>
      </c>
      <c r="K37" s="371"/>
      <c r="L37" s="371"/>
      <c r="M37" s="371"/>
      <c r="N37" s="371"/>
      <c r="O37" s="371"/>
      <c r="P37" s="372"/>
      <c r="Q37" s="260"/>
      <c r="R37" s="260"/>
      <c r="S37" s="260"/>
      <c r="T37" s="260"/>
      <c r="U37" s="260"/>
      <c r="V37" s="260"/>
      <c r="W37" s="260"/>
      <c r="X37" s="260"/>
      <c r="Y37" s="260"/>
    </row>
    <row r="38" spans="1:25" s="261" customFormat="1" x14ac:dyDescent="0.2">
      <c r="A38" s="260"/>
      <c r="B38" s="248">
        <f t="shared" si="0"/>
        <v>14</v>
      </c>
      <c r="C38" s="296" t="s">
        <v>441</v>
      </c>
      <c r="D38" s="264" t="s">
        <v>448</v>
      </c>
      <c r="E38" s="276">
        <f>E32*$E$26</f>
        <v>15953038.2649309</v>
      </c>
      <c r="F38" s="265"/>
      <c r="G38" s="266"/>
      <c r="H38" s="267" t="s">
        <v>39</v>
      </c>
      <c r="I38" s="265"/>
      <c r="J38" s="370" t="s">
        <v>435</v>
      </c>
      <c r="K38" s="371"/>
      <c r="L38" s="371"/>
      <c r="M38" s="371"/>
      <c r="N38" s="371"/>
      <c r="O38" s="371"/>
      <c r="P38" s="372"/>
      <c r="Q38" s="260"/>
      <c r="R38" s="260"/>
      <c r="S38" s="260"/>
      <c r="T38" s="260"/>
      <c r="U38" s="260"/>
      <c r="V38" s="260"/>
      <c r="W38" s="260"/>
      <c r="X38" s="260"/>
      <c r="Y38" s="260"/>
    </row>
    <row r="39" spans="1:25" s="261" customFormat="1" x14ac:dyDescent="0.2">
      <c r="A39" s="260"/>
      <c r="B39" s="248">
        <f t="shared" si="0"/>
        <v>13</v>
      </c>
      <c r="C39" s="296" t="s">
        <v>442</v>
      </c>
      <c r="D39" s="264" t="s">
        <v>449</v>
      </c>
      <c r="E39" s="276">
        <f>E33*$E$26</f>
        <v>3973943.1652266504</v>
      </c>
      <c r="F39" s="265"/>
      <c r="G39" s="266"/>
      <c r="H39" s="267" t="s">
        <v>39</v>
      </c>
      <c r="I39" s="265"/>
      <c r="J39" s="370" t="s">
        <v>436</v>
      </c>
      <c r="K39" s="371"/>
      <c r="L39" s="371"/>
      <c r="M39" s="371"/>
      <c r="N39" s="371"/>
      <c r="O39" s="371"/>
      <c r="P39" s="372"/>
      <c r="Q39" s="260"/>
      <c r="R39" s="260"/>
      <c r="S39" s="260"/>
      <c r="T39" s="260"/>
      <c r="U39" s="260"/>
      <c r="V39" s="260"/>
      <c r="W39" s="260"/>
      <c r="X39" s="260"/>
      <c r="Y39" s="260"/>
    </row>
    <row r="40" spans="1:25" s="261" customFormat="1" x14ac:dyDescent="0.2">
      <c r="A40" s="260"/>
      <c r="B40" s="248">
        <f t="shared" si="0"/>
        <v>13</v>
      </c>
      <c r="C40" s="296" t="s">
        <v>443</v>
      </c>
      <c r="D40" s="264" t="s">
        <v>450</v>
      </c>
      <c r="E40" s="276">
        <f>E34*$E$26</f>
        <v>119552.68659022028</v>
      </c>
      <c r="F40" s="265"/>
      <c r="G40" s="266"/>
      <c r="H40" s="267" t="s">
        <v>39</v>
      </c>
      <c r="I40" s="265"/>
      <c r="J40" s="370" t="s">
        <v>437</v>
      </c>
      <c r="K40" s="371"/>
      <c r="L40" s="371"/>
      <c r="M40" s="371"/>
      <c r="N40" s="371"/>
      <c r="O40" s="371"/>
      <c r="P40" s="372"/>
      <c r="Q40" s="260"/>
      <c r="R40" s="260"/>
      <c r="S40" s="260"/>
      <c r="T40" s="260"/>
      <c r="U40" s="260"/>
      <c r="V40" s="260"/>
      <c r="W40" s="260"/>
      <c r="X40" s="260"/>
      <c r="Y40" s="260"/>
    </row>
    <row r="41" spans="1:25" s="261" customFormat="1" x14ac:dyDescent="0.2">
      <c r="A41" s="260"/>
      <c r="B41" s="248">
        <f t="shared" si="0"/>
        <v>11</v>
      </c>
      <c r="C41" s="296" t="s">
        <v>444</v>
      </c>
      <c r="D41" s="264" t="s">
        <v>451</v>
      </c>
      <c r="E41" s="276">
        <f>E35*$E$26</f>
        <v>102764.69000000003</v>
      </c>
      <c r="F41" s="265"/>
      <c r="G41" s="266"/>
      <c r="H41" s="267" t="s">
        <v>39</v>
      </c>
      <c r="I41" s="265"/>
      <c r="J41" s="370" t="s">
        <v>438</v>
      </c>
      <c r="K41" s="371"/>
      <c r="L41" s="371"/>
      <c r="M41" s="371"/>
      <c r="N41" s="371"/>
      <c r="O41" s="371"/>
      <c r="P41" s="372"/>
      <c r="Q41" s="260"/>
      <c r="R41" s="260"/>
      <c r="S41" s="260"/>
      <c r="T41" s="260"/>
      <c r="U41" s="260"/>
      <c r="V41" s="260"/>
      <c r="W41" s="260"/>
      <c r="X41" s="260"/>
      <c r="Y41" s="260"/>
    </row>
    <row r="42" spans="1:25" s="261" customFormat="1" x14ac:dyDescent="0.2">
      <c r="A42" s="260"/>
      <c r="B42" s="248">
        <f t="shared" si="0"/>
        <v>11</v>
      </c>
      <c r="C42" s="296" t="s">
        <v>445</v>
      </c>
      <c r="D42" s="264" t="s">
        <v>452</v>
      </c>
      <c r="E42" s="276">
        <f>IF(E23=1,E36*$E$26,0)</f>
        <v>41798.841330638294</v>
      </c>
      <c r="F42" s="265"/>
      <c r="G42" s="266"/>
      <c r="H42" s="267" t="s">
        <v>39</v>
      </c>
      <c r="I42" s="265"/>
      <c r="J42" s="370" t="s">
        <v>439</v>
      </c>
      <c r="K42" s="371"/>
      <c r="L42" s="371"/>
      <c r="M42" s="371"/>
      <c r="N42" s="371"/>
      <c r="O42" s="371"/>
      <c r="P42" s="372"/>
      <c r="Q42" s="260"/>
      <c r="R42" s="260"/>
      <c r="S42" s="260"/>
      <c r="T42" s="260"/>
      <c r="U42" s="260"/>
      <c r="V42" s="260"/>
      <c r="W42" s="260"/>
      <c r="X42" s="260"/>
      <c r="Y42" s="260"/>
    </row>
    <row r="43" spans="1:25" s="261" customFormat="1" x14ac:dyDescent="0.2">
      <c r="A43" s="260"/>
      <c r="B43" s="262"/>
      <c r="C43" s="263"/>
      <c r="D43" s="264"/>
      <c r="E43" s="33"/>
      <c r="F43" s="265"/>
      <c r="G43" s="266"/>
      <c r="H43" s="267"/>
      <c r="I43" s="265"/>
      <c r="J43" s="370"/>
      <c r="K43" s="371"/>
      <c r="L43" s="371"/>
      <c r="M43" s="371"/>
      <c r="N43" s="371"/>
      <c r="O43" s="371"/>
      <c r="P43" s="372"/>
      <c r="Q43" s="260"/>
      <c r="R43" s="260"/>
      <c r="S43" s="260"/>
      <c r="T43" s="260"/>
      <c r="U43" s="260"/>
      <c r="V43" s="260"/>
      <c r="W43" s="260"/>
      <c r="X43" s="260"/>
      <c r="Y43" s="260"/>
    </row>
    <row r="44" spans="1:25" x14ac:dyDescent="0.2">
      <c r="B44" s="6"/>
      <c r="C44" s="37" t="s">
        <v>63</v>
      </c>
      <c r="D44" s="38" t="s">
        <v>64</v>
      </c>
      <c r="E44" s="39"/>
      <c r="F44" s="39"/>
      <c r="G44" s="39"/>
      <c r="H44" s="40"/>
      <c r="I44" s="41"/>
      <c r="J44" s="42"/>
      <c r="K44" s="42"/>
      <c r="L44" s="42"/>
      <c r="M44" s="42"/>
      <c r="N44" s="42"/>
      <c r="O44" s="42"/>
      <c r="P44" s="43"/>
    </row>
    <row r="45" spans="1:25" ht="13.5" thickBot="1" x14ac:dyDescent="0.25">
      <c r="B45" s="6"/>
      <c r="C45" s="2"/>
      <c r="D45" s="2"/>
      <c r="E45" s="2"/>
      <c r="F45" s="2"/>
      <c r="G45" s="2"/>
      <c r="H45" s="2"/>
      <c r="J45" s="2"/>
      <c r="K45" s="2"/>
      <c r="L45" s="2"/>
      <c r="M45" s="2"/>
      <c r="N45" s="2"/>
      <c r="O45" s="2"/>
      <c r="P45" s="2"/>
    </row>
    <row r="46" spans="1:25" s="19" customFormat="1" ht="13.5" thickBot="1" x14ac:dyDescent="0.25">
      <c r="A46" s="18"/>
      <c r="B46" s="381" t="s">
        <v>65</v>
      </c>
      <c r="C46" s="382"/>
      <c r="D46" s="382"/>
      <c r="E46" s="382"/>
      <c r="F46" s="382"/>
      <c r="G46" s="382"/>
      <c r="H46" s="382"/>
      <c r="I46" s="382"/>
      <c r="J46" s="382"/>
      <c r="K46" s="382"/>
      <c r="L46" s="382"/>
      <c r="M46" s="382"/>
      <c r="N46" s="382"/>
      <c r="O46" s="382"/>
      <c r="P46" s="383"/>
      <c r="Q46" s="18"/>
      <c r="R46" s="18"/>
      <c r="S46" s="18"/>
      <c r="T46" s="18"/>
      <c r="U46" s="18"/>
      <c r="V46" s="18"/>
      <c r="W46" s="18"/>
      <c r="X46" s="18"/>
      <c r="Y46" s="18"/>
    </row>
    <row r="47" spans="1:25" x14ac:dyDescent="0.2">
      <c r="B47" s="6"/>
      <c r="C47" s="2"/>
      <c r="D47" s="2"/>
      <c r="E47" s="2"/>
      <c r="F47" s="2"/>
      <c r="G47" s="2"/>
      <c r="H47" s="29" t="s">
        <v>66</v>
      </c>
      <c r="J47" s="2"/>
      <c r="K47" s="2"/>
      <c r="L47" s="2"/>
      <c r="M47" s="2"/>
      <c r="N47" s="293"/>
      <c r="O47" s="2"/>
      <c r="P47" s="2"/>
    </row>
    <row r="48" spans="1:25" x14ac:dyDescent="0.2">
      <c r="B48" s="6"/>
      <c r="C48" s="30" t="s">
        <v>67</v>
      </c>
      <c r="D48" s="30" t="s">
        <v>68</v>
      </c>
      <c r="E48" s="30" t="s">
        <v>57</v>
      </c>
      <c r="F48" s="30" t="s">
        <v>69</v>
      </c>
      <c r="G48" s="30" t="s">
        <v>67</v>
      </c>
      <c r="H48" s="30" t="s">
        <v>60</v>
      </c>
      <c r="I48" s="30" t="s">
        <v>70</v>
      </c>
      <c r="J48" s="30" t="s">
        <v>71</v>
      </c>
      <c r="K48" s="30" t="s">
        <v>72</v>
      </c>
      <c r="L48" s="30" t="s">
        <v>73</v>
      </c>
      <c r="M48" s="30" t="s">
        <v>61</v>
      </c>
      <c r="N48" s="401" t="s">
        <v>62</v>
      </c>
      <c r="O48" s="401"/>
      <c r="P48" s="401"/>
      <c r="X48" s="18"/>
      <c r="Y48" s="18"/>
    </row>
    <row r="49" spans="1:25" x14ac:dyDescent="0.2">
      <c r="B49" s="6"/>
      <c r="C49" s="296" t="s">
        <v>440</v>
      </c>
      <c r="D49" s="271" t="s">
        <v>324</v>
      </c>
      <c r="E49" s="44">
        <v>1</v>
      </c>
      <c r="F49" s="294" t="s">
        <v>39</v>
      </c>
      <c r="G49" s="269">
        <f t="shared" ref="G49:G54" si="1">IF($C49="",1,VLOOKUP($C49,$C$22:$H$42,3,FALSE))</f>
        <v>33839566.90135286</v>
      </c>
      <c r="H49" s="270" t="str">
        <f t="shared" ref="H49:H54" si="2">IF($C49="","",VLOOKUP($C49,$C$22:$H$42,6,FALSE))</f>
        <v>kg</v>
      </c>
      <c r="I49" s="288">
        <f t="shared" ref="I49:I55" si="3">IF(D49="","",E49*G49*$D$5)</f>
        <v>33839566.90135286</v>
      </c>
      <c r="J49" s="294" t="s">
        <v>39</v>
      </c>
      <c r="K49" s="48" t="s">
        <v>88</v>
      </c>
      <c r="L49" s="44" t="s">
        <v>97</v>
      </c>
      <c r="M49" s="49" t="s">
        <v>402</v>
      </c>
      <c r="N49" s="397" t="s">
        <v>326</v>
      </c>
      <c r="O49" s="398"/>
      <c r="P49" s="398"/>
      <c r="X49" s="18"/>
      <c r="Y49" s="18"/>
    </row>
    <row r="50" spans="1:25" x14ac:dyDescent="0.2">
      <c r="B50" s="6"/>
      <c r="C50" s="296" t="s">
        <v>441</v>
      </c>
      <c r="D50" s="272" t="s">
        <v>315</v>
      </c>
      <c r="E50" s="294">
        <v>1</v>
      </c>
      <c r="F50" s="294" t="s">
        <v>39</v>
      </c>
      <c r="G50" s="269">
        <f t="shared" si="1"/>
        <v>15953038.2649309</v>
      </c>
      <c r="H50" s="270" t="str">
        <f t="shared" si="2"/>
        <v>kg</v>
      </c>
      <c r="I50" s="288">
        <f t="shared" si="3"/>
        <v>15953038.2649309</v>
      </c>
      <c r="J50" s="294" t="s">
        <v>39</v>
      </c>
      <c r="K50" s="48" t="s">
        <v>88</v>
      </c>
      <c r="L50" s="44" t="s">
        <v>97</v>
      </c>
      <c r="M50" s="49" t="s">
        <v>404</v>
      </c>
      <c r="N50" s="397" t="s">
        <v>327</v>
      </c>
      <c r="O50" s="398"/>
      <c r="P50" s="398"/>
      <c r="X50" s="18"/>
      <c r="Y50" s="18"/>
    </row>
    <row r="51" spans="1:25" x14ac:dyDescent="0.2">
      <c r="B51" s="6"/>
      <c r="C51" s="296" t="s">
        <v>442</v>
      </c>
      <c r="D51" s="271" t="s">
        <v>322</v>
      </c>
      <c r="E51" s="294">
        <v>1</v>
      </c>
      <c r="F51" s="294" t="s">
        <v>39</v>
      </c>
      <c r="G51" s="269">
        <f t="shared" si="1"/>
        <v>3973943.1652266504</v>
      </c>
      <c r="H51" s="270" t="str">
        <f t="shared" si="2"/>
        <v>kg</v>
      </c>
      <c r="I51" s="288">
        <f t="shared" si="3"/>
        <v>3973943.1652266504</v>
      </c>
      <c r="J51" s="294" t="s">
        <v>39</v>
      </c>
      <c r="K51" s="48" t="s">
        <v>88</v>
      </c>
      <c r="L51" s="44" t="s">
        <v>97</v>
      </c>
      <c r="M51" s="49" t="s">
        <v>406</v>
      </c>
      <c r="N51" s="397" t="s">
        <v>328</v>
      </c>
      <c r="O51" s="398"/>
      <c r="P51" s="398"/>
      <c r="X51" s="18"/>
      <c r="Y51" s="18"/>
    </row>
    <row r="52" spans="1:25" x14ac:dyDescent="0.2">
      <c r="B52" s="6"/>
      <c r="C52" s="296" t="s">
        <v>443</v>
      </c>
      <c r="D52" s="272" t="s">
        <v>323</v>
      </c>
      <c r="E52" s="294">
        <v>1</v>
      </c>
      <c r="F52" s="294" t="s">
        <v>39</v>
      </c>
      <c r="G52" s="269">
        <f t="shared" si="1"/>
        <v>119552.68659022028</v>
      </c>
      <c r="H52" s="270" t="str">
        <f t="shared" si="2"/>
        <v>kg</v>
      </c>
      <c r="I52" s="288">
        <f t="shared" si="3"/>
        <v>119552.68659022028</v>
      </c>
      <c r="J52" s="294" t="s">
        <v>39</v>
      </c>
      <c r="K52" s="48" t="s">
        <v>88</v>
      </c>
      <c r="L52" s="44" t="s">
        <v>97</v>
      </c>
      <c r="M52" s="265" t="s">
        <v>407</v>
      </c>
      <c r="N52" s="397" t="s">
        <v>329</v>
      </c>
      <c r="O52" s="398"/>
      <c r="P52" s="398"/>
      <c r="X52" s="18"/>
      <c r="Y52" s="18"/>
    </row>
    <row r="53" spans="1:25" x14ac:dyDescent="0.2">
      <c r="B53" s="6"/>
      <c r="C53" s="296" t="s">
        <v>444</v>
      </c>
      <c r="D53" s="268" t="s">
        <v>320</v>
      </c>
      <c r="E53" s="294">
        <v>1</v>
      </c>
      <c r="F53" s="294" t="s">
        <v>39</v>
      </c>
      <c r="G53" s="269">
        <f t="shared" si="1"/>
        <v>102764.69000000003</v>
      </c>
      <c r="H53" s="270" t="str">
        <f t="shared" si="2"/>
        <v>kg</v>
      </c>
      <c r="I53" s="288">
        <f t="shared" si="3"/>
        <v>102764.69000000003</v>
      </c>
      <c r="J53" s="294" t="s">
        <v>39</v>
      </c>
      <c r="K53" s="48" t="s">
        <v>88</v>
      </c>
      <c r="L53" s="44" t="s">
        <v>97</v>
      </c>
      <c r="M53" s="265" t="s">
        <v>408</v>
      </c>
      <c r="N53" s="397" t="s">
        <v>330</v>
      </c>
      <c r="O53" s="398"/>
      <c r="P53" s="398"/>
      <c r="X53" s="18"/>
      <c r="Y53" s="18"/>
    </row>
    <row r="54" spans="1:25" x14ac:dyDescent="0.2">
      <c r="B54" s="6"/>
      <c r="C54" s="296" t="s">
        <v>445</v>
      </c>
      <c r="D54" s="272" t="s">
        <v>321</v>
      </c>
      <c r="E54" s="294">
        <v>1</v>
      </c>
      <c r="F54" s="294" t="s">
        <v>39</v>
      </c>
      <c r="G54" s="269">
        <f t="shared" si="1"/>
        <v>41798.841330638294</v>
      </c>
      <c r="H54" s="270" t="str">
        <f t="shared" si="2"/>
        <v>kg</v>
      </c>
      <c r="I54" s="288">
        <f t="shared" si="3"/>
        <v>41798.841330638294</v>
      </c>
      <c r="J54" s="294" t="s">
        <v>39</v>
      </c>
      <c r="K54" s="48" t="s">
        <v>88</v>
      </c>
      <c r="L54" s="44" t="s">
        <v>97</v>
      </c>
      <c r="M54" s="265" t="s">
        <v>409</v>
      </c>
      <c r="N54" s="397" t="s">
        <v>331</v>
      </c>
      <c r="O54" s="398"/>
      <c r="P54" s="398"/>
      <c r="X54" s="18"/>
      <c r="Y54" s="18"/>
    </row>
    <row r="55" spans="1:25" x14ac:dyDescent="0.2">
      <c r="B55" s="6"/>
      <c r="C55" s="44"/>
      <c r="D55" s="50"/>
      <c r="E55" s="44"/>
      <c r="F55" s="44"/>
      <c r="G55" s="45">
        <f t="shared" ref="G55" si="4">IF($C55="",1,VLOOKUP($C55,$C$22:$H$24,3,FALSE))</f>
        <v>1</v>
      </c>
      <c r="H55" s="46" t="str">
        <f t="shared" ref="H55" si="5">IF($C55="","",VLOOKUP($C55,$C$22:$H$24,4,FALSE))</f>
        <v/>
      </c>
      <c r="I55" s="47" t="str">
        <f t="shared" si="3"/>
        <v/>
      </c>
      <c r="J55" s="44"/>
      <c r="K55" s="48"/>
      <c r="L55" s="44"/>
      <c r="M55" s="49"/>
      <c r="N55" s="402"/>
      <c r="O55" s="402"/>
      <c r="P55" s="402"/>
      <c r="X55" s="18"/>
      <c r="Y55" s="18"/>
    </row>
    <row r="56" spans="1:25" x14ac:dyDescent="0.2">
      <c r="B56" s="6"/>
      <c r="C56" s="51" t="s">
        <v>63</v>
      </c>
      <c r="D56" s="38" t="s">
        <v>64</v>
      </c>
      <c r="E56" s="52" t="s">
        <v>74</v>
      </c>
      <c r="F56" s="38"/>
      <c r="G56" s="38"/>
      <c r="H56" s="38"/>
      <c r="I56" s="52" t="s">
        <v>75</v>
      </c>
      <c r="J56" s="38"/>
      <c r="K56" s="52"/>
      <c r="L56" s="38" t="s">
        <v>76</v>
      </c>
      <c r="M56" s="53"/>
      <c r="N56" s="400"/>
      <c r="O56" s="400"/>
      <c r="P56" s="400"/>
      <c r="X56" s="18"/>
      <c r="Y56" s="18"/>
    </row>
    <row r="57" spans="1:25" s="2" customFormat="1" ht="13.5" thickBot="1" x14ac:dyDescent="0.25">
      <c r="B57" s="6"/>
      <c r="X57" s="18"/>
      <c r="Y57" s="18"/>
    </row>
    <row r="58" spans="1:25" s="19" customFormat="1" ht="13.5" thickBot="1" x14ac:dyDescent="0.25">
      <c r="A58" s="18"/>
      <c r="B58" s="381" t="s">
        <v>77</v>
      </c>
      <c r="C58" s="382"/>
      <c r="D58" s="382"/>
      <c r="E58" s="382"/>
      <c r="F58" s="382"/>
      <c r="G58" s="382"/>
      <c r="H58" s="382"/>
      <c r="I58" s="382"/>
      <c r="J58" s="382"/>
      <c r="K58" s="382"/>
      <c r="L58" s="382"/>
      <c r="M58" s="382"/>
      <c r="N58" s="382"/>
      <c r="O58" s="382"/>
      <c r="P58" s="383"/>
      <c r="Q58" s="18"/>
      <c r="R58" s="18"/>
      <c r="S58" s="18"/>
      <c r="T58" s="18"/>
      <c r="U58" s="18"/>
      <c r="V58" s="18"/>
      <c r="W58" s="18"/>
      <c r="X58" s="18"/>
      <c r="Y58" s="18"/>
    </row>
    <row r="59" spans="1:25" x14ac:dyDescent="0.2">
      <c r="B59" s="6"/>
      <c r="C59" s="2"/>
      <c r="D59" s="2"/>
      <c r="E59" s="2"/>
      <c r="F59" s="2"/>
      <c r="G59" s="2"/>
      <c r="H59" s="29" t="s">
        <v>78</v>
      </c>
      <c r="J59" s="2"/>
      <c r="K59" s="2"/>
      <c r="L59" s="2"/>
      <c r="M59" s="2"/>
      <c r="N59" s="2"/>
      <c r="O59" s="2"/>
      <c r="P59" s="2"/>
      <c r="X59" s="18"/>
      <c r="Y59" s="18"/>
    </row>
    <row r="60" spans="1:25" x14ac:dyDescent="0.2">
      <c r="B60" s="6"/>
      <c r="C60" s="30" t="s">
        <v>67</v>
      </c>
      <c r="D60" s="30" t="s">
        <v>68</v>
      </c>
      <c r="E60" s="30" t="s">
        <v>57</v>
      </c>
      <c r="F60" s="30" t="s">
        <v>69</v>
      </c>
      <c r="G60" s="30" t="s">
        <v>67</v>
      </c>
      <c r="H60" s="30" t="s">
        <v>60</v>
      </c>
      <c r="I60" s="30" t="s">
        <v>70</v>
      </c>
      <c r="J60" s="30" t="s">
        <v>71</v>
      </c>
      <c r="K60" s="30" t="s">
        <v>72</v>
      </c>
      <c r="L60" s="30" t="s">
        <v>73</v>
      </c>
      <c r="M60" s="30" t="s">
        <v>61</v>
      </c>
      <c r="N60" s="401" t="s">
        <v>62</v>
      </c>
      <c r="O60" s="401"/>
      <c r="P60" s="401"/>
      <c r="X60" s="18"/>
      <c r="Y60" s="18"/>
    </row>
    <row r="61" spans="1:25" x14ac:dyDescent="0.2">
      <c r="B61" s="6"/>
      <c r="C61" s="54"/>
      <c r="D61" s="55" t="s">
        <v>447</v>
      </c>
      <c r="E61" s="56">
        <v>1</v>
      </c>
      <c r="F61" s="56"/>
      <c r="G61" s="45">
        <f>IF($C61="",1,VLOOKUP($C61,$C$22:$H$24,3,FALSE))</f>
        <v>1</v>
      </c>
      <c r="H61" s="46" t="str">
        <f>IF($C61="","",VLOOKUP($C61,$C$22:$H$24,4,FALSE))</f>
        <v/>
      </c>
      <c r="I61" s="47">
        <f>IF(D61="","",E61*G61*$D$5)</f>
        <v>1</v>
      </c>
      <c r="J61" s="273" t="s">
        <v>446</v>
      </c>
      <c r="K61" s="48" t="s">
        <v>88</v>
      </c>
      <c r="L61" s="44" t="s">
        <v>103</v>
      </c>
      <c r="M61" s="57"/>
      <c r="N61" s="399" t="s">
        <v>79</v>
      </c>
      <c r="O61" s="399"/>
      <c r="P61" s="399"/>
      <c r="X61" s="18"/>
      <c r="Y61" s="18"/>
    </row>
    <row r="62" spans="1:25" x14ac:dyDescent="0.2">
      <c r="B62" s="6"/>
      <c r="C62" s="50"/>
      <c r="D62" s="58"/>
      <c r="E62" s="56"/>
      <c r="F62" s="56"/>
      <c r="G62" s="45">
        <f t="shared" ref="G62" si="6">IF($C62="",1,VLOOKUP($C62,$C$22:$H$24,3,FALSE))</f>
        <v>1</v>
      </c>
      <c r="H62" s="46" t="str">
        <f t="shared" ref="H62" si="7">IF($C62="","",VLOOKUP($C62,$C$22:$H$24,4,FALSE))</f>
        <v/>
      </c>
      <c r="I62" s="47" t="str">
        <f>IF(D62="","",E62*G62*$D$5)</f>
        <v/>
      </c>
      <c r="J62" s="56"/>
      <c r="K62" s="48"/>
      <c r="L62" s="54"/>
      <c r="M62" s="49"/>
      <c r="N62" s="399"/>
      <c r="O62" s="399"/>
      <c r="P62" s="399"/>
      <c r="X62" s="18"/>
      <c r="Y62" s="18"/>
    </row>
    <row r="63" spans="1:25" x14ac:dyDescent="0.2">
      <c r="B63" s="6"/>
      <c r="C63" s="51" t="s">
        <v>63</v>
      </c>
      <c r="D63" s="59" t="s">
        <v>64</v>
      </c>
      <c r="E63" s="52" t="s">
        <v>74</v>
      </c>
      <c r="F63" s="38"/>
      <c r="G63" s="60"/>
      <c r="H63" s="61"/>
      <c r="I63" s="61"/>
      <c r="J63" s="38"/>
      <c r="K63" s="52"/>
      <c r="L63" s="38" t="s">
        <v>76</v>
      </c>
      <c r="M63" s="53"/>
      <c r="N63" s="400"/>
      <c r="O63" s="400"/>
      <c r="P63" s="400"/>
      <c r="X63" s="18"/>
      <c r="Y63" s="18"/>
    </row>
    <row r="64" spans="1:25" x14ac:dyDescent="0.2">
      <c r="B64" s="6"/>
      <c r="C64" s="2"/>
      <c r="D64" s="2"/>
      <c r="E64" s="2"/>
      <c r="F64" s="2"/>
      <c r="G64" s="2"/>
      <c r="H64" s="2"/>
      <c r="J64" s="2"/>
      <c r="K64" s="2"/>
      <c r="L64" s="2"/>
      <c r="M64" s="2"/>
      <c r="N64" s="2"/>
      <c r="O64" s="2"/>
      <c r="P64" s="2"/>
      <c r="X64" s="18"/>
      <c r="Y64" s="18"/>
    </row>
    <row r="65" spans="2:16" x14ac:dyDescent="0.2">
      <c r="B65" s="6"/>
      <c r="C65" s="2"/>
      <c r="D65" s="2"/>
      <c r="E65" s="2"/>
      <c r="F65" s="2"/>
      <c r="G65" s="2"/>
      <c r="H65" s="2"/>
      <c r="J65" s="2"/>
      <c r="K65" s="2"/>
      <c r="L65" s="2"/>
      <c r="M65" s="2"/>
      <c r="N65" s="2"/>
      <c r="O65" s="2"/>
      <c r="P65" s="2"/>
    </row>
    <row r="66" spans="2:16" x14ac:dyDescent="0.2">
      <c r="B66" s="6"/>
      <c r="C66" s="2"/>
      <c r="D66" s="2"/>
      <c r="E66" s="2"/>
      <c r="F66" s="2"/>
      <c r="G66" s="2"/>
      <c r="H66" s="2"/>
      <c r="J66" s="2"/>
      <c r="K66" s="2"/>
      <c r="L66" s="2"/>
      <c r="M66" s="2"/>
      <c r="N66" s="2"/>
      <c r="O66" s="2"/>
      <c r="P66" s="2"/>
    </row>
    <row r="67" spans="2:16" x14ac:dyDescent="0.2">
      <c r="B67" s="6"/>
      <c r="C67" s="2"/>
      <c r="D67" s="2"/>
      <c r="E67" s="2"/>
      <c r="F67" s="2"/>
      <c r="G67" s="2"/>
      <c r="H67" s="2"/>
      <c r="J67" s="2"/>
      <c r="K67" s="2"/>
      <c r="L67" s="2"/>
      <c r="M67" s="2"/>
      <c r="N67" s="2"/>
      <c r="O67" s="2"/>
      <c r="P67" s="2"/>
    </row>
    <row r="68" spans="2:16" x14ac:dyDescent="0.2">
      <c r="B68" s="6"/>
      <c r="C68" s="2"/>
      <c r="D68" s="2"/>
      <c r="E68" s="2"/>
      <c r="F68" s="2"/>
      <c r="G68" s="2"/>
      <c r="H68" s="2"/>
      <c r="J68" s="2"/>
      <c r="K68" s="2"/>
      <c r="L68" s="2"/>
      <c r="M68" s="2"/>
      <c r="N68" s="2"/>
      <c r="O68" s="2"/>
      <c r="P68" s="2"/>
    </row>
    <row r="69" spans="2:16" x14ac:dyDescent="0.2">
      <c r="B69" s="6"/>
      <c r="C69" s="2"/>
      <c r="D69" s="2"/>
      <c r="E69" s="2"/>
      <c r="F69" s="2"/>
      <c r="G69" s="2"/>
      <c r="H69" s="2"/>
      <c r="J69" s="2"/>
      <c r="K69" s="2"/>
      <c r="L69" s="2"/>
      <c r="M69" s="2"/>
      <c r="N69" s="2"/>
      <c r="O69" s="2"/>
      <c r="P69" s="2"/>
    </row>
    <row r="70" spans="2:16" x14ac:dyDescent="0.2">
      <c r="B70" s="6"/>
      <c r="C70" s="2"/>
      <c r="D70" s="2"/>
      <c r="E70" s="2"/>
      <c r="F70" s="2"/>
      <c r="G70" s="2"/>
      <c r="H70" s="2"/>
      <c r="J70" s="2"/>
      <c r="K70" s="2"/>
      <c r="L70" s="2"/>
      <c r="M70" s="2"/>
      <c r="N70" s="2"/>
      <c r="O70" s="2"/>
      <c r="P70" s="2"/>
    </row>
    <row r="71" spans="2:16" x14ac:dyDescent="0.2">
      <c r="B71" s="6"/>
      <c r="C71" s="2"/>
      <c r="D71" s="2"/>
      <c r="E71" s="2"/>
      <c r="F71" s="2"/>
      <c r="G71" s="2"/>
      <c r="H71" s="2"/>
      <c r="J71" s="2"/>
      <c r="K71" s="2"/>
      <c r="L71" s="2"/>
      <c r="M71" s="2"/>
      <c r="N71" s="2"/>
      <c r="O71" s="2"/>
      <c r="P71" s="2"/>
    </row>
    <row r="72" spans="2:16" x14ac:dyDescent="0.2">
      <c r="B72" s="6"/>
      <c r="C72" s="2"/>
      <c r="D72" s="2"/>
      <c r="E72" s="2"/>
      <c r="F72" s="2"/>
      <c r="G72" s="2"/>
      <c r="H72" s="2"/>
      <c r="J72" s="2"/>
      <c r="K72" s="2"/>
      <c r="L72" s="2"/>
      <c r="M72" s="2"/>
      <c r="N72" s="2"/>
      <c r="O72" s="2"/>
      <c r="P72" s="2"/>
    </row>
    <row r="73" spans="2:16" x14ac:dyDescent="0.2">
      <c r="B73" s="6"/>
      <c r="C73" s="2"/>
      <c r="D73" s="2"/>
      <c r="E73" s="2"/>
      <c r="F73" s="2"/>
      <c r="G73" s="2"/>
      <c r="H73" s="2"/>
      <c r="J73" s="2"/>
      <c r="K73" s="2"/>
      <c r="L73" s="2"/>
      <c r="M73" s="2"/>
      <c r="N73" s="2"/>
      <c r="O73" s="2"/>
      <c r="P73" s="2"/>
    </row>
    <row r="74" spans="2:16" x14ac:dyDescent="0.2">
      <c r="B74" s="6"/>
      <c r="C74" s="2"/>
      <c r="D74" s="2"/>
      <c r="E74" s="2"/>
      <c r="F74" s="2"/>
      <c r="G74" s="2"/>
      <c r="H74" s="2"/>
      <c r="J74" s="2"/>
      <c r="K74" s="2"/>
      <c r="L74" s="2"/>
      <c r="M74" s="2"/>
      <c r="N74" s="2"/>
      <c r="O74" s="2"/>
      <c r="P74" s="2"/>
    </row>
    <row r="75" spans="2:16" x14ac:dyDescent="0.2">
      <c r="B75" s="6"/>
      <c r="C75" s="2"/>
      <c r="D75" s="2"/>
      <c r="E75" s="2"/>
      <c r="F75" s="2"/>
      <c r="G75" s="2"/>
      <c r="H75" s="2"/>
      <c r="J75" s="2"/>
      <c r="K75" s="2"/>
      <c r="L75" s="2"/>
      <c r="M75" s="2"/>
      <c r="N75" s="2"/>
      <c r="O75" s="2"/>
      <c r="P75" s="2"/>
    </row>
    <row r="76" spans="2:16" x14ac:dyDescent="0.2">
      <c r="B76" s="6"/>
      <c r="C76" s="2"/>
      <c r="D76" s="2"/>
      <c r="E76" s="2"/>
      <c r="F76" s="2"/>
      <c r="G76" s="2"/>
      <c r="H76" s="2"/>
      <c r="J76" s="2"/>
      <c r="K76" s="2"/>
      <c r="L76" s="2"/>
      <c r="M76" s="2"/>
      <c r="N76" s="2"/>
      <c r="O76" s="2"/>
      <c r="P76" s="2"/>
    </row>
    <row r="77" spans="2:16" x14ac:dyDescent="0.2">
      <c r="B77" s="6"/>
      <c r="C77" s="2"/>
      <c r="D77" s="2"/>
      <c r="E77" s="2"/>
      <c r="F77" s="2"/>
      <c r="G77" s="2"/>
      <c r="H77" s="2"/>
      <c r="J77" s="2"/>
      <c r="K77" s="2"/>
      <c r="L77" s="2"/>
      <c r="M77" s="2"/>
      <c r="N77" s="2"/>
      <c r="O77" s="2"/>
      <c r="P77" s="2"/>
    </row>
    <row r="78" spans="2:16" x14ac:dyDescent="0.2">
      <c r="B78" s="6"/>
      <c r="C78" s="2"/>
      <c r="D78" s="2"/>
      <c r="E78" s="2"/>
      <c r="F78" s="2"/>
      <c r="G78" s="2"/>
      <c r="H78" s="2"/>
      <c r="J78" s="2"/>
      <c r="K78" s="2"/>
      <c r="L78" s="2"/>
      <c r="M78" s="2"/>
      <c r="N78" s="2"/>
      <c r="O78" s="2"/>
      <c r="P78" s="2"/>
    </row>
    <row r="79" spans="2:16" x14ac:dyDescent="0.2">
      <c r="B79" s="6"/>
      <c r="C79" s="2"/>
      <c r="D79" s="2"/>
      <c r="E79" s="2"/>
      <c r="F79" s="2"/>
      <c r="G79" s="2"/>
      <c r="H79" s="2"/>
      <c r="J79" s="2"/>
      <c r="K79" s="2"/>
      <c r="L79" s="2"/>
      <c r="M79" s="2"/>
      <c r="N79" s="2"/>
      <c r="O79" s="2"/>
      <c r="P79" s="2"/>
    </row>
    <row r="80" spans="2:16" x14ac:dyDescent="0.2">
      <c r="B80" s="6"/>
      <c r="C80" s="2"/>
      <c r="D80" s="2"/>
      <c r="E80" s="2"/>
      <c r="F80" s="2"/>
      <c r="G80" s="2"/>
      <c r="H80" s="2"/>
      <c r="J80" s="2"/>
      <c r="K80" s="2"/>
      <c r="L80" s="2"/>
      <c r="M80" s="2"/>
      <c r="N80" s="2"/>
      <c r="O80" s="2"/>
      <c r="P80" s="2"/>
    </row>
    <row r="81" spans="2:16" x14ac:dyDescent="0.2">
      <c r="B81" s="6"/>
      <c r="C81" s="2"/>
      <c r="D81" s="2"/>
      <c r="E81" s="2"/>
      <c r="F81" s="2"/>
      <c r="G81" s="2"/>
      <c r="H81" s="2"/>
      <c r="J81" s="2"/>
      <c r="K81" s="2"/>
      <c r="L81" s="2"/>
      <c r="M81" s="2"/>
      <c r="N81" s="2"/>
      <c r="O81" s="2"/>
      <c r="P81" s="2"/>
    </row>
    <row r="82" spans="2:16" x14ac:dyDescent="0.2">
      <c r="B82" s="6"/>
      <c r="C82" s="2"/>
      <c r="D82" s="2"/>
      <c r="E82" s="2"/>
      <c r="F82" s="2"/>
      <c r="G82" s="2"/>
      <c r="H82" s="2"/>
      <c r="J82" s="2"/>
      <c r="K82" s="2"/>
      <c r="L82" s="2"/>
      <c r="M82" s="2"/>
      <c r="N82" s="2"/>
      <c r="O82" s="2"/>
      <c r="P82" s="2"/>
    </row>
    <row r="83" spans="2:16" x14ac:dyDescent="0.2">
      <c r="B83" s="6"/>
      <c r="C83" s="2"/>
      <c r="D83" s="2"/>
      <c r="E83" s="2"/>
      <c r="F83" s="2"/>
      <c r="G83" s="2"/>
      <c r="H83" s="2"/>
      <c r="J83" s="2"/>
      <c r="K83" s="2"/>
      <c r="L83" s="2"/>
      <c r="M83" s="2"/>
      <c r="N83" s="2"/>
      <c r="O83" s="2"/>
      <c r="P83" s="2"/>
    </row>
    <row r="84" spans="2:16" x14ac:dyDescent="0.2">
      <c r="B84" s="6"/>
      <c r="C84" s="2"/>
      <c r="D84" s="2"/>
      <c r="E84" s="2"/>
      <c r="F84" s="2"/>
      <c r="G84" s="2"/>
      <c r="H84" s="2"/>
      <c r="J84" s="2"/>
      <c r="K84" s="2"/>
      <c r="L84" s="2"/>
      <c r="M84" s="2"/>
      <c r="N84" s="2"/>
      <c r="O84" s="2"/>
      <c r="P84" s="2"/>
    </row>
    <row r="85" spans="2:16" x14ac:dyDescent="0.2">
      <c r="B85" s="6"/>
      <c r="C85" s="2"/>
      <c r="D85" s="2"/>
      <c r="E85" s="2"/>
      <c r="F85" s="2"/>
      <c r="G85" s="2"/>
      <c r="H85" s="2"/>
      <c r="J85" s="2"/>
      <c r="K85" s="2"/>
      <c r="L85" s="2"/>
      <c r="M85" s="2"/>
      <c r="N85" s="2"/>
      <c r="O85" s="2"/>
      <c r="P85" s="2"/>
    </row>
    <row r="86" spans="2:16" x14ac:dyDescent="0.2">
      <c r="B86" s="6"/>
      <c r="C86" s="2"/>
      <c r="D86" s="2"/>
      <c r="E86" s="2"/>
      <c r="F86" s="2"/>
      <c r="G86" s="2"/>
      <c r="H86" s="2"/>
      <c r="J86" s="2"/>
      <c r="K86" s="2"/>
      <c r="L86" s="2"/>
      <c r="M86" s="2"/>
      <c r="N86" s="2"/>
      <c r="O86" s="2"/>
      <c r="P86" s="2"/>
    </row>
    <row r="87" spans="2:16" x14ac:dyDescent="0.2">
      <c r="B87" s="6"/>
      <c r="C87" s="2"/>
      <c r="D87" s="2"/>
      <c r="E87" s="2"/>
      <c r="F87" s="2"/>
      <c r="G87" s="2"/>
      <c r="H87" s="2"/>
      <c r="J87" s="2"/>
      <c r="K87" s="2"/>
      <c r="L87" s="2"/>
      <c r="M87" s="2"/>
      <c r="N87" s="2"/>
      <c r="O87" s="2"/>
      <c r="P87" s="2"/>
    </row>
    <row r="88" spans="2:16" x14ac:dyDescent="0.2">
      <c r="B88" s="6"/>
      <c r="C88" s="2"/>
      <c r="D88" s="2"/>
      <c r="E88" s="2"/>
      <c r="F88" s="2"/>
      <c r="G88" s="2"/>
      <c r="H88" s="2"/>
      <c r="J88" s="2"/>
      <c r="K88" s="2"/>
      <c r="L88" s="2"/>
      <c r="M88" s="2"/>
      <c r="N88" s="2"/>
      <c r="O88" s="2"/>
      <c r="P88" s="2"/>
    </row>
    <row r="89" spans="2:16" x14ac:dyDescent="0.2">
      <c r="B89" s="6"/>
      <c r="C89" s="2"/>
      <c r="D89" s="2"/>
      <c r="E89" s="2"/>
      <c r="F89" s="2"/>
      <c r="G89" s="2"/>
      <c r="H89" s="2"/>
      <c r="J89" s="2"/>
      <c r="K89" s="2"/>
      <c r="L89" s="2"/>
      <c r="M89" s="2"/>
      <c r="N89" s="2"/>
      <c r="O89" s="2"/>
      <c r="P89" s="2"/>
    </row>
    <row r="90" spans="2:16" x14ac:dyDescent="0.2">
      <c r="B90" s="6"/>
      <c r="C90" s="2"/>
      <c r="D90" s="2"/>
      <c r="E90" s="2"/>
      <c r="F90" s="2"/>
      <c r="G90" s="2"/>
      <c r="H90" s="2"/>
      <c r="J90" s="2"/>
      <c r="K90" s="2"/>
      <c r="L90" s="2"/>
      <c r="M90" s="2"/>
      <c r="N90" s="2"/>
      <c r="O90" s="2"/>
      <c r="P90" s="2"/>
    </row>
    <row r="91" spans="2:16" x14ac:dyDescent="0.2">
      <c r="B91" s="6"/>
      <c r="C91" s="2"/>
      <c r="D91" s="2"/>
      <c r="E91" s="2"/>
      <c r="F91" s="2"/>
      <c r="G91" s="2"/>
      <c r="H91" s="2"/>
      <c r="J91" s="2"/>
      <c r="K91" s="2"/>
      <c r="L91" s="2"/>
      <c r="M91" s="2"/>
      <c r="N91" s="2"/>
      <c r="O91" s="2"/>
      <c r="P91" s="2"/>
    </row>
    <row r="92" spans="2:16" x14ac:dyDescent="0.2">
      <c r="B92" s="6"/>
      <c r="C92" s="2"/>
      <c r="D92" s="2"/>
      <c r="E92" s="2"/>
      <c r="F92" s="2"/>
      <c r="G92" s="2"/>
      <c r="H92" s="2"/>
      <c r="J92" s="2"/>
      <c r="K92" s="2"/>
      <c r="L92" s="2"/>
      <c r="M92" s="2"/>
      <c r="N92" s="2"/>
      <c r="O92" s="2"/>
      <c r="P92" s="2"/>
    </row>
    <row r="93" spans="2:16" x14ac:dyDescent="0.2">
      <c r="B93" s="6"/>
      <c r="C93" s="2"/>
      <c r="D93" s="2"/>
      <c r="E93" s="2"/>
      <c r="F93" s="2"/>
      <c r="G93" s="2"/>
      <c r="H93" s="2"/>
      <c r="J93" s="2"/>
      <c r="K93" s="2"/>
      <c r="L93" s="2"/>
      <c r="M93" s="2"/>
      <c r="N93" s="2"/>
      <c r="O93" s="2"/>
      <c r="P93" s="2"/>
    </row>
    <row r="94" spans="2:16" x14ac:dyDescent="0.2">
      <c r="B94" s="6"/>
      <c r="C94" s="2"/>
      <c r="D94" s="2"/>
      <c r="E94" s="2"/>
      <c r="F94" s="2"/>
      <c r="G94" s="2"/>
      <c r="H94" s="2"/>
      <c r="J94" s="2"/>
      <c r="K94" s="2"/>
      <c r="L94" s="2"/>
      <c r="M94" s="2"/>
      <c r="N94" s="2"/>
      <c r="O94" s="2"/>
      <c r="P94" s="2"/>
    </row>
    <row r="95" spans="2:16" x14ac:dyDescent="0.2">
      <c r="B95" s="6"/>
      <c r="C95" s="2"/>
      <c r="D95" s="2"/>
      <c r="E95" s="2"/>
      <c r="F95" s="2"/>
      <c r="G95" s="2"/>
      <c r="H95" s="2"/>
      <c r="J95" s="2"/>
      <c r="K95" s="2"/>
      <c r="L95" s="2"/>
      <c r="M95" s="2"/>
      <c r="N95" s="2"/>
      <c r="O95" s="2"/>
      <c r="P95" s="2"/>
    </row>
    <row r="96" spans="2:16" x14ac:dyDescent="0.2">
      <c r="B96" s="6"/>
      <c r="C96" s="2"/>
      <c r="D96" s="2"/>
      <c r="E96" s="2"/>
      <c r="F96" s="2"/>
      <c r="G96" s="2"/>
      <c r="H96" s="2"/>
      <c r="J96" s="2"/>
      <c r="K96" s="2"/>
      <c r="L96" s="2"/>
      <c r="M96" s="2"/>
      <c r="N96" s="2"/>
      <c r="O96" s="2"/>
      <c r="P96" s="2"/>
    </row>
    <row r="97" spans="2:16" x14ac:dyDescent="0.2">
      <c r="B97" s="6"/>
      <c r="C97" s="2"/>
      <c r="D97" s="2"/>
      <c r="E97" s="2"/>
      <c r="F97" s="2"/>
      <c r="G97" s="2"/>
      <c r="H97" s="2"/>
      <c r="J97" s="2"/>
      <c r="K97" s="2"/>
      <c r="L97" s="2"/>
      <c r="M97" s="2"/>
      <c r="N97" s="2"/>
      <c r="O97" s="2"/>
      <c r="P97" s="2"/>
    </row>
    <row r="98" spans="2:16" x14ac:dyDescent="0.2">
      <c r="B98" s="6"/>
      <c r="C98" s="2"/>
      <c r="D98" s="2"/>
      <c r="E98" s="2"/>
      <c r="F98" s="2"/>
      <c r="G98" s="2"/>
      <c r="H98" s="2"/>
      <c r="J98" s="2"/>
      <c r="K98" s="2"/>
      <c r="L98" s="2"/>
      <c r="M98" s="2"/>
      <c r="N98" s="2"/>
      <c r="O98" s="2"/>
      <c r="P98" s="2"/>
    </row>
    <row r="99" spans="2:16" x14ac:dyDescent="0.2">
      <c r="B99" s="6"/>
      <c r="C99" s="2"/>
      <c r="D99" s="2"/>
      <c r="E99" s="2"/>
      <c r="F99" s="2"/>
      <c r="G99" s="2"/>
      <c r="H99" s="2"/>
      <c r="J99" s="2"/>
      <c r="K99" s="2"/>
      <c r="L99" s="2"/>
      <c r="M99" s="2"/>
      <c r="N99" s="2"/>
      <c r="O99" s="2"/>
      <c r="P99" s="2"/>
    </row>
    <row r="100" spans="2:16" x14ac:dyDescent="0.2">
      <c r="B100" s="6"/>
      <c r="C100" s="2"/>
      <c r="D100" s="2"/>
      <c r="E100" s="2"/>
      <c r="F100" s="2"/>
      <c r="G100" s="2"/>
      <c r="H100" s="2"/>
      <c r="J100" s="2"/>
      <c r="K100" s="2"/>
      <c r="L100" s="2"/>
      <c r="M100" s="2"/>
      <c r="N100" s="2"/>
      <c r="O100" s="2"/>
      <c r="P100" s="2"/>
    </row>
    <row r="101" spans="2:16" x14ac:dyDescent="0.2">
      <c r="B101" s="6"/>
      <c r="C101" s="2"/>
      <c r="D101" s="2"/>
      <c r="E101" s="2"/>
      <c r="F101" s="2"/>
      <c r="G101" s="2"/>
      <c r="H101" s="2"/>
      <c r="J101" s="2"/>
      <c r="K101" s="2"/>
      <c r="L101" s="2"/>
      <c r="M101" s="2"/>
      <c r="N101" s="2"/>
      <c r="O101" s="2"/>
      <c r="P101" s="2"/>
    </row>
    <row r="102" spans="2:16" x14ac:dyDescent="0.2">
      <c r="B102" s="6"/>
      <c r="C102" s="2"/>
      <c r="D102" s="2"/>
      <c r="E102" s="2"/>
      <c r="F102" s="2"/>
      <c r="G102" s="2"/>
      <c r="H102" s="2"/>
      <c r="J102" s="2"/>
      <c r="K102" s="2"/>
      <c r="L102" s="2"/>
      <c r="M102" s="2"/>
      <c r="N102" s="2"/>
      <c r="O102" s="2"/>
      <c r="P102" s="2"/>
    </row>
    <row r="103" spans="2:16" x14ac:dyDescent="0.2">
      <c r="B103" s="6"/>
      <c r="C103" s="2"/>
      <c r="D103" s="2"/>
      <c r="E103" s="2"/>
      <c r="F103" s="2"/>
      <c r="G103" s="2"/>
      <c r="H103" s="2"/>
      <c r="J103" s="2"/>
      <c r="K103" s="2"/>
      <c r="L103" s="2"/>
      <c r="M103" s="2"/>
      <c r="N103" s="2"/>
      <c r="O103" s="2"/>
      <c r="P103" s="2"/>
    </row>
    <row r="104" spans="2:16" x14ac:dyDescent="0.2">
      <c r="B104" s="6"/>
      <c r="C104" s="2"/>
      <c r="D104" s="2"/>
      <c r="E104" s="2"/>
      <c r="F104" s="2"/>
      <c r="G104" s="2"/>
      <c r="H104" s="2"/>
      <c r="J104" s="2"/>
      <c r="K104" s="2"/>
      <c r="L104" s="2"/>
      <c r="M104" s="2"/>
      <c r="N104" s="2"/>
      <c r="O104" s="2"/>
      <c r="P104" s="2"/>
    </row>
    <row r="105" spans="2:16" x14ac:dyDescent="0.2">
      <c r="B105" s="6"/>
      <c r="C105" s="2"/>
      <c r="D105" s="2"/>
      <c r="E105" s="2"/>
      <c r="F105" s="2"/>
      <c r="G105" s="2"/>
      <c r="H105" s="2"/>
      <c r="J105" s="2"/>
      <c r="K105" s="2"/>
      <c r="L105" s="2"/>
      <c r="M105" s="2"/>
      <c r="N105" s="2"/>
      <c r="O105" s="2"/>
      <c r="P105" s="2"/>
    </row>
    <row r="106" spans="2:16" x14ac:dyDescent="0.2">
      <c r="B106" s="6"/>
      <c r="C106" s="2"/>
      <c r="D106" s="2"/>
      <c r="E106" s="2"/>
      <c r="F106" s="2"/>
      <c r="G106" s="2"/>
      <c r="H106" s="2"/>
      <c r="J106" s="2"/>
      <c r="K106" s="2"/>
      <c r="L106" s="2"/>
      <c r="M106" s="2"/>
      <c r="N106" s="2"/>
      <c r="O106" s="2"/>
      <c r="P106" s="2"/>
    </row>
    <row r="107" spans="2:16" x14ac:dyDescent="0.2">
      <c r="B107" s="6"/>
      <c r="C107" s="2"/>
      <c r="D107" s="2"/>
      <c r="E107" s="2"/>
      <c r="F107" s="2"/>
      <c r="G107" s="2"/>
      <c r="H107" s="2"/>
      <c r="J107" s="2"/>
      <c r="K107" s="2"/>
      <c r="L107" s="2"/>
      <c r="M107" s="2"/>
      <c r="N107" s="2"/>
      <c r="O107" s="2"/>
      <c r="P107" s="2"/>
    </row>
    <row r="108" spans="2:16" x14ac:dyDescent="0.2">
      <c r="B108" s="6"/>
      <c r="C108" s="2"/>
      <c r="D108" s="2"/>
      <c r="E108" s="2"/>
      <c r="F108" s="2"/>
      <c r="G108" s="2"/>
      <c r="H108" s="2"/>
      <c r="J108" s="2"/>
      <c r="K108" s="2"/>
      <c r="L108" s="2"/>
      <c r="M108" s="2"/>
      <c r="N108" s="2"/>
      <c r="O108" s="2"/>
      <c r="P108" s="2"/>
    </row>
    <row r="109" spans="2:16" x14ac:dyDescent="0.2">
      <c r="B109" s="6"/>
      <c r="C109" s="2"/>
      <c r="D109" s="2"/>
      <c r="E109" s="2"/>
      <c r="F109" s="2"/>
      <c r="G109" s="2"/>
      <c r="H109" s="2"/>
      <c r="J109" s="2"/>
      <c r="K109" s="2"/>
      <c r="L109" s="2"/>
      <c r="M109" s="2"/>
      <c r="N109" s="2"/>
      <c r="O109" s="2"/>
      <c r="P109" s="2"/>
    </row>
    <row r="110" spans="2:16" x14ac:dyDescent="0.2">
      <c r="B110" s="6"/>
      <c r="C110" s="2"/>
      <c r="D110" s="2"/>
      <c r="E110" s="2"/>
      <c r="F110" s="2"/>
      <c r="G110" s="2"/>
      <c r="H110" s="2"/>
      <c r="J110" s="2"/>
      <c r="K110" s="2"/>
      <c r="L110" s="2"/>
      <c r="M110" s="2"/>
      <c r="N110" s="2"/>
      <c r="O110" s="2"/>
      <c r="P110" s="2"/>
    </row>
    <row r="111" spans="2:16" x14ac:dyDescent="0.2">
      <c r="B111" s="6"/>
      <c r="C111" s="2"/>
      <c r="D111" s="2"/>
      <c r="E111" s="2"/>
      <c r="F111" s="2"/>
      <c r="G111" s="2"/>
      <c r="H111" s="2"/>
      <c r="J111" s="2"/>
      <c r="K111" s="2"/>
      <c r="L111" s="2"/>
      <c r="M111" s="2"/>
      <c r="N111" s="2"/>
      <c r="O111" s="2"/>
      <c r="P111" s="2"/>
    </row>
    <row r="112" spans="2:16" x14ac:dyDescent="0.2">
      <c r="B112" s="6"/>
      <c r="C112" s="2"/>
      <c r="D112" s="2"/>
      <c r="E112" s="2"/>
      <c r="F112" s="2"/>
      <c r="G112" s="2"/>
      <c r="H112" s="2"/>
      <c r="J112" s="2"/>
      <c r="K112" s="2"/>
      <c r="L112" s="2"/>
      <c r="M112" s="2"/>
      <c r="N112" s="2"/>
      <c r="O112" s="2"/>
      <c r="P112" s="2"/>
    </row>
    <row r="113" spans="1:25" x14ac:dyDescent="0.2">
      <c r="B113" s="6"/>
      <c r="C113" s="2"/>
      <c r="D113" s="2"/>
      <c r="E113" s="2"/>
      <c r="F113" s="2"/>
      <c r="G113" s="2"/>
      <c r="H113" s="2"/>
      <c r="J113" s="2"/>
      <c r="K113" s="2"/>
      <c r="L113" s="2"/>
      <c r="M113" s="2"/>
      <c r="N113" s="2"/>
      <c r="O113" s="2"/>
      <c r="P113" s="2"/>
    </row>
    <row r="114" spans="1:25" x14ac:dyDescent="0.2">
      <c r="B114" s="6"/>
      <c r="C114" s="2"/>
      <c r="D114" s="2"/>
      <c r="E114" s="2"/>
      <c r="F114" s="2"/>
      <c r="G114" s="2"/>
      <c r="H114" s="2"/>
      <c r="J114" s="2"/>
      <c r="K114" s="2"/>
      <c r="L114" s="2"/>
      <c r="M114" s="2"/>
      <c r="N114" s="2"/>
      <c r="O114" s="2"/>
      <c r="P114" s="2"/>
    </row>
    <row r="115" spans="1:25" x14ac:dyDescent="0.2">
      <c r="B115" s="6"/>
      <c r="C115" s="2"/>
      <c r="D115" s="2"/>
      <c r="E115" s="2"/>
      <c r="F115" s="2"/>
      <c r="G115" s="2"/>
      <c r="H115" s="2"/>
      <c r="J115" s="2"/>
      <c r="K115" s="2"/>
      <c r="L115" s="2"/>
      <c r="M115" s="2"/>
      <c r="N115" s="2"/>
      <c r="O115" s="2"/>
      <c r="P115" s="2"/>
    </row>
    <row r="116" spans="1:25" x14ac:dyDescent="0.2">
      <c r="B116" s="6"/>
      <c r="C116" s="2"/>
      <c r="D116" s="2"/>
      <c r="E116" s="2"/>
      <c r="F116" s="2"/>
      <c r="G116" s="2"/>
      <c r="H116" s="2"/>
      <c r="J116" s="2"/>
      <c r="K116" s="2"/>
      <c r="L116" s="2"/>
      <c r="M116" s="2"/>
      <c r="N116" s="2"/>
      <c r="O116" s="2"/>
      <c r="P116" s="2"/>
    </row>
    <row r="117" spans="1:25" x14ac:dyDescent="0.2">
      <c r="B117" s="6"/>
      <c r="C117" s="2"/>
      <c r="D117" s="2"/>
      <c r="E117" s="2"/>
      <c r="F117" s="2"/>
      <c r="G117" s="2"/>
      <c r="H117" s="2"/>
      <c r="J117" s="2"/>
      <c r="K117" s="2"/>
      <c r="L117" s="2"/>
      <c r="M117" s="2"/>
      <c r="N117" s="2"/>
      <c r="O117" s="2"/>
      <c r="P117" s="2"/>
    </row>
    <row r="118" spans="1:25" x14ac:dyDescent="0.2">
      <c r="B118" s="6"/>
      <c r="C118" s="2"/>
      <c r="D118" s="2"/>
      <c r="E118" s="2"/>
      <c r="F118" s="2"/>
      <c r="G118" s="2"/>
      <c r="H118" s="2"/>
      <c r="J118" s="2"/>
      <c r="K118" s="2"/>
      <c r="L118" s="2"/>
      <c r="M118" s="2"/>
      <c r="N118" s="2"/>
      <c r="O118" s="2"/>
      <c r="P118" s="2"/>
    </row>
    <row r="119" spans="1:25" x14ac:dyDescent="0.2">
      <c r="B119" s="62" t="s">
        <v>80</v>
      </c>
      <c r="C119" s="2"/>
      <c r="D119" s="2"/>
      <c r="E119" s="2"/>
      <c r="F119" s="2"/>
      <c r="G119" s="2"/>
      <c r="H119" s="2"/>
      <c r="J119" s="2"/>
      <c r="K119" s="2"/>
      <c r="L119" s="2"/>
      <c r="M119" s="2"/>
      <c r="N119" s="2"/>
      <c r="O119" s="2"/>
      <c r="P119" s="2"/>
    </row>
    <row r="120" spans="1:25" s="63" customFormat="1" x14ac:dyDescent="0.2">
      <c r="A120" s="6"/>
      <c r="B120" s="6"/>
      <c r="C120" s="6" t="s">
        <v>81</v>
      </c>
      <c r="D120" s="6" t="s">
        <v>82</v>
      </c>
      <c r="E120" s="6" t="s">
        <v>83</v>
      </c>
      <c r="F120" s="6"/>
      <c r="G120" s="6"/>
      <c r="H120" s="6" t="s">
        <v>73</v>
      </c>
      <c r="I120" s="6"/>
      <c r="J120" s="6" t="s">
        <v>72</v>
      </c>
      <c r="K120" s="6"/>
      <c r="L120" s="6"/>
      <c r="M120" s="6"/>
      <c r="N120" s="6"/>
      <c r="O120" s="6"/>
      <c r="P120" s="6"/>
      <c r="Q120" s="6"/>
      <c r="R120" s="6"/>
      <c r="S120" s="6"/>
      <c r="T120" s="6"/>
      <c r="U120" s="6"/>
      <c r="V120" s="6"/>
      <c r="W120" s="6"/>
      <c r="X120" s="6"/>
      <c r="Y120" s="6"/>
    </row>
    <row r="121" spans="1:25" x14ac:dyDescent="0.2">
      <c r="B121" s="6"/>
      <c r="C121" s="64" t="s">
        <v>76</v>
      </c>
      <c r="D121" s="64" t="s">
        <v>76</v>
      </c>
      <c r="E121" s="64" t="s">
        <v>76</v>
      </c>
      <c r="F121" s="2"/>
      <c r="G121" s="2"/>
      <c r="H121" s="64" t="s">
        <v>76</v>
      </c>
      <c r="J121" s="2"/>
      <c r="K121" s="2"/>
      <c r="L121" s="2"/>
      <c r="M121" s="2"/>
      <c r="N121" s="2"/>
      <c r="O121" s="2"/>
      <c r="P121" s="2"/>
    </row>
    <row r="122" spans="1:25" x14ac:dyDescent="0.2">
      <c r="B122" s="6"/>
      <c r="C122" s="13" t="s">
        <v>84</v>
      </c>
      <c r="D122" s="2" t="s">
        <v>85</v>
      </c>
      <c r="E122" s="2" t="s">
        <v>86</v>
      </c>
      <c r="F122" s="2"/>
      <c r="G122" s="2"/>
      <c r="H122" s="2" t="s">
        <v>87</v>
      </c>
      <c r="J122" s="2" t="s">
        <v>88</v>
      </c>
      <c r="K122" s="2"/>
      <c r="L122" s="2"/>
      <c r="M122" s="2"/>
      <c r="N122" s="2"/>
      <c r="O122" s="2"/>
      <c r="P122" s="2"/>
    </row>
    <row r="123" spans="1:25" x14ac:dyDescent="0.2">
      <c r="B123" s="6"/>
      <c r="C123" s="2" t="s">
        <v>89</v>
      </c>
      <c r="D123" s="2" t="s">
        <v>90</v>
      </c>
      <c r="E123" s="2" t="s">
        <v>91</v>
      </c>
      <c r="F123" s="2"/>
      <c r="G123" s="2"/>
      <c r="H123" s="2" t="s">
        <v>92</v>
      </c>
      <c r="J123" s="2" t="s">
        <v>93</v>
      </c>
      <c r="K123" s="2"/>
      <c r="L123" s="2"/>
      <c r="M123" s="2"/>
      <c r="N123" s="2"/>
      <c r="O123" s="2"/>
      <c r="P123" s="2"/>
    </row>
    <row r="124" spans="1:25" x14ac:dyDescent="0.2">
      <c r="B124" s="6"/>
      <c r="C124" s="2" t="s">
        <v>94</v>
      </c>
      <c r="D124" s="2" t="s">
        <v>95</v>
      </c>
      <c r="E124" s="2" t="s">
        <v>96</v>
      </c>
      <c r="F124" s="2"/>
      <c r="G124" s="2"/>
      <c r="H124" s="2" t="s">
        <v>97</v>
      </c>
      <c r="J124" s="2"/>
      <c r="K124" s="2"/>
      <c r="L124" s="2"/>
      <c r="M124" s="2"/>
      <c r="N124" s="2"/>
      <c r="O124" s="2"/>
      <c r="P124" s="2"/>
    </row>
    <row r="125" spans="1:25" x14ac:dyDescent="0.2">
      <c r="B125" s="6"/>
      <c r="C125" s="2" t="s">
        <v>98</v>
      </c>
      <c r="D125" s="2" t="s">
        <v>99</v>
      </c>
      <c r="E125" s="2" t="s">
        <v>100</v>
      </c>
      <c r="F125" s="2"/>
      <c r="G125" s="2"/>
      <c r="H125" s="2" t="s">
        <v>101</v>
      </c>
      <c r="J125" s="2"/>
      <c r="K125" s="2"/>
      <c r="L125" s="2"/>
      <c r="M125" s="2"/>
      <c r="N125" s="2"/>
      <c r="O125" s="2"/>
      <c r="P125" s="2"/>
    </row>
    <row r="126" spans="1:25" x14ac:dyDescent="0.2">
      <c r="B126" s="6"/>
      <c r="C126" s="2" t="s">
        <v>102</v>
      </c>
      <c r="D126" s="2"/>
      <c r="E126" s="2" t="s">
        <v>103</v>
      </c>
      <c r="F126" s="2"/>
      <c r="G126" s="2"/>
      <c r="H126" s="2" t="s">
        <v>103</v>
      </c>
      <c r="J126" s="2"/>
      <c r="K126" s="2"/>
      <c r="L126" s="2"/>
      <c r="M126" s="2"/>
      <c r="N126" s="2"/>
      <c r="O126" s="2"/>
      <c r="P126" s="2"/>
    </row>
    <row r="127" spans="1:25" x14ac:dyDescent="0.2">
      <c r="B127" s="6"/>
      <c r="C127" s="2" t="s">
        <v>104</v>
      </c>
      <c r="D127" s="2"/>
      <c r="E127" s="2"/>
      <c r="F127" s="2"/>
      <c r="G127" s="2"/>
      <c r="H127" s="2"/>
      <c r="J127" s="2"/>
      <c r="K127" s="2"/>
      <c r="L127" s="2"/>
      <c r="M127" s="2"/>
      <c r="N127" s="2"/>
      <c r="O127" s="2"/>
      <c r="P127" s="2"/>
    </row>
    <row r="128" spans="1:25" x14ac:dyDescent="0.2">
      <c r="B128" s="6"/>
      <c r="C128" s="2" t="s">
        <v>105</v>
      </c>
      <c r="D128" s="2"/>
      <c r="E128" s="2"/>
      <c r="F128" s="2"/>
      <c r="G128" s="2"/>
      <c r="H128" s="2"/>
      <c r="J128" s="2"/>
      <c r="K128" s="2"/>
      <c r="L128" s="2"/>
      <c r="M128" s="2"/>
      <c r="N128" s="2"/>
      <c r="O128" s="2"/>
      <c r="P128" s="2"/>
    </row>
    <row r="129" spans="2:16" x14ac:dyDescent="0.2">
      <c r="B129" s="6"/>
      <c r="C129" s="2" t="s">
        <v>106</v>
      </c>
      <c r="D129" s="2"/>
      <c r="E129" s="2"/>
      <c r="F129" s="2"/>
      <c r="G129" s="2"/>
      <c r="H129" s="2"/>
      <c r="J129" s="2"/>
      <c r="K129" s="2"/>
      <c r="L129" s="2"/>
      <c r="M129" s="2"/>
      <c r="N129" s="2"/>
      <c r="O129" s="2"/>
      <c r="P129" s="2"/>
    </row>
    <row r="130" spans="2:16" x14ac:dyDescent="0.2">
      <c r="B130" s="6"/>
      <c r="C130" s="13" t="s">
        <v>107</v>
      </c>
      <c r="D130" s="2"/>
      <c r="E130" s="2"/>
      <c r="F130" s="2"/>
      <c r="G130" s="2"/>
      <c r="H130" s="2"/>
      <c r="J130" s="2"/>
      <c r="K130" s="2"/>
      <c r="L130" s="2"/>
      <c r="M130" s="2"/>
      <c r="N130" s="2"/>
      <c r="O130" s="2"/>
      <c r="P130" s="2"/>
    </row>
    <row r="131" spans="2:16" x14ac:dyDescent="0.2">
      <c r="B131" s="6"/>
    </row>
    <row r="132" spans="2:16" x14ac:dyDescent="0.2">
      <c r="B132" s="6"/>
    </row>
    <row r="133" spans="2:16" x14ac:dyDescent="0.2">
      <c r="B133" s="6"/>
    </row>
    <row r="134" spans="2:16" x14ac:dyDescent="0.2">
      <c r="B134" s="6"/>
    </row>
    <row r="135" spans="2:16" x14ac:dyDescent="0.2">
      <c r="B135" s="6"/>
    </row>
    <row r="136" spans="2:16" x14ac:dyDescent="0.2">
      <c r="B136" s="6"/>
    </row>
    <row r="137" spans="2:16" x14ac:dyDescent="0.2">
      <c r="B137" s="6"/>
    </row>
    <row r="138" spans="2:16" x14ac:dyDescent="0.2">
      <c r="B138" s="6"/>
    </row>
    <row r="139" spans="2:16" x14ac:dyDescent="0.2">
      <c r="B139" s="6"/>
    </row>
    <row r="140" spans="2:16" x14ac:dyDescent="0.2">
      <c r="B140" s="6"/>
    </row>
    <row r="141" spans="2:16" x14ac:dyDescent="0.2">
      <c r="B141" s="6"/>
    </row>
    <row r="142" spans="2:16" x14ac:dyDescent="0.2">
      <c r="B142" s="6"/>
    </row>
    <row r="143" spans="2:16" x14ac:dyDescent="0.2">
      <c r="B143" s="6"/>
    </row>
    <row r="144" spans="2:16"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row r="353" spans="2:2" x14ac:dyDescent="0.2">
      <c r="B353" s="6"/>
    </row>
    <row r="354" spans="2:2" x14ac:dyDescent="0.2">
      <c r="B354" s="6"/>
    </row>
    <row r="355" spans="2:2" x14ac:dyDescent="0.2">
      <c r="B355" s="6"/>
    </row>
    <row r="356" spans="2:2" x14ac:dyDescent="0.2">
      <c r="B356" s="6"/>
    </row>
    <row r="357" spans="2:2" x14ac:dyDescent="0.2">
      <c r="B357" s="6"/>
    </row>
    <row r="358" spans="2:2" x14ac:dyDescent="0.2">
      <c r="B358" s="6"/>
    </row>
    <row r="359" spans="2:2" x14ac:dyDescent="0.2">
      <c r="B359" s="6"/>
    </row>
    <row r="360" spans="2:2" x14ac:dyDescent="0.2">
      <c r="B360" s="6"/>
    </row>
    <row r="361" spans="2:2" x14ac:dyDescent="0.2">
      <c r="B361" s="6"/>
    </row>
    <row r="362" spans="2:2" x14ac:dyDescent="0.2">
      <c r="B362" s="6"/>
    </row>
    <row r="363" spans="2:2" x14ac:dyDescent="0.2">
      <c r="B363" s="6"/>
    </row>
    <row r="364" spans="2:2" x14ac:dyDescent="0.2">
      <c r="B364" s="6"/>
    </row>
    <row r="365" spans="2:2" x14ac:dyDescent="0.2">
      <c r="B365" s="6"/>
    </row>
    <row r="366" spans="2:2" x14ac:dyDescent="0.2">
      <c r="B366" s="6"/>
    </row>
    <row r="367" spans="2:2" x14ac:dyDescent="0.2">
      <c r="B367" s="6"/>
    </row>
    <row r="368" spans="2:2" x14ac:dyDescent="0.2">
      <c r="B368" s="6"/>
    </row>
    <row r="369" spans="2:2" x14ac:dyDescent="0.2">
      <c r="B369" s="6"/>
    </row>
  </sheetData>
  <sheetProtection formatCells="0" formatRows="0" insertRows="0" insertHyperlinks="0" deleteRows="0" selectLockedCells="1"/>
  <mergeCells count="63">
    <mergeCell ref="N48:P48"/>
    <mergeCell ref="B46:P46"/>
    <mergeCell ref="N49:P49"/>
    <mergeCell ref="N51:P51"/>
    <mergeCell ref="N52:P52"/>
    <mergeCell ref="N50:P50"/>
    <mergeCell ref="N53:P53"/>
    <mergeCell ref="N54:P54"/>
    <mergeCell ref="N62:P62"/>
    <mergeCell ref="N63:P63"/>
    <mergeCell ref="N61:P61"/>
    <mergeCell ref="N60:P60"/>
    <mergeCell ref="N55:P55"/>
    <mergeCell ref="N56:P56"/>
    <mergeCell ref="B58:P58"/>
    <mergeCell ref="B17:C17"/>
    <mergeCell ref="D17:E17"/>
    <mergeCell ref="B20:P20"/>
    <mergeCell ref="J22:P22"/>
    <mergeCell ref="J29:P29"/>
    <mergeCell ref="J23:P23"/>
    <mergeCell ref="J25:P25"/>
    <mergeCell ref="J26:P26"/>
    <mergeCell ref="J24:P24"/>
    <mergeCell ref="J27:P27"/>
    <mergeCell ref="J28:P28"/>
    <mergeCell ref="B13:C13"/>
    <mergeCell ref="D13:E13"/>
    <mergeCell ref="G13:O16"/>
    <mergeCell ref="B14:C14"/>
    <mergeCell ref="D14:E14"/>
    <mergeCell ref="B15:C15"/>
    <mergeCell ref="D15:E15"/>
    <mergeCell ref="B16:C16"/>
    <mergeCell ref="D16:E16"/>
    <mergeCell ref="B12:C12"/>
    <mergeCell ref="D12:E12"/>
    <mergeCell ref="B1:Q1"/>
    <mergeCell ref="B2:Q2"/>
    <mergeCell ref="B4:C4"/>
    <mergeCell ref="B5:C5"/>
    <mergeCell ref="G5:J5"/>
    <mergeCell ref="B6:C6"/>
    <mergeCell ref="D6:O6"/>
    <mergeCell ref="B8:P8"/>
    <mergeCell ref="B10:C10"/>
    <mergeCell ref="D10:E10"/>
    <mergeCell ref="B11:C11"/>
    <mergeCell ref="D11:E11"/>
    <mergeCell ref="J30:P30"/>
    <mergeCell ref="J31:P31"/>
    <mergeCell ref="J32:P32"/>
    <mergeCell ref="J33:P33"/>
    <mergeCell ref="J34:P34"/>
    <mergeCell ref="J40:P40"/>
    <mergeCell ref="J41:P41"/>
    <mergeCell ref="J42:P42"/>
    <mergeCell ref="J43:P43"/>
    <mergeCell ref="J35:P35"/>
    <mergeCell ref="J36:P36"/>
    <mergeCell ref="J37:P37"/>
    <mergeCell ref="J38:P38"/>
    <mergeCell ref="J39:P39"/>
  </mergeCells>
  <conditionalFormatting sqref="H61:H63 H49:H55">
    <cfRule type="cellIs" dxfId="1" priority="2" stopIfTrue="1" operator="equal">
      <formula>0</formula>
    </cfRule>
  </conditionalFormatting>
  <conditionalFormatting sqref="G61:G63 G49:G55">
    <cfRule type="cellIs" dxfId="0" priority="1" stopIfTrue="1" operator="equal">
      <formula>1</formula>
    </cfRule>
  </conditionalFormatting>
  <dataValidations count="7">
    <dataValidation type="list" allowBlank="1" showInputMessage="1" showErrorMessage="1" sqref="L65559:L65597 WVT983049:WVT983056 WLX983049:WLX983056 WCB983049:WCB983056 VSF983049:VSF983056 VIJ983049:VIJ983056 UYN983049:UYN983056 UOR983049:UOR983056 UEV983049:UEV983056 TUZ983049:TUZ983056 TLD983049:TLD983056 TBH983049:TBH983056 SRL983049:SRL983056 SHP983049:SHP983056 RXT983049:RXT983056 RNX983049:RNX983056 REB983049:REB983056 QUF983049:QUF983056 QKJ983049:QKJ983056 QAN983049:QAN983056 PQR983049:PQR983056 PGV983049:PGV983056 OWZ983049:OWZ983056 OND983049:OND983056 ODH983049:ODH983056 NTL983049:NTL983056 NJP983049:NJP983056 MZT983049:MZT983056 MPX983049:MPX983056 MGB983049:MGB983056 LWF983049:LWF983056 LMJ983049:LMJ983056 LCN983049:LCN983056 KSR983049:KSR983056 KIV983049:KIV983056 JYZ983049:JYZ983056 JPD983049:JPD983056 JFH983049:JFH983056 IVL983049:IVL983056 ILP983049:ILP983056 IBT983049:IBT983056 HRX983049:HRX983056 HIB983049:HIB983056 GYF983049:GYF983056 GOJ983049:GOJ983056 GEN983049:GEN983056 FUR983049:FUR983056 FKV983049:FKV983056 FAZ983049:FAZ983056 ERD983049:ERD983056 EHH983049:EHH983056 DXL983049:DXL983056 DNP983049:DNP983056 DDT983049:DDT983056 CTX983049:CTX983056 CKB983049:CKB983056 CAF983049:CAF983056 BQJ983049:BQJ983056 BGN983049:BGN983056 AWR983049:AWR983056 AMV983049:AMV983056 ACZ983049:ACZ983056 TD983049:TD983056 JH983049:JH983056 L983049:L983056 WVT917513:WVT917520 WLX917513:WLX917520 WCB917513:WCB917520 VSF917513:VSF917520 VIJ917513:VIJ917520 UYN917513:UYN917520 UOR917513:UOR917520 UEV917513:UEV917520 TUZ917513:TUZ917520 TLD917513:TLD917520 TBH917513:TBH917520 SRL917513:SRL917520 SHP917513:SHP917520 RXT917513:RXT917520 RNX917513:RNX917520 REB917513:REB917520 QUF917513:QUF917520 QKJ917513:QKJ917520 QAN917513:QAN917520 PQR917513:PQR917520 PGV917513:PGV917520 OWZ917513:OWZ917520 OND917513:OND917520 ODH917513:ODH917520 NTL917513:NTL917520 NJP917513:NJP917520 MZT917513:MZT917520 MPX917513:MPX917520 MGB917513:MGB917520 LWF917513:LWF917520 LMJ917513:LMJ917520 LCN917513:LCN917520 KSR917513:KSR917520 KIV917513:KIV917520 JYZ917513:JYZ917520 JPD917513:JPD917520 JFH917513:JFH917520 IVL917513:IVL917520 ILP917513:ILP917520 IBT917513:IBT917520 HRX917513:HRX917520 HIB917513:HIB917520 GYF917513:GYF917520 GOJ917513:GOJ917520 GEN917513:GEN917520 FUR917513:FUR917520 FKV917513:FKV917520 FAZ917513:FAZ917520 ERD917513:ERD917520 EHH917513:EHH917520 DXL917513:DXL917520 DNP917513:DNP917520 DDT917513:DDT917520 CTX917513:CTX917520 CKB917513:CKB917520 CAF917513:CAF917520 BQJ917513:BQJ917520 BGN917513:BGN917520 AWR917513:AWR917520 AMV917513:AMV917520 ACZ917513:ACZ917520 TD917513:TD917520 JH917513:JH917520 L917513:L917520 WVT851977:WVT851984 WLX851977:WLX851984 WCB851977:WCB851984 VSF851977:VSF851984 VIJ851977:VIJ851984 UYN851977:UYN851984 UOR851977:UOR851984 UEV851977:UEV851984 TUZ851977:TUZ851984 TLD851977:TLD851984 TBH851977:TBH851984 SRL851977:SRL851984 SHP851977:SHP851984 RXT851977:RXT851984 RNX851977:RNX851984 REB851977:REB851984 QUF851977:QUF851984 QKJ851977:QKJ851984 QAN851977:QAN851984 PQR851977:PQR851984 PGV851977:PGV851984 OWZ851977:OWZ851984 OND851977:OND851984 ODH851977:ODH851984 NTL851977:NTL851984 NJP851977:NJP851984 MZT851977:MZT851984 MPX851977:MPX851984 MGB851977:MGB851984 LWF851977:LWF851984 LMJ851977:LMJ851984 LCN851977:LCN851984 KSR851977:KSR851984 KIV851977:KIV851984 JYZ851977:JYZ851984 JPD851977:JPD851984 JFH851977:JFH851984 IVL851977:IVL851984 ILP851977:ILP851984 IBT851977:IBT851984 HRX851977:HRX851984 HIB851977:HIB851984 GYF851977:GYF851984 GOJ851977:GOJ851984 GEN851977:GEN851984 FUR851977:FUR851984 FKV851977:FKV851984 FAZ851977:FAZ851984 ERD851977:ERD851984 EHH851977:EHH851984 DXL851977:DXL851984 DNP851977:DNP851984 DDT851977:DDT851984 CTX851977:CTX851984 CKB851977:CKB851984 CAF851977:CAF851984 BQJ851977:BQJ851984 BGN851977:BGN851984 AWR851977:AWR851984 AMV851977:AMV851984 ACZ851977:ACZ851984 TD851977:TD851984 JH851977:JH851984 L851977:L851984 WVT786441:WVT786448 WLX786441:WLX786448 WCB786441:WCB786448 VSF786441:VSF786448 VIJ786441:VIJ786448 UYN786441:UYN786448 UOR786441:UOR786448 UEV786441:UEV786448 TUZ786441:TUZ786448 TLD786441:TLD786448 TBH786441:TBH786448 SRL786441:SRL786448 SHP786441:SHP786448 RXT786441:RXT786448 RNX786441:RNX786448 REB786441:REB786448 QUF786441:QUF786448 QKJ786441:QKJ786448 QAN786441:QAN786448 PQR786441:PQR786448 PGV786441:PGV786448 OWZ786441:OWZ786448 OND786441:OND786448 ODH786441:ODH786448 NTL786441:NTL786448 NJP786441:NJP786448 MZT786441:MZT786448 MPX786441:MPX786448 MGB786441:MGB786448 LWF786441:LWF786448 LMJ786441:LMJ786448 LCN786441:LCN786448 KSR786441:KSR786448 KIV786441:KIV786448 JYZ786441:JYZ786448 JPD786441:JPD786448 JFH786441:JFH786448 IVL786441:IVL786448 ILP786441:ILP786448 IBT786441:IBT786448 HRX786441:HRX786448 HIB786441:HIB786448 GYF786441:GYF786448 GOJ786441:GOJ786448 GEN786441:GEN786448 FUR786441:FUR786448 FKV786441:FKV786448 FAZ786441:FAZ786448 ERD786441:ERD786448 EHH786441:EHH786448 DXL786441:DXL786448 DNP786441:DNP786448 DDT786441:DDT786448 CTX786441:CTX786448 CKB786441:CKB786448 CAF786441:CAF786448 BQJ786441:BQJ786448 BGN786441:BGN786448 AWR786441:AWR786448 AMV786441:AMV786448 ACZ786441:ACZ786448 TD786441:TD786448 JH786441:JH786448 L786441:L786448 WVT720905:WVT720912 WLX720905:WLX720912 WCB720905:WCB720912 VSF720905:VSF720912 VIJ720905:VIJ720912 UYN720905:UYN720912 UOR720905:UOR720912 UEV720905:UEV720912 TUZ720905:TUZ720912 TLD720905:TLD720912 TBH720905:TBH720912 SRL720905:SRL720912 SHP720905:SHP720912 RXT720905:RXT720912 RNX720905:RNX720912 REB720905:REB720912 QUF720905:QUF720912 QKJ720905:QKJ720912 QAN720905:QAN720912 PQR720905:PQR720912 PGV720905:PGV720912 OWZ720905:OWZ720912 OND720905:OND720912 ODH720905:ODH720912 NTL720905:NTL720912 NJP720905:NJP720912 MZT720905:MZT720912 MPX720905:MPX720912 MGB720905:MGB720912 LWF720905:LWF720912 LMJ720905:LMJ720912 LCN720905:LCN720912 KSR720905:KSR720912 KIV720905:KIV720912 JYZ720905:JYZ720912 JPD720905:JPD720912 JFH720905:JFH720912 IVL720905:IVL720912 ILP720905:ILP720912 IBT720905:IBT720912 HRX720905:HRX720912 HIB720905:HIB720912 GYF720905:GYF720912 GOJ720905:GOJ720912 GEN720905:GEN720912 FUR720905:FUR720912 FKV720905:FKV720912 FAZ720905:FAZ720912 ERD720905:ERD720912 EHH720905:EHH720912 DXL720905:DXL720912 DNP720905:DNP720912 DDT720905:DDT720912 CTX720905:CTX720912 CKB720905:CKB720912 CAF720905:CAF720912 BQJ720905:BQJ720912 BGN720905:BGN720912 AWR720905:AWR720912 AMV720905:AMV720912 ACZ720905:ACZ720912 TD720905:TD720912 JH720905:JH720912 L720905:L720912 WVT655369:WVT655376 WLX655369:WLX655376 WCB655369:WCB655376 VSF655369:VSF655376 VIJ655369:VIJ655376 UYN655369:UYN655376 UOR655369:UOR655376 UEV655369:UEV655376 TUZ655369:TUZ655376 TLD655369:TLD655376 TBH655369:TBH655376 SRL655369:SRL655376 SHP655369:SHP655376 RXT655369:RXT655376 RNX655369:RNX655376 REB655369:REB655376 QUF655369:QUF655376 QKJ655369:QKJ655376 QAN655369:QAN655376 PQR655369:PQR655376 PGV655369:PGV655376 OWZ655369:OWZ655376 OND655369:OND655376 ODH655369:ODH655376 NTL655369:NTL655376 NJP655369:NJP655376 MZT655369:MZT655376 MPX655369:MPX655376 MGB655369:MGB655376 LWF655369:LWF655376 LMJ655369:LMJ655376 LCN655369:LCN655376 KSR655369:KSR655376 KIV655369:KIV655376 JYZ655369:JYZ655376 JPD655369:JPD655376 JFH655369:JFH655376 IVL655369:IVL655376 ILP655369:ILP655376 IBT655369:IBT655376 HRX655369:HRX655376 HIB655369:HIB655376 GYF655369:GYF655376 GOJ655369:GOJ655376 GEN655369:GEN655376 FUR655369:FUR655376 FKV655369:FKV655376 FAZ655369:FAZ655376 ERD655369:ERD655376 EHH655369:EHH655376 DXL655369:DXL655376 DNP655369:DNP655376 DDT655369:DDT655376 CTX655369:CTX655376 CKB655369:CKB655376 CAF655369:CAF655376 BQJ655369:BQJ655376 BGN655369:BGN655376 AWR655369:AWR655376 AMV655369:AMV655376 ACZ655369:ACZ655376 TD655369:TD655376 JH655369:JH655376 L655369:L655376 WVT589833:WVT589840 WLX589833:WLX589840 WCB589833:WCB589840 VSF589833:VSF589840 VIJ589833:VIJ589840 UYN589833:UYN589840 UOR589833:UOR589840 UEV589833:UEV589840 TUZ589833:TUZ589840 TLD589833:TLD589840 TBH589833:TBH589840 SRL589833:SRL589840 SHP589833:SHP589840 RXT589833:RXT589840 RNX589833:RNX589840 REB589833:REB589840 QUF589833:QUF589840 QKJ589833:QKJ589840 QAN589833:QAN589840 PQR589833:PQR589840 PGV589833:PGV589840 OWZ589833:OWZ589840 OND589833:OND589840 ODH589833:ODH589840 NTL589833:NTL589840 NJP589833:NJP589840 MZT589833:MZT589840 MPX589833:MPX589840 MGB589833:MGB589840 LWF589833:LWF589840 LMJ589833:LMJ589840 LCN589833:LCN589840 KSR589833:KSR589840 KIV589833:KIV589840 JYZ589833:JYZ589840 JPD589833:JPD589840 JFH589833:JFH589840 IVL589833:IVL589840 ILP589833:ILP589840 IBT589833:IBT589840 HRX589833:HRX589840 HIB589833:HIB589840 GYF589833:GYF589840 GOJ589833:GOJ589840 GEN589833:GEN589840 FUR589833:FUR589840 FKV589833:FKV589840 FAZ589833:FAZ589840 ERD589833:ERD589840 EHH589833:EHH589840 DXL589833:DXL589840 DNP589833:DNP589840 DDT589833:DDT589840 CTX589833:CTX589840 CKB589833:CKB589840 CAF589833:CAF589840 BQJ589833:BQJ589840 BGN589833:BGN589840 AWR589833:AWR589840 AMV589833:AMV589840 ACZ589833:ACZ589840 TD589833:TD589840 JH589833:JH589840 L589833:L589840 WVT524297:WVT524304 WLX524297:WLX524304 WCB524297:WCB524304 VSF524297:VSF524304 VIJ524297:VIJ524304 UYN524297:UYN524304 UOR524297:UOR524304 UEV524297:UEV524304 TUZ524297:TUZ524304 TLD524297:TLD524304 TBH524297:TBH524304 SRL524297:SRL524304 SHP524297:SHP524304 RXT524297:RXT524304 RNX524297:RNX524304 REB524297:REB524304 QUF524297:QUF524304 QKJ524297:QKJ524304 QAN524297:QAN524304 PQR524297:PQR524304 PGV524297:PGV524304 OWZ524297:OWZ524304 OND524297:OND524304 ODH524297:ODH524304 NTL524297:NTL524304 NJP524297:NJP524304 MZT524297:MZT524304 MPX524297:MPX524304 MGB524297:MGB524304 LWF524297:LWF524304 LMJ524297:LMJ524304 LCN524297:LCN524304 KSR524297:KSR524304 KIV524297:KIV524304 JYZ524297:JYZ524304 JPD524297:JPD524304 JFH524297:JFH524304 IVL524297:IVL524304 ILP524297:ILP524304 IBT524297:IBT524304 HRX524297:HRX524304 HIB524297:HIB524304 GYF524297:GYF524304 GOJ524297:GOJ524304 GEN524297:GEN524304 FUR524297:FUR524304 FKV524297:FKV524304 FAZ524297:FAZ524304 ERD524297:ERD524304 EHH524297:EHH524304 DXL524297:DXL524304 DNP524297:DNP524304 DDT524297:DDT524304 CTX524297:CTX524304 CKB524297:CKB524304 CAF524297:CAF524304 BQJ524297:BQJ524304 BGN524297:BGN524304 AWR524297:AWR524304 AMV524297:AMV524304 ACZ524297:ACZ524304 TD524297:TD524304 JH524297:JH524304 L524297:L524304 WVT458761:WVT458768 WLX458761:WLX458768 WCB458761:WCB458768 VSF458761:VSF458768 VIJ458761:VIJ458768 UYN458761:UYN458768 UOR458761:UOR458768 UEV458761:UEV458768 TUZ458761:TUZ458768 TLD458761:TLD458768 TBH458761:TBH458768 SRL458761:SRL458768 SHP458761:SHP458768 RXT458761:RXT458768 RNX458761:RNX458768 REB458761:REB458768 QUF458761:QUF458768 QKJ458761:QKJ458768 QAN458761:QAN458768 PQR458761:PQR458768 PGV458761:PGV458768 OWZ458761:OWZ458768 OND458761:OND458768 ODH458761:ODH458768 NTL458761:NTL458768 NJP458761:NJP458768 MZT458761:MZT458768 MPX458761:MPX458768 MGB458761:MGB458768 LWF458761:LWF458768 LMJ458761:LMJ458768 LCN458761:LCN458768 KSR458761:KSR458768 KIV458761:KIV458768 JYZ458761:JYZ458768 JPD458761:JPD458768 JFH458761:JFH458768 IVL458761:IVL458768 ILP458761:ILP458768 IBT458761:IBT458768 HRX458761:HRX458768 HIB458761:HIB458768 GYF458761:GYF458768 GOJ458761:GOJ458768 GEN458761:GEN458768 FUR458761:FUR458768 FKV458761:FKV458768 FAZ458761:FAZ458768 ERD458761:ERD458768 EHH458761:EHH458768 DXL458761:DXL458768 DNP458761:DNP458768 DDT458761:DDT458768 CTX458761:CTX458768 CKB458761:CKB458768 CAF458761:CAF458768 BQJ458761:BQJ458768 BGN458761:BGN458768 AWR458761:AWR458768 AMV458761:AMV458768 ACZ458761:ACZ458768 TD458761:TD458768 JH458761:JH458768 L458761:L458768 WVT393225:WVT393232 WLX393225:WLX393232 WCB393225:WCB393232 VSF393225:VSF393232 VIJ393225:VIJ393232 UYN393225:UYN393232 UOR393225:UOR393232 UEV393225:UEV393232 TUZ393225:TUZ393232 TLD393225:TLD393232 TBH393225:TBH393232 SRL393225:SRL393232 SHP393225:SHP393232 RXT393225:RXT393232 RNX393225:RNX393232 REB393225:REB393232 QUF393225:QUF393232 QKJ393225:QKJ393232 QAN393225:QAN393232 PQR393225:PQR393232 PGV393225:PGV393232 OWZ393225:OWZ393232 OND393225:OND393232 ODH393225:ODH393232 NTL393225:NTL393232 NJP393225:NJP393232 MZT393225:MZT393232 MPX393225:MPX393232 MGB393225:MGB393232 LWF393225:LWF393232 LMJ393225:LMJ393232 LCN393225:LCN393232 KSR393225:KSR393232 KIV393225:KIV393232 JYZ393225:JYZ393232 JPD393225:JPD393232 JFH393225:JFH393232 IVL393225:IVL393232 ILP393225:ILP393232 IBT393225:IBT393232 HRX393225:HRX393232 HIB393225:HIB393232 GYF393225:GYF393232 GOJ393225:GOJ393232 GEN393225:GEN393232 FUR393225:FUR393232 FKV393225:FKV393232 FAZ393225:FAZ393232 ERD393225:ERD393232 EHH393225:EHH393232 DXL393225:DXL393232 DNP393225:DNP393232 DDT393225:DDT393232 CTX393225:CTX393232 CKB393225:CKB393232 CAF393225:CAF393232 BQJ393225:BQJ393232 BGN393225:BGN393232 AWR393225:AWR393232 AMV393225:AMV393232 ACZ393225:ACZ393232 TD393225:TD393232 JH393225:JH393232 L393225:L393232 WVT327689:WVT327696 WLX327689:WLX327696 WCB327689:WCB327696 VSF327689:VSF327696 VIJ327689:VIJ327696 UYN327689:UYN327696 UOR327689:UOR327696 UEV327689:UEV327696 TUZ327689:TUZ327696 TLD327689:TLD327696 TBH327689:TBH327696 SRL327689:SRL327696 SHP327689:SHP327696 RXT327689:RXT327696 RNX327689:RNX327696 REB327689:REB327696 QUF327689:QUF327696 QKJ327689:QKJ327696 QAN327689:QAN327696 PQR327689:PQR327696 PGV327689:PGV327696 OWZ327689:OWZ327696 OND327689:OND327696 ODH327689:ODH327696 NTL327689:NTL327696 NJP327689:NJP327696 MZT327689:MZT327696 MPX327689:MPX327696 MGB327689:MGB327696 LWF327689:LWF327696 LMJ327689:LMJ327696 LCN327689:LCN327696 KSR327689:KSR327696 KIV327689:KIV327696 JYZ327689:JYZ327696 JPD327689:JPD327696 JFH327689:JFH327696 IVL327689:IVL327696 ILP327689:ILP327696 IBT327689:IBT327696 HRX327689:HRX327696 HIB327689:HIB327696 GYF327689:GYF327696 GOJ327689:GOJ327696 GEN327689:GEN327696 FUR327689:FUR327696 FKV327689:FKV327696 FAZ327689:FAZ327696 ERD327689:ERD327696 EHH327689:EHH327696 DXL327689:DXL327696 DNP327689:DNP327696 DDT327689:DDT327696 CTX327689:CTX327696 CKB327689:CKB327696 CAF327689:CAF327696 BQJ327689:BQJ327696 BGN327689:BGN327696 AWR327689:AWR327696 AMV327689:AMV327696 ACZ327689:ACZ327696 TD327689:TD327696 JH327689:JH327696 L327689:L327696 WVT262153:WVT262160 WLX262153:WLX262160 WCB262153:WCB262160 VSF262153:VSF262160 VIJ262153:VIJ262160 UYN262153:UYN262160 UOR262153:UOR262160 UEV262153:UEV262160 TUZ262153:TUZ262160 TLD262153:TLD262160 TBH262153:TBH262160 SRL262153:SRL262160 SHP262153:SHP262160 RXT262153:RXT262160 RNX262153:RNX262160 REB262153:REB262160 QUF262153:QUF262160 QKJ262153:QKJ262160 QAN262153:QAN262160 PQR262153:PQR262160 PGV262153:PGV262160 OWZ262153:OWZ262160 OND262153:OND262160 ODH262153:ODH262160 NTL262153:NTL262160 NJP262153:NJP262160 MZT262153:MZT262160 MPX262153:MPX262160 MGB262153:MGB262160 LWF262153:LWF262160 LMJ262153:LMJ262160 LCN262153:LCN262160 KSR262153:KSR262160 KIV262153:KIV262160 JYZ262153:JYZ262160 JPD262153:JPD262160 JFH262153:JFH262160 IVL262153:IVL262160 ILP262153:ILP262160 IBT262153:IBT262160 HRX262153:HRX262160 HIB262153:HIB262160 GYF262153:GYF262160 GOJ262153:GOJ262160 GEN262153:GEN262160 FUR262153:FUR262160 FKV262153:FKV262160 FAZ262153:FAZ262160 ERD262153:ERD262160 EHH262153:EHH262160 DXL262153:DXL262160 DNP262153:DNP262160 DDT262153:DDT262160 CTX262153:CTX262160 CKB262153:CKB262160 CAF262153:CAF262160 BQJ262153:BQJ262160 BGN262153:BGN262160 AWR262153:AWR262160 AMV262153:AMV262160 ACZ262153:ACZ262160 TD262153:TD262160 JH262153:JH262160 L262153:L262160 WVT196617:WVT196624 WLX196617:WLX196624 WCB196617:WCB196624 VSF196617:VSF196624 VIJ196617:VIJ196624 UYN196617:UYN196624 UOR196617:UOR196624 UEV196617:UEV196624 TUZ196617:TUZ196624 TLD196617:TLD196624 TBH196617:TBH196624 SRL196617:SRL196624 SHP196617:SHP196624 RXT196617:RXT196624 RNX196617:RNX196624 REB196617:REB196624 QUF196617:QUF196624 QKJ196617:QKJ196624 QAN196617:QAN196624 PQR196617:PQR196624 PGV196617:PGV196624 OWZ196617:OWZ196624 OND196617:OND196624 ODH196617:ODH196624 NTL196617:NTL196624 NJP196617:NJP196624 MZT196617:MZT196624 MPX196617:MPX196624 MGB196617:MGB196624 LWF196617:LWF196624 LMJ196617:LMJ196624 LCN196617:LCN196624 KSR196617:KSR196624 KIV196617:KIV196624 JYZ196617:JYZ196624 JPD196617:JPD196624 JFH196617:JFH196624 IVL196617:IVL196624 ILP196617:ILP196624 IBT196617:IBT196624 HRX196617:HRX196624 HIB196617:HIB196624 GYF196617:GYF196624 GOJ196617:GOJ196624 GEN196617:GEN196624 FUR196617:FUR196624 FKV196617:FKV196624 FAZ196617:FAZ196624 ERD196617:ERD196624 EHH196617:EHH196624 DXL196617:DXL196624 DNP196617:DNP196624 DDT196617:DDT196624 CTX196617:CTX196624 CKB196617:CKB196624 CAF196617:CAF196624 BQJ196617:BQJ196624 BGN196617:BGN196624 AWR196617:AWR196624 AMV196617:AMV196624 ACZ196617:ACZ196624 TD196617:TD196624 JH196617:JH196624 L196617:L196624 WVT131081:WVT131088 WLX131081:WLX131088 WCB131081:WCB131088 VSF131081:VSF131088 VIJ131081:VIJ131088 UYN131081:UYN131088 UOR131081:UOR131088 UEV131081:UEV131088 TUZ131081:TUZ131088 TLD131081:TLD131088 TBH131081:TBH131088 SRL131081:SRL131088 SHP131081:SHP131088 RXT131081:RXT131088 RNX131081:RNX131088 REB131081:REB131088 QUF131081:QUF131088 QKJ131081:QKJ131088 QAN131081:QAN131088 PQR131081:PQR131088 PGV131081:PGV131088 OWZ131081:OWZ131088 OND131081:OND131088 ODH131081:ODH131088 NTL131081:NTL131088 NJP131081:NJP131088 MZT131081:MZT131088 MPX131081:MPX131088 MGB131081:MGB131088 LWF131081:LWF131088 LMJ131081:LMJ131088 LCN131081:LCN131088 KSR131081:KSR131088 KIV131081:KIV131088 JYZ131081:JYZ131088 JPD131081:JPD131088 JFH131081:JFH131088 IVL131081:IVL131088 ILP131081:ILP131088 IBT131081:IBT131088 HRX131081:HRX131088 HIB131081:HIB131088 GYF131081:GYF131088 GOJ131081:GOJ131088 GEN131081:GEN131088 FUR131081:FUR131088 FKV131081:FKV131088 FAZ131081:FAZ131088 ERD131081:ERD131088 EHH131081:EHH131088 DXL131081:DXL131088 DNP131081:DNP131088 DDT131081:DDT131088 CTX131081:CTX131088 CKB131081:CKB131088 CAF131081:CAF131088 BQJ131081:BQJ131088 BGN131081:BGN131088 AWR131081:AWR131088 AMV131081:AMV131088 ACZ131081:ACZ131088 TD131081:TD131088 JH131081:JH131088 L131081:L131088 WVT65545:WVT65552 WLX65545:WLX65552 WCB65545:WCB65552 VSF65545:VSF65552 VIJ65545:VIJ65552 UYN65545:UYN65552 UOR65545:UOR65552 UEV65545:UEV65552 TUZ65545:TUZ65552 TLD65545:TLD65552 TBH65545:TBH65552 SRL65545:SRL65552 SHP65545:SHP65552 RXT65545:RXT65552 RNX65545:RNX65552 REB65545:REB65552 QUF65545:QUF65552 QKJ65545:QKJ65552 QAN65545:QAN65552 PQR65545:PQR65552 PGV65545:PGV65552 OWZ65545:OWZ65552 OND65545:OND65552 ODH65545:ODH65552 NTL65545:NTL65552 NJP65545:NJP65552 MZT65545:MZT65552 MPX65545:MPX65552 MGB65545:MGB65552 LWF65545:LWF65552 LMJ65545:LMJ65552 LCN65545:LCN65552 KSR65545:KSR65552 KIV65545:KIV65552 JYZ65545:JYZ65552 JPD65545:JPD65552 JFH65545:JFH65552 IVL65545:IVL65552 ILP65545:ILP65552 IBT65545:IBT65552 HRX65545:HRX65552 HIB65545:HIB65552 GYF65545:GYF65552 GOJ65545:GOJ65552 GEN65545:GEN65552 FUR65545:FUR65552 FKV65545:FKV65552 FAZ65545:FAZ65552 ERD65545:ERD65552 EHH65545:EHH65552 DXL65545:DXL65552 DNP65545:DNP65552 DDT65545:DDT65552 CTX65545:CTX65552 CKB65545:CKB65552 CAF65545:CAF65552 BQJ65545:BQJ65552 BGN65545:BGN65552 AWR65545:AWR65552 AMV65545:AMV65552 ACZ65545:ACZ65552 TD65545:TD65552 JH65545:JH65552 L65545:L65552 WVT49:WVT54 WLX49:WLX54 WCB49:WCB54 VSF49:VSF54 VIJ49:VIJ54 UYN49:UYN54 UOR49:UOR54 UEV49:UEV54 TUZ49:TUZ54 TLD49:TLD54 TBH49:TBH54 SRL49:SRL54 SHP49:SHP54 RXT49:RXT54 RNX49:RNX54 REB49:REB54 QUF49:QUF54 QKJ49:QKJ54 QAN49:QAN54 PQR49:PQR54 PGV49:PGV54 OWZ49:OWZ54 OND49:OND54 ODH49:ODH54 NTL49:NTL54 NJP49:NJP54 MZT49:MZT54 MPX49:MPX54 MGB49:MGB54 LWF49:LWF54 LMJ49:LMJ54 LCN49:LCN54 KSR49:KSR54 KIV49:KIV54 JYZ49:JYZ54 JPD49:JPD54 JFH49:JFH54 IVL49:IVL54 ILP49:ILP54 IBT49:IBT54 HRX49:HRX54 HIB49:HIB54 GYF49:GYF54 GOJ49:GOJ54 GEN49:GEN54 FUR49:FUR54 FKV49:FKV54 FAZ49:FAZ54 ERD49:ERD54 EHH49:EHH54 DXL49:DXL54 DNP49:DNP54 DDT49:DDT54 CTX49:CTX54 CKB49:CKB54 CAF49:CAF54 BQJ49:BQJ54 BGN49:BGN54 AWR49:AWR54 AMV49:AMV54 ACZ49:ACZ54 TD49:TD54 JH49:JH54 L49:L54 WVT983063:WVT983101 WLX983063:WLX983101 WCB983063:WCB983101 VSF983063:VSF983101 VIJ983063:VIJ983101 UYN983063:UYN983101 UOR983063:UOR983101 UEV983063:UEV983101 TUZ983063:TUZ983101 TLD983063:TLD983101 TBH983063:TBH983101 SRL983063:SRL983101 SHP983063:SHP983101 RXT983063:RXT983101 RNX983063:RNX983101 REB983063:REB983101 QUF983063:QUF983101 QKJ983063:QKJ983101 QAN983063:QAN983101 PQR983063:PQR983101 PGV983063:PGV983101 OWZ983063:OWZ983101 OND983063:OND983101 ODH983063:ODH983101 NTL983063:NTL983101 NJP983063:NJP983101 MZT983063:MZT983101 MPX983063:MPX983101 MGB983063:MGB983101 LWF983063:LWF983101 LMJ983063:LMJ983101 LCN983063:LCN983101 KSR983063:KSR983101 KIV983063:KIV983101 JYZ983063:JYZ983101 JPD983063:JPD983101 JFH983063:JFH983101 IVL983063:IVL983101 ILP983063:ILP983101 IBT983063:IBT983101 HRX983063:HRX983101 HIB983063:HIB983101 GYF983063:GYF983101 GOJ983063:GOJ983101 GEN983063:GEN983101 FUR983063:FUR983101 FKV983063:FKV983101 FAZ983063:FAZ983101 ERD983063:ERD983101 EHH983063:EHH983101 DXL983063:DXL983101 DNP983063:DNP983101 DDT983063:DDT983101 CTX983063:CTX983101 CKB983063:CKB983101 CAF983063:CAF983101 BQJ983063:BQJ983101 BGN983063:BGN983101 AWR983063:AWR983101 AMV983063:AMV983101 ACZ983063:ACZ983101 TD983063:TD983101 JH983063:JH983101 L983063:L983101 WVT917527:WVT917565 WLX917527:WLX917565 WCB917527:WCB917565 VSF917527:VSF917565 VIJ917527:VIJ917565 UYN917527:UYN917565 UOR917527:UOR917565 UEV917527:UEV917565 TUZ917527:TUZ917565 TLD917527:TLD917565 TBH917527:TBH917565 SRL917527:SRL917565 SHP917527:SHP917565 RXT917527:RXT917565 RNX917527:RNX917565 REB917527:REB917565 QUF917527:QUF917565 QKJ917527:QKJ917565 QAN917527:QAN917565 PQR917527:PQR917565 PGV917527:PGV917565 OWZ917527:OWZ917565 OND917527:OND917565 ODH917527:ODH917565 NTL917527:NTL917565 NJP917527:NJP917565 MZT917527:MZT917565 MPX917527:MPX917565 MGB917527:MGB917565 LWF917527:LWF917565 LMJ917527:LMJ917565 LCN917527:LCN917565 KSR917527:KSR917565 KIV917527:KIV917565 JYZ917527:JYZ917565 JPD917527:JPD917565 JFH917527:JFH917565 IVL917527:IVL917565 ILP917527:ILP917565 IBT917527:IBT917565 HRX917527:HRX917565 HIB917527:HIB917565 GYF917527:GYF917565 GOJ917527:GOJ917565 GEN917527:GEN917565 FUR917527:FUR917565 FKV917527:FKV917565 FAZ917527:FAZ917565 ERD917527:ERD917565 EHH917527:EHH917565 DXL917527:DXL917565 DNP917527:DNP917565 DDT917527:DDT917565 CTX917527:CTX917565 CKB917527:CKB917565 CAF917527:CAF917565 BQJ917527:BQJ917565 BGN917527:BGN917565 AWR917527:AWR917565 AMV917527:AMV917565 ACZ917527:ACZ917565 TD917527:TD917565 JH917527:JH917565 L917527:L917565 WVT851991:WVT852029 WLX851991:WLX852029 WCB851991:WCB852029 VSF851991:VSF852029 VIJ851991:VIJ852029 UYN851991:UYN852029 UOR851991:UOR852029 UEV851991:UEV852029 TUZ851991:TUZ852029 TLD851991:TLD852029 TBH851991:TBH852029 SRL851991:SRL852029 SHP851991:SHP852029 RXT851991:RXT852029 RNX851991:RNX852029 REB851991:REB852029 QUF851991:QUF852029 QKJ851991:QKJ852029 QAN851991:QAN852029 PQR851991:PQR852029 PGV851991:PGV852029 OWZ851991:OWZ852029 OND851991:OND852029 ODH851991:ODH852029 NTL851991:NTL852029 NJP851991:NJP852029 MZT851991:MZT852029 MPX851991:MPX852029 MGB851991:MGB852029 LWF851991:LWF852029 LMJ851991:LMJ852029 LCN851991:LCN852029 KSR851991:KSR852029 KIV851991:KIV852029 JYZ851991:JYZ852029 JPD851991:JPD852029 JFH851991:JFH852029 IVL851991:IVL852029 ILP851991:ILP852029 IBT851991:IBT852029 HRX851991:HRX852029 HIB851991:HIB852029 GYF851991:GYF852029 GOJ851991:GOJ852029 GEN851991:GEN852029 FUR851991:FUR852029 FKV851991:FKV852029 FAZ851991:FAZ852029 ERD851991:ERD852029 EHH851991:EHH852029 DXL851991:DXL852029 DNP851991:DNP852029 DDT851991:DDT852029 CTX851991:CTX852029 CKB851991:CKB852029 CAF851991:CAF852029 BQJ851991:BQJ852029 BGN851991:BGN852029 AWR851991:AWR852029 AMV851991:AMV852029 ACZ851991:ACZ852029 TD851991:TD852029 JH851991:JH852029 L851991:L852029 WVT786455:WVT786493 WLX786455:WLX786493 WCB786455:WCB786493 VSF786455:VSF786493 VIJ786455:VIJ786493 UYN786455:UYN786493 UOR786455:UOR786493 UEV786455:UEV786493 TUZ786455:TUZ786493 TLD786455:TLD786493 TBH786455:TBH786493 SRL786455:SRL786493 SHP786455:SHP786493 RXT786455:RXT786493 RNX786455:RNX786493 REB786455:REB786493 QUF786455:QUF786493 QKJ786455:QKJ786493 QAN786455:QAN786493 PQR786455:PQR786493 PGV786455:PGV786493 OWZ786455:OWZ786493 OND786455:OND786493 ODH786455:ODH786493 NTL786455:NTL786493 NJP786455:NJP786493 MZT786455:MZT786493 MPX786455:MPX786493 MGB786455:MGB786493 LWF786455:LWF786493 LMJ786455:LMJ786493 LCN786455:LCN786493 KSR786455:KSR786493 KIV786455:KIV786493 JYZ786455:JYZ786493 JPD786455:JPD786493 JFH786455:JFH786493 IVL786455:IVL786493 ILP786455:ILP786493 IBT786455:IBT786493 HRX786455:HRX786493 HIB786455:HIB786493 GYF786455:GYF786493 GOJ786455:GOJ786493 GEN786455:GEN786493 FUR786455:FUR786493 FKV786455:FKV786493 FAZ786455:FAZ786493 ERD786455:ERD786493 EHH786455:EHH786493 DXL786455:DXL786493 DNP786455:DNP786493 DDT786455:DDT786493 CTX786455:CTX786493 CKB786455:CKB786493 CAF786455:CAF786493 BQJ786455:BQJ786493 BGN786455:BGN786493 AWR786455:AWR786493 AMV786455:AMV786493 ACZ786455:ACZ786493 TD786455:TD786493 JH786455:JH786493 L786455:L786493 WVT720919:WVT720957 WLX720919:WLX720957 WCB720919:WCB720957 VSF720919:VSF720957 VIJ720919:VIJ720957 UYN720919:UYN720957 UOR720919:UOR720957 UEV720919:UEV720957 TUZ720919:TUZ720957 TLD720919:TLD720957 TBH720919:TBH720957 SRL720919:SRL720957 SHP720919:SHP720957 RXT720919:RXT720957 RNX720919:RNX720957 REB720919:REB720957 QUF720919:QUF720957 QKJ720919:QKJ720957 QAN720919:QAN720957 PQR720919:PQR720957 PGV720919:PGV720957 OWZ720919:OWZ720957 OND720919:OND720957 ODH720919:ODH720957 NTL720919:NTL720957 NJP720919:NJP720957 MZT720919:MZT720957 MPX720919:MPX720957 MGB720919:MGB720957 LWF720919:LWF720957 LMJ720919:LMJ720957 LCN720919:LCN720957 KSR720919:KSR720957 KIV720919:KIV720957 JYZ720919:JYZ720957 JPD720919:JPD720957 JFH720919:JFH720957 IVL720919:IVL720957 ILP720919:ILP720957 IBT720919:IBT720957 HRX720919:HRX720957 HIB720919:HIB720957 GYF720919:GYF720957 GOJ720919:GOJ720957 GEN720919:GEN720957 FUR720919:FUR720957 FKV720919:FKV720957 FAZ720919:FAZ720957 ERD720919:ERD720957 EHH720919:EHH720957 DXL720919:DXL720957 DNP720919:DNP720957 DDT720919:DDT720957 CTX720919:CTX720957 CKB720919:CKB720957 CAF720919:CAF720957 BQJ720919:BQJ720957 BGN720919:BGN720957 AWR720919:AWR720957 AMV720919:AMV720957 ACZ720919:ACZ720957 TD720919:TD720957 JH720919:JH720957 L720919:L720957 WVT655383:WVT655421 WLX655383:WLX655421 WCB655383:WCB655421 VSF655383:VSF655421 VIJ655383:VIJ655421 UYN655383:UYN655421 UOR655383:UOR655421 UEV655383:UEV655421 TUZ655383:TUZ655421 TLD655383:TLD655421 TBH655383:TBH655421 SRL655383:SRL655421 SHP655383:SHP655421 RXT655383:RXT655421 RNX655383:RNX655421 REB655383:REB655421 QUF655383:QUF655421 QKJ655383:QKJ655421 QAN655383:QAN655421 PQR655383:PQR655421 PGV655383:PGV655421 OWZ655383:OWZ655421 OND655383:OND655421 ODH655383:ODH655421 NTL655383:NTL655421 NJP655383:NJP655421 MZT655383:MZT655421 MPX655383:MPX655421 MGB655383:MGB655421 LWF655383:LWF655421 LMJ655383:LMJ655421 LCN655383:LCN655421 KSR655383:KSR655421 KIV655383:KIV655421 JYZ655383:JYZ655421 JPD655383:JPD655421 JFH655383:JFH655421 IVL655383:IVL655421 ILP655383:ILP655421 IBT655383:IBT655421 HRX655383:HRX655421 HIB655383:HIB655421 GYF655383:GYF655421 GOJ655383:GOJ655421 GEN655383:GEN655421 FUR655383:FUR655421 FKV655383:FKV655421 FAZ655383:FAZ655421 ERD655383:ERD655421 EHH655383:EHH655421 DXL655383:DXL655421 DNP655383:DNP655421 DDT655383:DDT655421 CTX655383:CTX655421 CKB655383:CKB655421 CAF655383:CAF655421 BQJ655383:BQJ655421 BGN655383:BGN655421 AWR655383:AWR655421 AMV655383:AMV655421 ACZ655383:ACZ655421 TD655383:TD655421 JH655383:JH655421 L655383:L655421 WVT589847:WVT589885 WLX589847:WLX589885 WCB589847:WCB589885 VSF589847:VSF589885 VIJ589847:VIJ589885 UYN589847:UYN589885 UOR589847:UOR589885 UEV589847:UEV589885 TUZ589847:TUZ589885 TLD589847:TLD589885 TBH589847:TBH589885 SRL589847:SRL589885 SHP589847:SHP589885 RXT589847:RXT589885 RNX589847:RNX589885 REB589847:REB589885 QUF589847:QUF589885 QKJ589847:QKJ589885 QAN589847:QAN589885 PQR589847:PQR589885 PGV589847:PGV589885 OWZ589847:OWZ589885 OND589847:OND589885 ODH589847:ODH589885 NTL589847:NTL589885 NJP589847:NJP589885 MZT589847:MZT589885 MPX589847:MPX589885 MGB589847:MGB589885 LWF589847:LWF589885 LMJ589847:LMJ589885 LCN589847:LCN589885 KSR589847:KSR589885 KIV589847:KIV589885 JYZ589847:JYZ589885 JPD589847:JPD589885 JFH589847:JFH589885 IVL589847:IVL589885 ILP589847:ILP589885 IBT589847:IBT589885 HRX589847:HRX589885 HIB589847:HIB589885 GYF589847:GYF589885 GOJ589847:GOJ589885 GEN589847:GEN589885 FUR589847:FUR589885 FKV589847:FKV589885 FAZ589847:FAZ589885 ERD589847:ERD589885 EHH589847:EHH589885 DXL589847:DXL589885 DNP589847:DNP589885 DDT589847:DDT589885 CTX589847:CTX589885 CKB589847:CKB589885 CAF589847:CAF589885 BQJ589847:BQJ589885 BGN589847:BGN589885 AWR589847:AWR589885 AMV589847:AMV589885 ACZ589847:ACZ589885 TD589847:TD589885 JH589847:JH589885 L589847:L589885 WVT524311:WVT524349 WLX524311:WLX524349 WCB524311:WCB524349 VSF524311:VSF524349 VIJ524311:VIJ524349 UYN524311:UYN524349 UOR524311:UOR524349 UEV524311:UEV524349 TUZ524311:TUZ524349 TLD524311:TLD524349 TBH524311:TBH524349 SRL524311:SRL524349 SHP524311:SHP524349 RXT524311:RXT524349 RNX524311:RNX524349 REB524311:REB524349 QUF524311:QUF524349 QKJ524311:QKJ524349 QAN524311:QAN524349 PQR524311:PQR524349 PGV524311:PGV524349 OWZ524311:OWZ524349 OND524311:OND524349 ODH524311:ODH524349 NTL524311:NTL524349 NJP524311:NJP524349 MZT524311:MZT524349 MPX524311:MPX524349 MGB524311:MGB524349 LWF524311:LWF524349 LMJ524311:LMJ524349 LCN524311:LCN524349 KSR524311:KSR524349 KIV524311:KIV524349 JYZ524311:JYZ524349 JPD524311:JPD524349 JFH524311:JFH524349 IVL524311:IVL524349 ILP524311:ILP524349 IBT524311:IBT524349 HRX524311:HRX524349 HIB524311:HIB524349 GYF524311:GYF524349 GOJ524311:GOJ524349 GEN524311:GEN524349 FUR524311:FUR524349 FKV524311:FKV524349 FAZ524311:FAZ524349 ERD524311:ERD524349 EHH524311:EHH524349 DXL524311:DXL524349 DNP524311:DNP524349 DDT524311:DDT524349 CTX524311:CTX524349 CKB524311:CKB524349 CAF524311:CAF524349 BQJ524311:BQJ524349 BGN524311:BGN524349 AWR524311:AWR524349 AMV524311:AMV524349 ACZ524311:ACZ524349 TD524311:TD524349 JH524311:JH524349 L524311:L524349 WVT458775:WVT458813 WLX458775:WLX458813 WCB458775:WCB458813 VSF458775:VSF458813 VIJ458775:VIJ458813 UYN458775:UYN458813 UOR458775:UOR458813 UEV458775:UEV458813 TUZ458775:TUZ458813 TLD458775:TLD458813 TBH458775:TBH458813 SRL458775:SRL458813 SHP458775:SHP458813 RXT458775:RXT458813 RNX458775:RNX458813 REB458775:REB458813 QUF458775:QUF458813 QKJ458775:QKJ458813 QAN458775:QAN458813 PQR458775:PQR458813 PGV458775:PGV458813 OWZ458775:OWZ458813 OND458775:OND458813 ODH458775:ODH458813 NTL458775:NTL458813 NJP458775:NJP458813 MZT458775:MZT458813 MPX458775:MPX458813 MGB458775:MGB458813 LWF458775:LWF458813 LMJ458775:LMJ458813 LCN458775:LCN458813 KSR458775:KSR458813 KIV458775:KIV458813 JYZ458775:JYZ458813 JPD458775:JPD458813 JFH458775:JFH458813 IVL458775:IVL458813 ILP458775:ILP458813 IBT458775:IBT458813 HRX458775:HRX458813 HIB458775:HIB458813 GYF458775:GYF458813 GOJ458775:GOJ458813 GEN458775:GEN458813 FUR458775:FUR458813 FKV458775:FKV458813 FAZ458775:FAZ458813 ERD458775:ERD458813 EHH458775:EHH458813 DXL458775:DXL458813 DNP458775:DNP458813 DDT458775:DDT458813 CTX458775:CTX458813 CKB458775:CKB458813 CAF458775:CAF458813 BQJ458775:BQJ458813 BGN458775:BGN458813 AWR458775:AWR458813 AMV458775:AMV458813 ACZ458775:ACZ458813 TD458775:TD458813 JH458775:JH458813 L458775:L458813 WVT393239:WVT393277 WLX393239:WLX393277 WCB393239:WCB393277 VSF393239:VSF393277 VIJ393239:VIJ393277 UYN393239:UYN393277 UOR393239:UOR393277 UEV393239:UEV393277 TUZ393239:TUZ393277 TLD393239:TLD393277 TBH393239:TBH393277 SRL393239:SRL393277 SHP393239:SHP393277 RXT393239:RXT393277 RNX393239:RNX393277 REB393239:REB393277 QUF393239:QUF393277 QKJ393239:QKJ393277 QAN393239:QAN393277 PQR393239:PQR393277 PGV393239:PGV393277 OWZ393239:OWZ393277 OND393239:OND393277 ODH393239:ODH393277 NTL393239:NTL393277 NJP393239:NJP393277 MZT393239:MZT393277 MPX393239:MPX393277 MGB393239:MGB393277 LWF393239:LWF393277 LMJ393239:LMJ393277 LCN393239:LCN393277 KSR393239:KSR393277 KIV393239:KIV393277 JYZ393239:JYZ393277 JPD393239:JPD393277 JFH393239:JFH393277 IVL393239:IVL393277 ILP393239:ILP393277 IBT393239:IBT393277 HRX393239:HRX393277 HIB393239:HIB393277 GYF393239:GYF393277 GOJ393239:GOJ393277 GEN393239:GEN393277 FUR393239:FUR393277 FKV393239:FKV393277 FAZ393239:FAZ393277 ERD393239:ERD393277 EHH393239:EHH393277 DXL393239:DXL393277 DNP393239:DNP393277 DDT393239:DDT393277 CTX393239:CTX393277 CKB393239:CKB393277 CAF393239:CAF393277 BQJ393239:BQJ393277 BGN393239:BGN393277 AWR393239:AWR393277 AMV393239:AMV393277 ACZ393239:ACZ393277 TD393239:TD393277 JH393239:JH393277 L393239:L393277 WVT327703:WVT327741 WLX327703:WLX327741 WCB327703:WCB327741 VSF327703:VSF327741 VIJ327703:VIJ327741 UYN327703:UYN327741 UOR327703:UOR327741 UEV327703:UEV327741 TUZ327703:TUZ327741 TLD327703:TLD327741 TBH327703:TBH327741 SRL327703:SRL327741 SHP327703:SHP327741 RXT327703:RXT327741 RNX327703:RNX327741 REB327703:REB327741 QUF327703:QUF327741 QKJ327703:QKJ327741 QAN327703:QAN327741 PQR327703:PQR327741 PGV327703:PGV327741 OWZ327703:OWZ327741 OND327703:OND327741 ODH327703:ODH327741 NTL327703:NTL327741 NJP327703:NJP327741 MZT327703:MZT327741 MPX327703:MPX327741 MGB327703:MGB327741 LWF327703:LWF327741 LMJ327703:LMJ327741 LCN327703:LCN327741 KSR327703:KSR327741 KIV327703:KIV327741 JYZ327703:JYZ327741 JPD327703:JPD327741 JFH327703:JFH327741 IVL327703:IVL327741 ILP327703:ILP327741 IBT327703:IBT327741 HRX327703:HRX327741 HIB327703:HIB327741 GYF327703:GYF327741 GOJ327703:GOJ327741 GEN327703:GEN327741 FUR327703:FUR327741 FKV327703:FKV327741 FAZ327703:FAZ327741 ERD327703:ERD327741 EHH327703:EHH327741 DXL327703:DXL327741 DNP327703:DNP327741 DDT327703:DDT327741 CTX327703:CTX327741 CKB327703:CKB327741 CAF327703:CAF327741 BQJ327703:BQJ327741 BGN327703:BGN327741 AWR327703:AWR327741 AMV327703:AMV327741 ACZ327703:ACZ327741 TD327703:TD327741 JH327703:JH327741 L327703:L327741 WVT262167:WVT262205 WLX262167:WLX262205 WCB262167:WCB262205 VSF262167:VSF262205 VIJ262167:VIJ262205 UYN262167:UYN262205 UOR262167:UOR262205 UEV262167:UEV262205 TUZ262167:TUZ262205 TLD262167:TLD262205 TBH262167:TBH262205 SRL262167:SRL262205 SHP262167:SHP262205 RXT262167:RXT262205 RNX262167:RNX262205 REB262167:REB262205 QUF262167:QUF262205 QKJ262167:QKJ262205 QAN262167:QAN262205 PQR262167:PQR262205 PGV262167:PGV262205 OWZ262167:OWZ262205 OND262167:OND262205 ODH262167:ODH262205 NTL262167:NTL262205 NJP262167:NJP262205 MZT262167:MZT262205 MPX262167:MPX262205 MGB262167:MGB262205 LWF262167:LWF262205 LMJ262167:LMJ262205 LCN262167:LCN262205 KSR262167:KSR262205 KIV262167:KIV262205 JYZ262167:JYZ262205 JPD262167:JPD262205 JFH262167:JFH262205 IVL262167:IVL262205 ILP262167:ILP262205 IBT262167:IBT262205 HRX262167:HRX262205 HIB262167:HIB262205 GYF262167:GYF262205 GOJ262167:GOJ262205 GEN262167:GEN262205 FUR262167:FUR262205 FKV262167:FKV262205 FAZ262167:FAZ262205 ERD262167:ERD262205 EHH262167:EHH262205 DXL262167:DXL262205 DNP262167:DNP262205 DDT262167:DDT262205 CTX262167:CTX262205 CKB262167:CKB262205 CAF262167:CAF262205 BQJ262167:BQJ262205 BGN262167:BGN262205 AWR262167:AWR262205 AMV262167:AMV262205 ACZ262167:ACZ262205 TD262167:TD262205 JH262167:JH262205 L262167:L262205 WVT196631:WVT196669 WLX196631:WLX196669 WCB196631:WCB196669 VSF196631:VSF196669 VIJ196631:VIJ196669 UYN196631:UYN196669 UOR196631:UOR196669 UEV196631:UEV196669 TUZ196631:TUZ196669 TLD196631:TLD196669 TBH196631:TBH196669 SRL196631:SRL196669 SHP196631:SHP196669 RXT196631:RXT196669 RNX196631:RNX196669 REB196631:REB196669 QUF196631:QUF196669 QKJ196631:QKJ196669 QAN196631:QAN196669 PQR196631:PQR196669 PGV196631:PGV196669 OWZ196631:OWZ196669 OND196631:OND196669 ODH196631:ODH196669 NTL196631:NTL196669 NJP196631:NJP196669 MZT196631:MZT196669 MPX196631:MPX196669 MGB196631:MGB196669 LWF196631:LWF196669 LMJ196631:LMJ196669 LCN196631:LCN196669 KSR196631:KSR196669 KIV196631:KIV196669 JYZ196631:JYZ196669 JPD196631:JPD196669 JFH196631:JFH196669 IVL196631:IVL196669 ILP196631:ILP196669 IBT196631:IBT196669 HRX196631:HRX196669 HIB196631:HIB196669 GYF196631:GYF196669 GOJ196631:GOJ196669 GEN196631:GEN196669 FUR196631:FUR196669 FKV196631:FKV196669 FAZ196631:FAZ196669 ERD196631:ERD196669 EHH196631:EHH196669 DXL196631:DXL196669 DNP196631:DNP196669 DDT196631:DDT196669 CTX196631:CTX196669 CKB196631:CKB196669 CAF196631:CAF196669 BQJ196631:BQJ196669 BGN196631:BGN196669 AWR196631:AWR196669 AMV196631:AMV196669 ACZ196631:ACZ196669 TD196631:TD196669 JH196631:JH196669 L196631:L196669 WVT131095:WVT131133 WLX131095:WLX131133 WCB131095:WCB131133 VSF131095:VSF131133 VIJ131095:VIJ131133 UYN131095:UYN131133 UOR131095:UOR131133 UEV131095:UEV131133 TUZ131095:TUZ131133 TLD131095:TLD131133 TBH131095:TBH131133 SRL131095:SRL131133 SHP131095:SHP131133 RXT131095:RXT131133 RNX131095:RNX131133 REB131095:REB131133 QUF131095:QUF131133 QKJ131095:QKJ131133 QAN131095:QAN131133 PQR131095:PQR131133 PGV131095:PGV131133 OWZ131095:OWZ131133 OND131095:OND131133 ODH131095:ODH131133 NTL131095:NTL131133 NJP131095:NJP131133 MZT131095:MZT131133 MPX131095:MPX131133 MGB131095:MGB131133 LWF131095:LWF131133 LMJ131095:LMJ131133 LCN131095:LCN131133 KSR131095:KSR131133 KIV131095:KIV131133 JYZ131095:JYZ131133 JPD131095:JPD131133 JFH131095:JFH131133 IVL131095:IVL131133 ILP131095:ILP131133 IBT131095:IBT131133 HRX131095:HRX131133 HIB131095:HIB131133 GYF131095:GYF131133 GOJ131095:GOJ131133 GEN131095:GEN131133 FUR131095:FUR131133 FKV131095:FKV131133 FAZ131095:FAZ131133 ERD131095:ERD131133 EHH131095:EHH131133 DXL131095:DXL131133 DNP131095:DNP131133 DDT131095:DDT131133 CTX131095:CTX131133 CKB131095:CKB131133 CAF131095:CAF131133 BQJ131095:BQJ131133 BGN131095:BGN131133 AWR131095:AWR131133 AMV131095:AMV131133 ACZ131095:ACZ131133 TD131095:TD131133 JH131095:JH131133 L131095:L131133 WVT65559:WVT65597 WLX65559:WLX65597 WCB65559:WCB65597 VSF65559:VSF65597 VIJ65559:VIJ65597 UYN65559:UYN65597 UOR65559:UOR65597 UEV65559:UEV65597 TUZ65559:TUZ65597 TLD65559:TLD65597 TBH65559:TBH65597 SRL65559:SRL65597 SHP65559:SHP65597 RXT65559:RXT65597 RNX65559:RNX65597 REB65559:REB65597 QUF65559:QUF65597 QKJ65559:QKJ65597 QAN65559:QAN65597 PQR65559:PQR65597 PGV65559:PGV65597 OWZ65559:OWZ65597 OND65559:OND65597 ODH65559:ODH65597 NTL65559:NTL65597 NJP65559:NJP65597 MZT65559:MZT65597 MPX65559:MPX65597 MGB65559:MGB65597 LWF65559:LWF65597 LMJ65559:LMJ65597 LCN65559:LCN65597 KSR65559:KSR65597 KIV65559:KIV65597 JYZ65559:JYZ65597 JPD65559:JPD65597 JFH65559:JFH65597 IVL65559:IVL65597 ILP65559:ILP65597 IBT65559:IBT65597 HRX65559:HRX65597 HIB65559:HIB65597 GYF65559:GYF65597 GOJ65559:GOJ65597 GEN65559:GEN65597 FUR65559:FUR65597 FKV65559:FKV65597 FAZ65559:FAZ65597 ERD65559:ERD65597 EHH65559:EHH65597 DXL65559:DXL65597 DNP65559:DNP65597 DDT65559:DDT65597 CTX65559:CTX65597 CKB65559:CKB65597 CAF65559:CAF65597 BQJ65559:BQJ65597 BGN65559:BGN65597 AWR65559:AWR65597 AMV65559:AMV65597 ACZ65559:ACZ65597 TD65559:TD65597 JH65559:JH65597 WVT61 WLX61 WCB61 VSF61 VIJ61 UYN61 UOR61 UEV61 TUZ61 TLD61 TBH61 SRL61 SHP61 RXT61 RNX61 REB61 QUF61 QKJ61 QAN61 PQR61 PGV61 OWZ61 OND61 ODH61 NTL61 NJP61 MZT61 MPX61 MGB61 LWF61 LMJ61 LCN61 KSR61 KIV61 JYZ61 JPD61 JFH61 IVL61 ILP61 IBT61 HRX61 HIB61 GYF61 GOJ61 GEN61 FUR61 FKV61 FAZ61 ERD61 EHH61 DXL61 DNP61 DDT61 CTX61 CKB61 CAF61 BQJ61 BGN61 AWR61 AMV61 ACZ61 TD61 JH61 L61">
      <formula1>$H$121:$H$126</formula1>
    </dataValidation>
    <dataValidation type="list" allowBlank="1" showInputMessage="1" showErrorMessage="1" sqref="K65559:K65597 WVS983049:WVS983056 WLW983049:WLW983056 WCA983049:WCA983056 VSE983049:VSE983056 VII983049:VII983056 UYM983049:UYM983056 UOQ983049:UOQ983056 UEU983049:UEU983056 TUY983049:TUY983056 TLC983049:TLC983056 TBG983049:TBG983056 SRK983049:SRK983056 SHO983049:SHO983056 RXS983049:RXS983056 RNW983049:RNW983056 REA983049:REA983056 QUE983049:QUE983056 QKI983049:QKI983056 QAM983049:QAM983056 PQQ983049:PQQ983056 PGU983049:PGU983056 OWY983049:OWY983056 ONC983049:ONC983056 ODG983049:ODG983056 NTK983049:NTK983056 NJO983049:NJO983056 MZS983049:MZS983056 MPW983049:MPW983056 MGA983049:MGA983056 LWE983049:LWE983056 LMI983049:LMI983056 LCM983049:LCM983056 KSQ983049:KSQ983056 KIU983049:KIU983056 JYY983049:JYY983056 JPC983049:JPC983056 JFG983049:JFG983056 IVK983049:IVK983056 ILO983049:ILO983056 IBS983049:IBS983056 HRW983049:HRW983056 HIA983049:HIA983056 GYE983049:GYE983056 GOI983049:GOI983056 GEM983049:GEM983056 FUQ983049:FUQ983056 FKU983049:FKU983056 FAY983049:FAY983056 ERC983049:ERC983056 EHG983049:EHG983056 DXK983049:DXK983056 DNO983049:DNO983056 DDS983049:DDS983056 CTW983049:CTW983056 CKA983049:CKA983056 CAE983049:CAE983056 BQI983049:BQI983056 BGM983049:BGM983056 AWQ983049:AWQ983056 AMU983049:AMU983056 ACY983049:ACY983056 TC983049:TC983056 JG983049:JG983056 K983049:K983056 WVS917513:WVS917520 WLW917513:WLW917520 WCA917513:WCA917520 VSE917513:VSE917520 VII917513:VII917520 UYM917513:UYM917520 UOQ917513:UOQ917520 UEU917513:UEU917520 TUY917513:TUY917520 TLC917513:TLC917520 TBG917513:TBG917520 SRK917513:SRK917520 SHO917513:SHO917520 RXS917513:RXS917520 RNW917513:RNW917520 REA917513:REA917520 QUE917513:QUE917520 QKI917513:QKI917520 QAM917513:QAM917520 PQQ917513:PQQ917520 PGU917513:PGU917520 OWY917513:OWY917520 ONC917513:ONC917520 ODG917513:ODG917520 NTK917513:NTK917520 NJO917513:NJO917520 MZS917513:MZS917520 MPW917513:MPW917520 MGA917513:MGA917520 LWE917513:LWE917520 LMI917513:LMI917520 LCM917513:LCM917520 KSQ917513:KSQ917520 KIU917513:KIU917520 JYY917513:JYY917520 JPC917513:JPC917520 JFG917513:JFG917520 IVK917513:IVK917520 ILO917513:ILO917520 IBS917513:IBS917520 HRW917513:HRW917520 HIA917513:HIA917520 GYE917513:GYE917520 GOI917513:GOI917520 GEM917513:GEM917520 FUQ917513:FUQ917520 FKU917513:FKU917520 FAY917513:FAY917520 ERC917513:ERC917520 EHG917513:EHG917520 DXK917513:DXK917520 DNO917513:DNO917520 DDS917513:DDS917520 CTW917513:CTW917520 CKA917513:CKA917520 CAE917513:CAE917520 BQI917513:BQI917520 BGM917513:BGM917520 AWQ917513:AWQ917520 AMU917513:AMU917520 ACY917513:ACY917520 TC917513:TC917520 JG917513:JG917520 K917513:K917520 WVS851977:WVS851984 WLW851977:WLW851984 WCA851977:WCA851984 VSE851977:VSE851984 VII851977:VII851984 UYM851977:UYM851984 UOQ851977:UOQ851984 UEU851977:UEU851984 TUY851977:TUY851984 TLC851977:TLC851984 TBG851977:TBG851984 SRK851977:SRK851984 SHO851977:SHO851984 RXS851977:RXS851984 RNW851977:RNW851984 REA851977:REA851984 QUE851977:QUE851984 QKI851977:QKI851984 QAM851977:QAM851984 PQQ851977:PQQ851984 PGU851977:PGU851984 OWY851977:OWY851984 ONC851977:ONC851984 ODG851977:ODG851984 NTK851977:NTK851984 NJO851977:NJO851984 MZS851977:MZS851984 MPW851977:MPW851984 MGA851977:MGA851984 LWE851977:LWE851984 LMI851977:LMI851984 LCM851977:LCM851984 KSQ851977:KSQ851984 KIU851977:KIU851984 JYY851977:JYY851984 JPC851977:JPC851984 JFG851977:JFG851984 IVK851977:IVK851984 ILO851977:ILO851984 IBS851977:IBS851984 HRW851977:HRW851984 HIA851977:HIA851984 GYE851977:GYE851984 GOI851977:GOI851984 GEM851977:GEM851984 FUQ851977:FUQ851984 FKU851977:FKU851984 FAY851977:FAY851984 ERC851977:ERC851984 EHG851977:EHG851984 DXK851977:DXK851984 DNO851977:DNO851984 DDS851977:DDS851984 CTW851977:CTW851984 CKA851977:CKA851984 CAE851977:CAE851984 BQI851977:BQI851984 BGM851977:BGM851984 AWQ851977:AWQ851984 AMU851977:AMU851984 ACY851977:ACY851984 TC851977:TC851984 JG851977:JG851984 K851977:K851984 WVS786441:WVS786448 WLW786441:WLW786448 WCA786441:WCA786448 VSE786441:VSE786448 VII786441:VII786448 UYM786441:UYM786448 UOQ786441:UOQ786448 UEU786441:UEU786448 TUY786441:TUY786448 TLC786441:TLC786448 TBG786441:TBG786448 SRK786441:SRK786448 SHO786441:SHO786448 RXS786441:RXS786448 RNW786441:RNW786448 REA786441:REA786448 QUE786441:QUE786448 QKI786441:QKI786448 QAM786441:QAM786448 PQQ786441:PQQ786448 PGU786441:PGU786448 OWY786441:OWY786448 ONC786441:ONC786448 ODG786441:ODG786448 NTK786441:NTK786448 NJO786441:NJO786448 MZS786441:MZS786448 MPW786441:MPW786448 MGA786441:MGA786448 LWE786441:LWE786448 LMI786441:LMI786448 LCM786441:LCM786448 KSQ786441:KSQ786448 KIU786441:KIU786448 JYY786441:JYY786448 JPC786441:JPC786448 JFG786441:JFG786448 IVK786441:IVK786448 ILO786441:ILO786448 IBS786441:IBS786448 HRW786441:HRW786448 HIA786441:HIA786448 GYE786441:GYE786448 GOI786441:GOI786448 GEM786441:GEM786448 FUQ786441:FUQ786448 FKU786441:FKU786448 FAY786441:FAY786448 ERC786441:ERC786448 EHG786441:EHG786448 DXK786441:DXK786448 DNO786441:DNO786448 DDS786441:DDS786448 CTW786441:CTW786448 CKA786441:CKA786448 CAE786441:CAE786448 BQI786441:BQI786448 BGM786441:BGM786448 AWQ786441:AWQ786448 AMU786441:AMU786448 ACY786441:ACY786448 TC786441:TC786448 JG786441:JG786448 K786441:K786448 WVS720905:WVS720912 WLW720905:WLW720912 WCA720905:WCA720912 VSE720905:VSE720912 VII720905:VII720912 UYM720905:UYM720912 UOQ720905:UOQ720912 UEU720905:UEU720912 TUY720905:TUY720912 TLC720905:TLC720912 TBG720905:TBG720912 SRK720905:SRK720912 SHO720905:SHO720912 RXS720905:RXS720912 RNW720905:RNW720912 REA720905:REA720912 QUE720905:QUE720912 QKI720905:QKI720912 QAM720905:QAM720912 PQQ720905:PQQ720912 PGU720905:PGU720912 OWY720905:OWY720912 ONC720905:ONC720912 ODG720905:ODG720912 NTK720905:NTK720912 NJO720905:NJO720912 MZS720905:MZS720912 MPW720905:MPW720912 MGA720905:MGA720912 LWE720905:LWE720912 LMI720905:LMI720912 LCM720905:LCM720912 KSQ720905:KSQ720912 KIU720905:KIU720912 JYY720905:JYY720912 JPC720905:JPC720912 JFG720905:JFG720912 IVK720905:IVK720912 ILO720905:ILO720912 IBS720905:IBS720912 HRW720905:HRW720912 HIA720905:HIA720912 GYE720905:GYE720912 GOI720905:GOI720912 GEM720905:GEM720912 FUQ720905:FUQ720912 FKU720905:FKU720912 FAY720905:FAY720912 ERC720905:ERC720912 EHG720905:EHG720912 DXK720905:DXK720912 DNO720905:DNO720912 DDS720905:DDS720912 CTW720905:CTW720912 CKA720905:CKA720912 CAE720905:CAE720912 BQI720905:BQI720912 BGM720905:BGM720912 AWQ720905:AWQ720912 AMU720905:AMU720912 ACY720905:ACY720912 TC720905:TC720912 JG720905:JG720912 K720905:K720912 WVS655369:WVS655376 WLW655369:WLW655376 WCA655369:WCA655376 VSE655369:VSE655376 VII655369:VII655376 UYM655369:UYM655376 UOQ655369:UOQ655376 UEU655369:UEU655376 TUY655369:TUY655376 TLC655369:TLC655376 TBG655369:TBG655376 SRK655369:SRK655376 SHO655369:SHO655376 RXS655369:RXS655376 RNW655369:RNW655376 REA655369:REA655376 QUE655369:QUE655376 QKI655369:QKI655376 QAM655369:QAM655376 PQQ655369:PQQ655376 PGU655369:PGU655376 OWY655369:OWY655376 ONC655369:ONC655376 ODG655369:ODG655376 NTK655369:NTK655376 NJO655369:NJO655376 MZS655369:MZS655376 MPW655369:MPW655376 MGA655369:MGA655376 LWE655369:LWE655376 LMI655369:LMI655376 LCM655369:LCM655376 KSQ655369:KSQ655376 KIU655369:KIU655376 JYY655369:JYY655376 JPC655369:JPC655376 JFG655369:JFG655376 IVK655369:IVK655376 ILO655369:ILO655376 IBS655369:IBS655376 HRW655369:HRW655376 HIA655369:HIA655376 GYE655369:GYE655376 GOI655369:GOI655376 GEM655369:GEM655376 FUQ655369:FUQ655376 FKU655369:FKU655376 FAY655369:FAY655376 ERC655369:ERC655376 EHG655369:EHG655376 DXK655369:DXK655376 DNO655369:DNO655376 DDS655369:DDS655376 CTW655369:CTW655376 CKA655369:CKA655376 CAE655369:CAE655376 BQI655369:BQI655376 BGM655369:BGM655376 AWQ655369:AWQ655376 AMU655369:AMU655376 ACY655369:ACY655376 TC655369:TC655376 JG655369:JG655376 K655369:K655376 WVS589833:WVS589840 WLW589833:WLW589840 WCA589833:WCA589840 VSE589833:VSE589840 VII589833:VII589840 UYM589833:UYM589840 UOQ589833:UOQ589840 UEU589833:UEU589840 TUY589833:TUY589840 TLC589833:TLC589840 TBG589833:TBG589840 SRK589833:SRK589840 SHO589833:SHO589840 RXS589833:RXS589840 RNW589833:RNW589840 REA589833:REA589840 QUE589833:QUE589840 QKI589833:QKI589840 QAM589833:QAM589840 PQQ589833:PQQ589840 PGU589833:PGU589840 OWY589833:OWY589840 ONC589833:ONC589840 ODG589833:ODG589840 NTK589833:NTK589840 NJO589833:NJO589840 MZS589833:MZS589840 MPW589833:MPW589840 MGA589833:MGA589840 LWE589833:LWE589840 LMI589833:LMI589840 LCM589833:LCM589840 KSQ589833:KSQ589840 KIU589833:KIU589840 JYY589833:JYY589840 JPC589833:JPC589840 JFG589833:JFG589840 IVK589833:IVK589840 ILO589833:ILO589840 IBS589833:IBS589840 HRW589833:HRW589840 HIA589833:HIA589840 GYE589833:GYE589840 GOI589833:GOI589840 GEM589833:GEM589840 FUQ589833:FUQ589840 FKU589833:FKU589840 FAY589833:FAY589840 ERC589833:ERC589840 EHG589833:EHG589840 DXK589833:DXK589840 DNO589833:DNO589840 DDS589833:DDS589840 CTW589833:CTW589840 CKA589833:CKA589840 CAE589833:CAE589840 BQI589833:BQI589840 BGM589833:BGM589840 AWQ589833:AWQ589840 AMU589833:AMU589840 ACY589833:ACY589840 TC589833:TC589840 JG589833:JG589840 K589833:K589840 WVS524297:WVS524304 WLW524297:WLW524304 WCA524297:WCA524304 VSE524297:VSE524304 VII524297:VII524304 UYM524297:UYM524304 UOQ524297:UOQ524304 UEU524297:UEU524304 TUY524297:TUY524304 TLC524297:TLC524304 TBG524297:TBG524304 SRK524297:SRK524304 SHO524297:SHO524304 RXS524297:RXS524304 RNW524297:RNW524304 REA524297:REA524304 QUE524297:QUE524304 QKI524297:QKI524304 QAM524297:QAM524304 PQQ524297:PQQ524304 PGU524297:PGU524304 OWY524297:OWY524304 ONC524297:ONC524304 ODG524297:ODG524304 NTK524297:NTK524304 NJO524297:NJO524304 MZS524297:MZS524304 MPW524297:MPW524304 MGA524297:MGA524304 LWE524297:LWE524304 LMI524297:LMI524304 LCM524297:LCM524304 KSQ524297:KSQ524304 KIU524297:KIU524304 JYY524297:JYY524304 JPC524297:JPC524304 JFG524297:JFG524304 IVK524297:IVK524304 ILO524297:ILO524304 IBS524297:IBS524304 HRW524297:HRW524304 HIA524297:HIA524304 GYE524297:GYE524304 GOI524297:GOI524304 GEM524297:GEM524304 FUQ524297:FUQ524304 FKU524297:FKU524304 FAY524297:FAY524304 ERC524297:ERC524304 EHG524297:EHG524304 DXK524297:DXK524304 DNO524297:DNO524304 DDS524297:DDS524304 CTW524297:CTW524304 CKA524297:CKA524304 CAE524297:CAE524304 BQI524297:BQI524304 BGM524297:BGM524304 AWQ524297:AWQ524304 AMU524297:AMU524304 ACY524297:ACY524304 TC524297:TC524304 JG524297:JG524304 K524297:K524304 WVS458761:WVS458768 WLW458761:WLW458768 WCA458761:WCA458768 VSE458761:VSE458768 VII458761:VII458768 UYM458761:UYM458768 UOQ458761:UOQ458768 UEU458761:UEU458768 TUY458761:TUY458768 TLC458761:TLC458768 TBG458761:TBG458768 SRK458761:SRK458768 SHO458761:SHO458768 RXS458761:RXS458768 RNW458761:RNW458768 REA458761:REA458768 QUE458761:QUE458768 QKI458761:QKI458768 QAM458761:QAM458768 PQQ458761:PQQ458768 PGU458761:PGU458768 OWY458761:OWY458768 ONC458761:ONC458768 ODG458761:ODG458768 NTK458761:NTK458768 NJO458761:NJO458768 MZS458761:MZS458768 MPW458761:MPW458768 MGA458761:MGA458768 LWE458761:LWE458768 LMI458761:LMI458768 LCM458761:LCM458768 KSQ458761:KSQ458768 KIU458761:KIU458768 JYY458761:JYY458768 JPC458761:JPC458768 JFG458761:JFG458768 IVK458761:IVK458768 ILO458761:ILO458768 IBS458761:IBS458768 HRW458761:HRW458768 HIA458761:HIA458768 GYE458761:GYE458768 GOI458761:GOI458768 GEM458761:GEM458768 FUQ458761:FUQ458768 FKU458761:FKU458768 FAY458761:FAY458768 ERC458761:ERC458768 EHG458761:EHG458768 DXK458761:DXK458768 DNO458761:DNO458768 DDS458761:DDS458768 CTW458761:CTW458768 CKA458761:CKA458768 CAE458761:CAE458768 BQI458761:BQI458768 BGM458761:BGM458768 AWQ458761:AWQ458768 AMU458761:AMU458768 ACY458761:ACY458768 TC458761:TC458768 JG458761:JG458768 K458761:K458768 WVS393225:WVS393232 WLW393225:WLW393232 WCA393225:WCA393232 VSE393225:VSE393232 VII393225:VII393232 UYM393225:UYM393232 UOQ393225:UOQ393232 UEU393225:UEU393232 TUY393225:TUY393232 TLC393225:TLC393232 TBG393225:TBG393232 SRK393225:SRK393232 SHO393225:SHO393232 RXS393225:RXS393232 RNW393225:RNW393232 REA393225:REA393232 QUE393225:QUE393232 QKI393225:QKI393232 QAM393225:QAM393232 PQQ393225:PQQ393232 PGU393225:PGU393232 OWY393225:OWY393232 ONC393225:ONC393232 ODG393225:ODG393232 NTK393225:NTK393232 NJO393225:NJO393232 MZS393225:MZS393232 MPW393225:MPW393232 MGA393225:MGA393232 LWE393225:LWE393232 LMI393225:LMI393232 LCM393225:LCM393232 KSQ393225:KSQ393232 KIU393225:KIU393232 JYY393225:JYY393232 JPC393225:JPC393232 JFG393225:JFG393232 IVK393225:IVK393232 ILO393225:ILO393232 IBS393225:IBS393232 HRW393225:HRW393232 HIA393225:HIA393232 GYE393225:GYE393232 GOI393225:GOI393232 GEM393225:GEM393232 FUQ393225:FUQ393232 FKU393225:FKU393232 FAY393225:FAY393232 ERC393225:ERC393232 EHG393225:EHG393232 DXK393225:DXK393232 DNO393225:DNO393232 DDS393225:DDS393232 CTW393225:CTW393232 CKA393225:CKA393232 CAE393225:CAE393232 BQI393225:BQI393232 BGM393225:BGM393232 AWQ393225:AWQ393232 AMU393225:AMU393232 ACY393225:ACY393232 TC393225:TC393232 JG393225:JG393232 K393225:K393232 WVS327689:WVS327696 WLW327689:WLW327696 WCA327689:WCA327696 VSE327689:VSE327696 VII327689:VII327696 UYM327689:UYM327696 UOQ327689:UOQ327696 UEU327689:UEU327696 TUY327689:TUY327696 TLC327689:TLC327696 TBG327689:TBG327696 SRK327689:SRK327696 SHO327689:SHO327696 RXS327689:RXS327696 RNW327689:RNW327696 REA327689:REA327696 QUE327689:QUE327696 QKI327689:QKI327696 QAM327689:QAM327696 PQQ327689:PQQ327696 PGU327689:PGU327696 OWY327689:OWY327696 ONC327689:ONC327696 ODG327689:ODG327696 NTK327689:NTK327696 NJO327689:NJO327696 MZS327689:MZS327696 MPW327689:MPW327696 MGA327689:MGA327696 LWE327689:LWE327696 LMI327689:LMI327696 LCM327689:LCM327696 KSQ327689:KSQ327696 KIU327689:KIU327696 JYY327689:JYY327696 JPC327689:JPC327696 JFG327689:JFG327696 IVK327689:IVK327696 ILO327689:ILO327696 IBS327689:IBS327696 HRW327689:HRW327696 HIA327689:HIA327696 GYE327689:GYE327696 GOI327689:GOI327696 GEM327689:GEM327696 FUQ327689:FUQ327696 FKU327689:FKU327696 FAY327689:FAY327696 ERC327689:ERC327696 EHG327689:EHG327696 DXK327689:DXK327696 DNO327689:DNO327696 DDS327689:DDS327696 CTW327689:CTW327696 CKA327689:CKA327696 CAE327689:CAE327696 BQI327689:BQI327696 BGM327689:BGM327696 AWQ327689:AWQ327696 AMU327689:AMU327696 ACY327689:ACY327696 TC327689:TC327696 JG327689:JG327696 K327689:K327696 WVS262153:WVS262160 WLW262153:WLW262160 WCA262153:WCA262160 VSE262153:VSE262160 VII262153:VII262160 UYM262153:UYM262160 UOQ262153:UOQ262160 UEU262153:UEU262160 TUY262153:TUY262160 TLC262153:TLC262160 TBG262153:TBG262160 SRK262153:SRK262160 SHO262153:SHO262160 RXS262153:RXS262160 RNW262153:RNW262160 REA262153:REA262160 QUE262153:QUE262160 QKI262153:QKI262160 QAM262153:QAM262160 PQQ262153:PQQ262160 PGU262153:PGU262160 OWY262153:OWY262160 ONC262153:ONC262160 ODG262153:ODG262160 NTK262153:NTK262160 NJO262153:NJO262160 MZS262153:MZS262160 MPW262153:MPW262160 MGA262153:MGA262160 LWE262153:LWE262160 LMI262153:LMI262160 LCM262153:LCM262160 KSQ262153:KSQ262160 KIU262153:KIU262160 JYY262153:JYY262160 JPC262153:JPC262160 JFG262153:JFG262160 IVK262153:IVK262160 ILO262153:ILO262160 IBS262153:IBS262160 HRW262153:HRW262160 HIA262153:HIA262160 GYE262153:GYE262160 GOI262153:GOI262160 GEM262153:GEM262160 FUQ262153:FUQ262160 FKU262153:FKU262160 FAY262153:FAY262160 ERC262153:ERC262160 EHG262153:EHG262160 DXK262153:DXK262160 DNO262153:DNO262160 DDS262153:DDS262160 CTW262153:CTW262160 CKA262153:CKA262160 CAE262153:CAE262160 BQI262153:BQI262160 BGM262153:BGM262160 AWQ262153:AWQ262160 AMU262153:AMU262160 ACY262153:ACY262160 TC262153:TC262160 JG262153:JG262160 K262153:K262160 WVS196617:WVS196624 WLW196617:WLW196624 WCA196617:WCA196624 VSE196617:VSE196624 VII196617:VII196624 UYM196617:UYM196624 UOQ196617:UOQ196624 UEU196617:UEU196624 TUY196617:TUY196624 TLC196617:TLC196624 TBG196617:TBG196624 SRK196617:SRK196624 SHO196617:SHO196624 RXS196617:RXS196624 RNW196617:RNW196624 REA196617:REA196624 QUE196617:QUE196624 QKI196617:QKI196624 QAM196617:QAM196624 PQQ196617:PQQ196624 PGU196617:PGU196624 OWY196617:OWY196624 ONC196617:ONC196624 ODG196617:ODG196624 NTK196617:NTK196624 NJO196617:NJO196624 MZS196617:MZS196624 MPW196617:MPW196624 MGA196617:MGA196624 LWE196617:LWE196624 LMI196617:LMI196624 LCM196617:LCM196624 KSQ196617:KSQ196624 KIU196617:KIU196624 JYY196617:JYY196624 JPC196617:JPC196624 JFG196617:JFG196624 IVK196617:IVK196624 ILO196617:ILO196624 IBS196617:IBS196624 HRW196617:HRW196624 HIA196617:HIA196624 GYE196617:GYE196624 GOI196617:GOI196624 GEM196617:GEM196624 FUQ196617:FUQ196624 FKU196617:FKU196624 FAY196617:FAY196624 ERC196617:ERC196624 EHG196617:EHG196624 DXK196617:DXK196624 DNO196617:DNO196624 DDS196617:DDS196624 CTW196617:CTW196624 CKA196617:CKA196624 CAE196617:CAE196624 BQI196617:BQI196624 BGM196617:BGM196624 AWQ196617:AWQ196624 AMU196617:AMU196624 ACY196617:ACY196624 TC196617:TC196624 JG196617:JG196624 K196617:K196624 WVS131081:WVS131088 WLW131081:WLW131088 WCA131081:WCA131088 VSE131081:VSE131088 VII131081:VII131088 UYM131081:UYM131088 UOQ131081:UOQ131088 UEU131081:UEU131088 TUY131081:TUY131088 TLC131081:TLC131088 TBG131081:TBG131088 SRK131081:SRK131088 SHO131081:SHO131088 RXS131081:RXS131088 RNW131081:RNW131088 REA131081:REA131088 QUE131081:QUE131088 QKI131081:QKI131088 QAM131081:QAM131088 PQQ131081:PQQ131088 PGU131081:PGU131088 OWY131081:OWY131088 ONC131081:ONC131088 ODG131081:ODG131088 NTK131081:NTK131088 NJO131081:NJO131088 MZS131081:MZS131088 MPW131081:MPW131088 MGA131081:MGA131088 LWE131081:LWE131088 LMI131081:LMI131088 LCM131081:LCM131088 KSQ131081:KSQ131088 KIU131081:KIU131088 JYY131081:JYY131088 JPC131081:JPC131088 JFG131081:JFG131088 IVK131081:IVK131088 ILO131081:ILO131088 IBS131081:IBS131088 HRW131081:HRW131088 HIA131081:HIA131088 GYE131081:GYE131088 GOI131081:GOI131088 GEM131081:GEM131088 FUQ131081:FUQ131088 FKU131081:FKU131088 FAY131081:FAY131088 ERC131081:ERC131088 EHG131081:EHG131088 DXK131081:DXK131088 DNO131081:DNO131088 DDS131081:DDS131088 CTW131081:CTW131088 CKA131081:CKA131088 CAE131081:CAE131088 BQI131081:BQI131088 BGM131081:BGM131088 AWQ131081:AWQ131088 AMU131081:AMU131088 ACY131081:ACY131088 TC131081:TC131088 JG131081:JG131088 K131081:K131088 WVS65545:WVS65552 WLW65545:WLW65552 WCA65545:WCA65552 VSE65545:VSE65552 VII65545:VII65552 UYM65545:UYM65552 UOQ65545:UOQ65552 UEU65545:UEU65552 TUY65545:TUY65552 TLC65545:TLC65552 TBG65545:TBG65552 SRK65545:SRK65552 SHO65545:SHO65552 RXS65545:RXS65552 RNW65545:RNW65552 REA65545:REA65552 QUE65545:QUE65552 QKI65545:QKI65552 QAM65545:QAM65552 PQQ65545:PQQ65552 PGU65545:PGU65552 OWY65545:OWY65552 ONC65545:ONC65552 ODG65545:ODG65552 NTK65545:NTK65552 NJO65545:NJO65552 MZS65545:MZS65552 MPW65545:MPW65552 MGA65545:MGA65552 LWE65545:LWE65552 LMI65545:LMI65552 LCM65545:LCM65552 KSQ65545:KSQ65552 KIU65545:KIU65552 JYY65545:JYY65552 JPC65545:JPC65552 JFG65545:JFG65552 IVK65545:IVK65552 ILO65545:ILO65552 IBS65545:IBS65552 HRW65545:HRW65552 HIA65545:HIA65552 GYE65545:GYE65552 GOI65545:GOI65552 GEM65545:GEM65552 FUQ65545:FUQ65552 FKU65545:FKU65552 FAY65545:FAY65552 ERC65545:ERC65552 EHG65545:EHG65552 DXK65545:DXK65552 DNO65545:DNO65552 DDS65545:DDS65552 CTW65545:CTW65552 CKA65545:CKA65552 CAE65545:CAE65552 BQI65545:BQI65552 BGM65545:BGM65552 AWQ65545:AWQ65552 AMU65545:AMU65552 ACY65545:ACY65552 TC65545:TC65552 JG65545:JG65552 K65545:K65552 WVS49:WVS54 WLW49:WLW54 WCA49:WCA54 VSE49:VSE54 VII49:VII54 UYM49:UYM54 UOQ49:UOQ54 UEU49:UEU54 TUY49:TUY54 TLC49:TLC54 TBG49:TBG54 SRK49:SRK54 SHO49:SHO54 RXS49:RXS54 RNW49:RNW54 REA49:REA54 QUE49:QUE54 QKI49:QKI54 QAM49:QAM54 PQQ49:PQQ54 PGU49:PGU54 OWY49:OWY54 ONC49:ONC54 ODG49:ODG54 NTK49:NTK54 NJO49:NJO54 MZS49:MZS54 MPW49:MPW54 MGA49:MGA54 LWE49:LWE54 LMI49:LMI54 LCM49:LCM54 KSQ49:KSQ54 KIU49:KIU54 JYY49:JYY54 JPC49:JPC54 JFG49:JFG54 IVK49:IVK54 ILO49:ILO54 IBS49:IBS54 HRW49:HRW54 HIA49:HIA54 GYE49:GYE54 GOI49:GOI54 GEM49:GEM54 FUQ49:FUQ54 FKU49:FKU54 FAY49:FAY54 ERC49:ERC54 EHG49:EHG54 DXK49:DXK54 DNO49:DNO54 DDS49:DDS54 CTW49:CTW54 CKA49:CKA54 CAE49:CAE54 BQI49:BQI54 BGM49:BGM54 AWQ49:AWQ54 AMU49:AMU54 ACY49:ACY54 TC49:TC54 JG49:JG54 K49:K54 WVS983063:WVS983101 WLW983063:WLW983101 WCA983063:WCA983101 VSE983063:VSE983101 VII983063:VII983101 UYM983063:UYM983101 UOQ983063:UOQ983101 UEU983063:UEU983101 TUY983063:TUY983101 TLC983063:TLC983101 TBG983063:TBG983101 SRK983063:SRK983101 SHO983063:SHO983101 RXS983063:RXS983101 RNW983063:RNW983101 REA983063:REA983101 QUE983063:QUE983101 QKI983063:QKI983101 QAM983063:QAM983101 PQQ983063:PQQ983101 PGU983063:PGU983101 OWY983063:OWY983101 ONC983063:ONC983101 ODG983063:ODG983101 NTK983063:NTK983101 NJO983063:NJO983101 MZS983063:MZS983101 MPW983063:MPW983101 MGA983063:MGA983101 LWE983063:LWE983101 LMI983063:LMI983101 LCM983063:LCM983101 KSQ983063:KSQ983101 KIU983063:KIU983101 JYY983063:JYY983101 JPC983063:JPC983101 JFG983063:JFG983101 IVK983063:IVK983101 ILO983063:ILO983101 IBS983063:IBS983101 HRW983063:HRW983101 HIA983063:HIA983101 GYE983063:GYE983101 GOI983063:GOI983101 GEM983063:GEM983101 FUQ983063:FUQ983101 FKU983063:FKU983101 FAY983063:FAY983101 ERC983063:ERC983101 EHG983063:EHG983101 DXK983063:DXK983101 DNO983063:DNO983101 DDS983063:DDS983101 CTW983063:CTW983101 CKA983063:CKA983101 CAE983063:CAE983101 BQI983063:BQI983101 BGM983063:BGM983101 AWQ983063:AWQ983101 AMU983063:AMU983101 ACY983063:ACY983101 TC983063:TC983101 JG983063:JG983101 K983063:K983101 WVS917527:WVS917565 WLW917527:WLW917565 WCA917527:WCA917565 VSE917527:VSE917565 VII917527:VII917565 UYM917527:UYM917565 UOQ917527:UOQ917565 UEU917527:UEU917565 TUY917527:TUY917565 TLC917527:TLC917565 TBG917527:TBG917565 SRK917527:SRK917565 SHO917527:SHO917565 RXS917527:RXS917565 RNW917527:RNW917565 REA917527:REA917565 QUE917527:QUE917565 QKI917527:QKI917565 QAM917527:QAM917565 PQQ917527:PQQ917565 PGU917527:PGU917565 OWY917527:OWY917565 ONC917527:ONC917565 ODG917527:ODG917565 NTK917527:NTK917565 NJO917527:NJO917565 MZS917527:MZS917565 MPW917527:MPW917565 MGA917527:MGA917565 LWE917527:LWE917565 LMI917527:LMI917565 LCM917527:LCM917565 KSQ917527:KSQ917565 KIU917527:KIU917565 JYY917527:JYY917565 JPC917527:JPC917565 JFG917527:JFG917565 IVK917527:IVK917565 ILO917527:ILO917565 IBS917527:IBS917565 HRW917527:HRW917565 HIA917527:HIA917565 GYE917527:GYE917565 GOI917527:GOI917565 GEM917527:GEM917565 FUQ917527:FUQ917565 FKU917527:FKU917565 FAY917527:FAY917565 ERC917527:ERC917565 EHG917527:EHG917565 DXK917527:DXK917565 DNO917527:DNO917565 DDS917527:DDS917565 CTW917527:CTW917565 CKA917527:CKA917565 CAE917527:CAE917565 BQI917527:BQI917565 BGM917527:BGM917565 AWQ917527:AWQ917565 AMU917527:AMU917565 ACY917527:ACY917565 TC917527:TC917565 JG917527:JG917565 K917527:K917565 WVS851991:WVS852029 WLW851991:WLW852029 WCA851991:WCA852029 VSE851991:VSE852029 VII851991:VII852029 UYM851991:UYM852029 UOQ851991:UOQ852029 UEU851991:UEU852029 TUY851991:TUY852029 TLC851991:TLC852029 TBG851991:TBG852029 SRK851991:SRK852029 SHO851991:SHO852029 RXS851991:RXS852029 RNW851991:RNW852029 REA851991:REA852029 QUE851991:QUE852029 QKI851991:QKI852029 QAM851991:QAM852029 PQQ851991:PQQ852029 PGU851991:PGU852029 OWY851991:OWY852029 ONC851991:ONC852029 ODG851991:ODG852029 NTK851991:NTK852029 NJO851991:NJO852029 MZS851991:MZS852029 MPW851991:MPW852029 MGA851991:MGA852029 LWE851991:LWE852029 LMI851991:LMI852029 LCM851991:LCM852029 KSQ851991:KSQ852029 KIU851991:KIU852029 JYY851991:JYY852029 JPC851991:JPC852029 JFG851991:JFG852029 IVK851991:IVK852029 ILO851991:ILO852029 IBS851991:IBS852029 HRW851991:HRW852029 HIA851991:HIA852029 GYE851991:GYE852029 GOI851991:GOI852029 GEM851991:GEM852029 FUQ851991:FUQ852029 FKU851991:FKU852029 FAY851991:FAY852029 ERC851991:ERC852029 EHG851991:EHG852029 DXK851991:DXK852029 DNO851991:DNO852029 DDS851991:DDS852029 CTW851991:CTW852029 CKA851991:CKA852029 CAE851991:CAE852029 BQI851991:BQI852029 BGM851991:BGM852029 AWQ851991:AWQ852029 AMU851991:AMU852029 ACY851991:ACY852029 TC851991:TC852029 JG851991:JG852029 K851991:K852029 WVS786455:WVS786493 WLW786455:WLW786493 WCA786455:WCA786493 VSE786455:VSE786493 VII786455:VII786493 UYM786455:UYM786493 UOQ786455:UOQ786493 UEU786455:UEU786493 TUY786455:TUY786493 TLC786455:TLC786493 TBG786455:TBG786493 SRK786455:SRK786493 SHO786455:SHO786493 RXS786455:RXS786493 RNW786455:RNW786493 REA786455:REA786493 QUE786455:QUE786493 QKI786455:QKI786493 QAM786455:QAM786493 PQQ786455:PQQ786493 PGU786455:PGU786493 OWY786455:OWY786493 ONC786455:ONC786493 ODG786455:ODG786493 NTK786455:NTK786493 NJO786455:NJO786493 MZS786455:MZS786493 MPW786455:MPW786493 MGA786455:MGA786493 LWE786455:LWE786493 LMI786455:LMI786493 LCM786455:LCM786493 KSQ786455:KSQ786493 KIU786455:KIU786493 JYY786455:JYY786493 JPC786455:JPC786493 JFG786455:JFG786493 IVK786455:IVK786493 ILO786455:ILO786493 IBS786455:IBS786493 HRW786455:HRW786493 HIA786455:HIA786493 GYE786455:GYE786493 GOI786455:GOI786493 GEM786455:GEM786493 FUQ786455:FUQ786493 FKU786455:FKU786493 FAY786455:FAY786493 ERC786455:ERC786493 EHG786455:EHG786493 DXK786455:DXK786493 DNO786455:DNO786493 DDS786455:DDS786493 CTW786455:CTW786493 CKA786455:CKA786493 CAE786455:CAE786493 BQI786455:BQI786493 BGM786455:BGM786493 AWQ786455:AWQ786493 AMU786455:AMU786493 ACY786455:ACY786493 TC786455:TC786493 JG786455:JG786493 K786455:K786493 WVS720919:WVS720957 WLW720919:WLW720957 WCA720919:WCA720957 VSE720919:VSE720957 VII720919:VII720957 UYM720919:UYM720957 UOQ720919:UOQ720957 UEU720919:UEU720957 TUY720919:TUY720957 TLC720919:TLC720957 TBG720919:TBG720957 SRK720919:SRK720957 SHO720919:SHO720957 RXS720919:RXS720957 RNW720919:RNW720957 REA720919:REA720957 QUE720919:QUE720957 QKI720919:QKI720957 QAM720919:QAM720957 PQQ720919:PQQ720957 PGU720919:PGU720957 OWY720919:OWY720957 ONC720919:ONC720957 ODG720919:ODG720957 NTK720919:NTK720957 NJO720919:NJO720957 MZS720919:MZS720957 MPW720919:MPW720957 MGA720919:MGA720957 LWE720919:LWE720957 LMI720919:LMI720957 LCM720919:LCM720957 KSQ720919:KSQ720957 KIU720919:KIU720957 JYY720919:JYY720957 JPC720919:JPC720957 JFG720919:JFG720957 IVK720919:IVK720957 ILO720919:ILO720957 IBS720919:IBS720957 HRW720919:HRW720957 HIA720919:HIA720957 GYE720919:GYE720957 GOI720919:GOI720957 GEM720919:GEM720957 FUQ720919:FUQ720957 FKU720919:FKU720957 FAY720919:FAY720957 ERC720919:ERC720957 EHG720919:EHG720957 DXK720919:DXK720957 DNO720919:DNO720957 DDS720919:DDS720957 CTW720919:CTW720957 CKA720919:CKA720957 CAE720919:CAE720957 BQI720919:BQI720957 BGM720919:BGM720957 AWQ720919:AWQ720957 AMU720919:AMU720957 ACY720919:ACY720957 TC720919:TC720957 JG720919:JG720957 K720919:K720957 WVS655383:WVS655421 WLW655383:WLW655421 WCA655383:WCA655421 VSE655383:VSE655421 VII655383:VII655421 UYM655383:UYM655421 UOQ655383:UOQ655421 UEU655383:UEU655421 TUY655383:TUY655421 TLC655383:TLC655421 TBG655383:TBG655421 SRK655383:SRK655421 SHO655383:SHO655421 RXS655383:RXS655421 RNW655383:RNW655421 REA655383:REA655421 QUE655383:QUE655421 QKI655383:QKI655421 QAM655383:QAM655421 PQQ655383:PQQ655421 PGU655383:PGU655421 OWY655383:OWY655421 ONC655383:ONC655421 ODG655383:ODG655421 NTK655383:NTK655421 NJO655383:NJO655421 MZS655383:MZS655421 MPW655383:MPW655421 MGA655383:MGA655421 LWE655383:LWE655421 LMI655383:LMI655421 LCM655383:LCM655421 KSQ655383:KSQ655421 KIU655383:KIU655421 JYY655383:JYY655421 JPC655383:JPC655421 JFG655383:JFG655421 IVK655383:IVK655421 ILO655383:ILO655421 IBS655383:IBS655421 HRW655383:HRW655421 HIA655383:HIA655421 GYE655383:GYE655421 GOI655383:GOI655421 GEM655383:GEM655421 FUQ655383:FUQ655421 FKU655383:FKU655421 FAY655383:FAY655421 ERC655383:ERC655421 EHG655383:EHG655421 DXK655383:DXK655421 DNO655383:DNO655421 DDS655383:DDS655421 CTW655383:CTW655421 CKA655383:CKA655421 CAE655383:CAE655421 BQI655383:BQI655421 BGM655383:BGM655421 AWQ655383:AWQ655421 AMU655383:AMU655421 ACY655383:ACY655421 TC655383:TC655421 JG655383:JG655421 K655383:K655421 WVS589847:WVS589885 WLW589847:WLW589885 WCA589847:WCA589885 VSE589847:VSE589885 VII589847:VII589885 UYM589847:UYM589885 UOQ589847:UOQ589885 UEU589847:UEU589885 TUY589847:TUY589885 TLC589847:TLC589885 TBG589847:TBG589885 SRK589847:SRK589885 SHO589847:SHO589885 RXS589847:RXS589885 RNW589847:RNW589885 REA589847:REA589885 QUE589847:QUE589885 QKI589847:QKI589885 QAM589847:QAM589885 PQQ589847:PQQ589885 PGU589847:PGU589885 OWY589847:OWY589885 ONC589847:ONC589885 ODG589847:ODG589885 NTK589847:NTK589885 NJO589847:NJO589885 MZS589847:MZS589885 MPW589847:MPW589885 MGA589847:MGA589885 LWE589847:LWE589885 LMI589847:LMI589885 LCM589847:LCM589885 KSQ589847:KSQ589885 KIU589847:KIU589885 JYY589847:JYY589885 JPC589847:JPC589885 JFG589847:JFG589885 IVK589847:IVK589885 ILO589847:ILO589885 IBS589847:IBS589885 HRW589847:HRW589885 HIA589847:HIA589885 GYE589847:GYE589885 GOI589847:GOI589885 GEM589847:GEM589885 FUQ589847:FUQ589885 FKU589847:FKU589885 FAY589847:FAY589885 ERC589847:ERC589885 EHG589847:EHG589885 DXK589847:DXK589885 DNO589847:DNO589885 DDS589847:DDS589885 CTW589847:CTW589885 CKA589847:CKA589885 CAE589847:CAE589885 BQI589847:BQI589885 BGM589847:BGM589885 AWQ589847:AWQ589885 AMU589847:AMU589885 ACY589847:ACY589885 TC589847:TC589885 JG589847:JG589885 K589847:K589885 WVS524311:WVS524349 WLW524311:WLW524349 WCA524311:WCA524349 VSE524311:VSE524349 VII524311:VII524349 UYM524311:UYM524349 UOQ524311:UOQ524349 UEU524311:UEU524349 TUY524311:TUY524349 TLC524311:TLC524349 TBG524311:TBG524349 SRK524311:SRK524349 SHO524311:SHO524349 RXS524311:RXS524349 RNW524311:RNW524349 REA524311:REA524349 QUE524311:QUE524349 QKI524311:QKI524349 QAM524311:QAM524349 PQQ524311:PQQ524349 PGU524311:PGU524349 OWY524311:OWY524349 ONC524311:ONC524349 ODG524311:ODG524349 NTK524311:NTK524349 NJO524311:NJO524349 MZS524311:MZS524349 MPW524311:MPW524349 MGA524311:MGA524349 LWE524311:LWE524349 LMI524311:LMI524349 LCM524311:LCM524349 KSQ524311:KSQ524349 KIU524311:KIU524349 JYY524311:JYY524349 JPC524311:JPC524349 JFG524311:JFG524349 IVK524311:IVK524349 ILO524311:ILO524349 IBS524311:IBS524349 HRW524311:HRW524349 HIA524311:HIA524349 GYE524311:GYE524349 GOI524311:GOI524349 GEM524311:GEM524349 FUQ524311:FUQ524349 FKU524311:FKU524349 FAY524311:FAY524349 ERC524311:ERC524349 EHG524311:EHG524349 DXK524311:DXK524349 DNO524311:DNO524349 DDS524311:DDS524349 CTW524311:CTW524349 CKA524311:CKA524349 CAE524311:CAE524349 BQI524311:BQI524349 BGM524311:BGM524349 AWQ524311:AWQ524349 AMU524311:AMU524349 ACY524311:ACY524349 TC524311:TC524349 JG524311:JG524349 K524311:K524349 WVS458775:WVS458813 WLW458775:WLW458813 WCA458775:WCA458813 VSE458775:VSE458813 VII458775:VII458813 UYM458775:UYM458813 UOQ458775:UOQ458813 UEU458775:UEU458813 TUY458775:TUY458813 TLC458775:TLC458813 TBG458775:TBG458813 SRK458775:SRK458813 SHO458775:SHO458813 RXS458775:RXS458813 RNW458775:RNW458813 REA458775:REA458813 QUE458775:QUE458813 QKI458775:QKI458813 QAM458775:QAM458813 PQQ458775:PQQ458813 PGU458775:PGU458813 OWY458775:OWY458813 ONC458775:ONC458813 ODG458775:ODG458813 NTK458775:NTK458813 NJO458775:NJO458813 MZS458775:MZS458813 MPW458775:MPW458813 MGA458775:MGA458813 LWE458775:LWE458813 LMI458775:LMI458813 LCM458775:LCM458813 KSQ458775:KSQ458813 KIU458775:KIU458813 JYY458775:JYY458813 JPC458775:JPC458813 JFG458775:JFG458813 IVK458775:IVK458813 ILO458775:ILO458813 IBS458775:IBS458813 HRW458775:HRW458813 HIA458775:HIA458813 GYE458775:GYE458813 GOI458775:GOI458813 GEM458775:GEM458813 FUQ458775:FUQ458813 FKU458775:FKU458813 FAY458775:FAY458813 ERC458775:ERC458813 EHG458775:EHG458813 DXK458775:DXK458813 DNO458775:DNO458813 DDS458775:DDS458813 CTW458775:CTW458813 CKA458775:CKA458813 CAE458775:CAE458813 BQI458775:BQI458813 BGM458775:BGM458813 AWQ458775:AWQ458813 AMU458775:AMU458813 ACY458775:ACY458813 TC458775:TC458813 JG458775:JG458813 K458775:K458813 WVS393239:WVS393277 WLW393239:WLW393277 WCA393239:WCA393277 VSE393239:VSE393277 VII393239:VII393277 UYM393239:UYM393277 UOQ393239:UOQ393277 UEU393239:UEU393277 TUY393239:TUY393277 TLC393239:TLC393277 TBG393239:TBG393277 SRK393239:SRK393277 SHO393239:SHO393277 RXS393239:RXS393277 RNW393239:RNW393277 REA393239:REA393277 QUE393239:QUE393277 QKI393239:QKI393277 QAM393239:QAM393277 PQQ393239:PQQ393277 PGU393239:PGU393277 OWY393239:OWY393277 ONC393239:ONC393277 ODG393239:ODG393277 NTK393239:NTK393277 NJO393239:NJO393277 MZS393239:MZS393277 MPW393239:MPW393277 MGA393239:MGA393277 LWE393239:LWE393277 LMI393239:LMI393277 LCM393239:LCM393277 KSQ393239:KSQ393277 KIU393239:KIU393277 JYY393239:JYY393277 JPC393239:JPC393277 JFG393239:JFG393277 IVK393239:IVK393277 ILO393239:ILO393277 IBS393239:IBS393277 HRW393239:HRW393277 HIA393239:HIA393277 GYE393239:GYE393277 GOI393239:GOI393277 GEM393239:GEM393277 FUQ393239:FUQ393277 FKU393239:FKU393277 FAY393239:FAY393277 ERC393239:ERC393277 EHG393239:EHG393277 DXK393239:DXK393277 DNO393239:DNO393277 DDS393239:DDS393277 CTW393239:CTW393277 CKA393239:CKA393277 CAE393239:CAE393277 BQI393239:BQI393277 BGM393239:BGM393277 AWQ393239:AWQ393277 AMU393239:AMU393277 ACY393239:ACY393277 TC393239:TC393277 JG393239:JG393277 K393239:K393277 WVS327703:WVS327741 WLW327703:WLW327741 WCA327703:WCA327741 VSE327703:VSE327741 VII327703:VII327741 UYM327703:UYM327741 UOQ327703:UOQ327741 UEU327703:UEU327741 TUY327703:TUY327741 TLC327703:TLC327741 TBG327703:TBG327741 SRK327703:SRK327741 SHO327703:SHO327741 RXS327703:RXS327741 RNW327703:RNW327741 REA327703:REA327741 QUE327703:QUE327741 QKI327703:QKI327741 QAM327703:QAM327741 PQQ327703:PQQ327741 PGU327703:PGU327741 OWY327703:OWY327741 ONC327703:ONC327741 ODG327703:ODG327741 NTK327703:NTK327741 NJO327703:NJO327741 MZS327703:MZS327741 MPW327703:MPW327741 MGA327703:MGA327741 LWE327703:LWE327741 LMI327703:LMI327741 LCM327703:LCM327741 KSQ327703:KSQ327741 KIU327703:KIU327741 JYY327703:JYY327741 JPC327703:JPC327741 JFG327703:JFG327741 IVK327703:IVK327741 ILO327703:ILO327741 IBS327703:IBS327741 HRW327703:HRW327741 HIA327703:HIA327741 GYE327703:GYE327741 GOI327703:GOI327741 GEM327703:GEM327741 FUQ327703:FUQ327741 FKU327703:FKU327741 FAY327703:FAY327741 ERC327703:ERC327741 EHG327703:EHG327741 DXK327703:DXK327741 DNO327703:DNO327741 DDS327703:DDS327741 CTW327703:CTW327741 CKA327703:CKA327741 CAE327703:CAE327741 BQI327703:BQI327741 BGM327703:BGM327741 AWQ327703:AWQ327741 AMU327703:AMU327741 ACY327703:ACY327741 TC327703:TC327741 JG327703:JG327741 K327703:K327741 WVS262167:WVS262205 WLW262167:WLW262205 WCA262167:WCA262205 VSE262167:VSE262205 VII262167:VII262205 UYM262167:UYM262205 UOQ262167:UOQ262205 UEU262167:UEU262205 TUY262167:TUY262205 TLC262167:TLC262205 TBG262167:TBG262205 SRK262167:SRK262205 SHO262167:SHO262205 RXS262167:RXS262205 RNW262167:RNW262205 REA262167:REA262205 QUE262167:QUE262205 QKI262167:QKI262205 QAM262167:QAM262205 PQQ262167:PQQ262205 PGU262167:PGU262205 OWY262167:OWY262205 ONC262167:ONC262205 ODG262167:ODG262205 NTK262167:NTK262205 NJO262167:NJO262205 MZS262167:MZS262205 MPW262167:MPW262205 MGA262167:MGA262205 LWE262167:LWE262205 LMI262167:LMI262205 LCM262167:LCM262205 KSQ262167:KSQ262205 KIU262167:KIU262205 JYY262167:JYY262205 JPC262167:JPC262205 JFG262167:JFG262205 IVK262167:IVK262205 ILO262167:ILO262205 IBS262167:IBS262205 HRW262167:HRW262205 HIA262167:HIA262205 GYE262167:GYE262205 GOI262167:GOI262205 GEM262167:GEM262205 FUQ262167:FUQ262205 FKU262167:FKU262205 FAY262167:FAY262205 ERC262167:ERC262205 EHG262167:EHG262205 DXK262167:DXK262205 DNO262167:DNO262205 DDS262167:DDS262205 CTW262167:CTW262205 CKA262167:CKA262205 CAE262167:CAE262205 BQI262167:BQI262205 BGM262167:BGM262205 AWQ262167:AWQ262205 AMU262167:AMU262205 ACY262167:ACY262205 TC262167:TC262205 JG262167:JG262205 K262167:K262205 WVS196631:WVS196669 WLW196631:WLW196669 WCA196631:WCA196669 VSE196631:VSE196669 VII196631:VII196669 UYM196631:UYM196669 UOQ196631:UOQ196669 UEU196631:UEU196669 TUY196631:TUY196669 TLC196631:TLC196669 TBG196631:TBG196669 SRK196631:SRK196669 SHO196631:SHO196669 RXS196631:RXS196669 RNW196631:RNW196669 REA196631:REA196669 QUE196631:QUE196669 QKI196631:QKI196669 QAM196631:QAM196669 PQQ196631:PQQ196669 PGU196631:PGU196669 OWY196631:OWY196669 ONC196631:ONC196669 ODG196631:ODG196669 NTK196631:NTK196669 NJO196631:NJO196669 MZS196631:MZS196669 MPW196631:MPW196669 MGA196631:MGA196669 LWE196631:LWE196669 LMI196631:LMI196669 LCM196631:LCM196669 KSQ196631:KSQ196669 KIU196631:KIU196669 JYY196631:JYY196669 JPC196631:JPC196669 JFG196631:JFG196669 IVK196631:IVK196669 ILO196631:ILO196669 IBS196631:IBS196669 HRW196631:HRW196669 HIA196631:HIA196669 GYE196631:GYE196669 GOI196631:GOI196669 GEM196631:GEM196669 FUQ196631:FUQ196669 FKU196631:FKU196669 FAY196631:FAY196669 ERC196631:ERC196669 EHG196631:EHG196669 DXK196631:DXK196669 DNO196631:DNO196669 DDS196631:DDS196669 CTW196631:CTW196669 CKA196631:CKA196669 CAE196631:CAE196669 BQI196631:BQI196669 BGM196631:BGM196669 AWQ196631:AWQ196669 AMU196631:AMU196669 ACY196631:ACY196669 TC196631:TC196669 JG196631:JG196669 K196631:K196669 WVS131095:WVS131133 WLW131095:WLW131133 WCA131095:WCA131133 VSE131095:VSE131133 VII131095:VII131133 UYM131095:UYM131133 UOQ131095:UOQ131133 UEU131095:UEU131133 TUY131095:TUY131133 TLC131095:TLC131133 TBG131095:TBG131133 SRK131095:SRK131133 SHO131095:SHO131133 RXS131095:RXS131133 RNW131095:RNW131133 REA131095:REA131133 QUE131095:QUE131133 QKI131095:QKI131133 QAM131095:QAM131133 PQQ131095:PQQ131133 PGU131095:PGU131133 OWY131095:OWY131133 ONC131095:ONC131133 ODG131095:ODG131133 NTK131095:NTK131133 NJO131095:NJO131133 MZS131095:MZS131133 MPW131095:MPW131133 MGA131095:MGA131133 LWE131095:LWE131133 LMI131095:LMI131133 LCM131095:LCM131133 KSQ131095:KSQ131133 KIU131095:KIU131133 JYY131095:JYY131133 JPC131095:JPC131133 JFG131095:JFG131133 IVK131095:IVK131133 ILO131095:ILO131133 IBS131095:IBS131133 HRW131095:HRW131133 HIA131095:HIA131133 GYE131095:GYE131133 GOI131095:GOI131133 GEM131095:GEM131133 FUQ131095:FUQ131133 FKU131095:FKU131133 FAY131095:FAY131133 ERC131095:ERC131133 EHG131095:EHG131133 DXK131095:DXK131133 DNO131095:DNO131133 DDS131095:DDS131133 CTW131095:CTW131133 CKA131095:CKA131133 CAE131095:CAE131133 BQI131095:BQI131133 BGM131095:BGM131133 AWQ131095:AWQ131133 AMU131095:AMU131133 ACY131095:ACY131133 TC131095:TC131133 JG131095:JG131133 K131095:K131133 WVS65559:WVS65597 WLW65559:WLW65597 WCA65559:WCA65597 VSE65559:VSE65597 VII65559:VII65597 UYM65559:UYM65597 UOQ65559:UOQ65597 UEU65559:UEU65597 TUY65559:TUY65597 TLC65559:TLC65597 TBG65559:TBG65597 SRK65559:SRK65597 SHO65559:SHO65597 RXS65559:RXS65597 RNW65559:RNW65597 REA65559:REA65597 QUE65559:QUE65597 QKI65559:QKI65597 QAM65559:QAM65597 PQQ65559:PQQ65597 PGU65559:PGU65597 OWY65559:OWY65597 ONC65559:ONC65597 ODG65559:ODG65597 NTK65559:NTK65597 NJO65559:NJO65597 MZS65559:MZS65597 MPW65559:MPW65597 MGA65559:MGA65597 LWE65559:LWE65597 LMI65559:LMI65597 LCM65559:LCM65597 KSQ65559:KSQ65597 KIU65559:KIU65597 JYY65559:JYY65597 JPC65559:JPC65597 JFG65559:JFG65597 IVK65559:IVK65597 ILO65559:ILO65597 IBS65559:IBS65597 HRW65559:HRW65597 HIA65559:HIA65597 GYE65559:GYE65597 GOI65559:GOI65597 GEM65559:GEM65597 FUQ65559:FUQ65597 FKU65559:FKU65597 FAY65559:FAY65597 ERC65559:ERC65597 EHG65559:EHG65597 DXK65559:DXK65597 DNO65559:DNO65597 DDS65559:DDS65597 CTW65559:CTW65597 CKA65559:CKA65597 CAE65559:CAE65597 BQI65559:BQI65597 BGM65559:BGM65597 AWQ65559:AWQ65597 AMU65559:AMU65597 ACY65559:ACY65597 TC65559:TC65597 JG65559:JG65597 WVS61 WLW61 WCA61 VSE61 VII61 UYM61 UOQ61 UEU61 TUY61 TLC61 TBG61 SRK61 SHO61 RXS61 RNW61 REA61 QUE61 QKI61 QAM61 PQQ61 PGU61 OWY61 ONC61 ODG61 NTK61 NJO61 MZS61 MPW61 MGA61 LWE61 LMI61 LCM61 KSQ61 KIU61 JYY61 JPC61 JFG61 IVK61 ILO61 IBS61 HRW61 HIA61 GYE61 GOI61 GEM61 FUQ61 FKU61 FAY61 ERC61 EHG61 DXK61 DNO61 DDS61 CTW61 CKA61 CAE61 BQI61 BGM61 AWQ61 AMU61 ACY61 TC61 JG61 K61">
      <formula1>$J$121:$J$123</formula1>
    </dataValidation>
    <dataValidation type="textLength" operator="lessThanOrEqual" allowBlank="1" showInputMessage="1" showErrorMessage="1" errorTitle="Description is to long!" error="Maximum of 250 characters.  Please shorten the length of the description." sqref="D65517 WVL983021 WLP983021 WBT983021 VRX983021 VIB983021 UYF983021 UOJ983021 UEN983021 TUR983021 TKV983021 TAZ983021 SRD983021 SHH983021 RXL983021 RNP983021 RDT983021 QTX983021 QKB983021 QAF983021 PQJ983021 PGN983021 OWR983021 OMV983021 OCZ983021 NTD983021 NJH983021 MZL983021 MPP983021 MFT983021 LVX983021 LMB983021 LCF983021 KSJ983021 KIN983021 JYR983021 JOV983021 JEZ983021 IVD983021 ILH983021 IBL983021 HRP983021 HHT983021 GXX983021 GOB983021 GEF983021 FUJ983021 FKN983021 FAR983021 EQV983021 EGZ983021 DXD983021 DNH983021 DDL983021 CTP983021 CJT983021 BZX983021 BQB983021 BGF983021 AWJ983021 AMN983021 ACR983021 SV983021 IZ983021 D983021 WVL917485 WLP917485 WBT917485 VRX917485 VIB917485 UYF917485 UOJ917485 UEN917485 TUR917485 TKV917485 TAZ917485 SRD917485 SHH917485 RXL917485 RNP917485 RDT917485 QTX917485 QKB917485 QAF917485 PQJ917485 PGN917485 OWR917485 OMV917485 OCZ917485 NTD917485 NJH917485 MZL917485 MPP917485 MFT917485 LVX917485 LMB917485 LCF917485 KSJ917485 KIN917485 JYR917485 JOV917485 JEZ917485 IVD917485 ILH917485 IBL917485 HRP917485 HHT917485 GXX917485 GOB917485 GEF917485 FUJ917485 FKN917485 FAR917485 EQV917485 EGZ917485 DXD917485 DNH917485 DDL917485 CTP917485 CJT917485 BZX917485 BQB917485 BGF917485 AWJ917485 AMN917485 ACR917485 SV917485 IZ917485 D917485 WVL851949 WLP851949 WBT851949 VRX851949 VIB851949 UYF851949 UOJ851949 UEN851949 TUR851949 TKV851949 TAZ851949 SRD851949 SHH851949 RXL851949 RNP851949 RDT851949 QTX851949 QKB851949 QAF851949 PQJ851949 PGN851949 OWR851949 OMV851949 OCZ851949 NTD851949 NJH851949 MZL851949 MPP851949 MFT851949 LVX851949 LMB851949 LCF851949 KSJ851949 KIN851949 JYR851949 JOV851949 JEZ851949 IVD851949 ILH851949 IBL851949 HRP851949 HHT851949 GXX851949 GOB851949 GEF851949 FUJ851949 FKN851949 FAR851949 EQV851949 EGZ851949 DXD851949 DNH851949 DDL851949 CTP851949 CJT851949 BZX851949 BQB851949 BGF851949 AWJ851949 AMN851949 ACR851949 SV851949 IZ851949 D851949 WVL786413 WLP786413 WBT786413 VRX786413 VIB786413 UYF786413 UOJ786413 UEN786413 TUR786413 TKV786413 TAZ786413 SRD786413 SHH786413 RXL786413 RNP786413 RDT786413 QTX786413 QKB786413 QAF786413 PQJ786413 PGN786413 OWR786413 OMV786413 OCZ786413 NTD786413 NJH786413 MZL786413 MPP786413 MFT786413 LVX786413 LMB786413 LCF786413 KSJ786413 KIN786413 JYR786413 JOV786413 JEZ786413 IVD786413 ILH786413 IBL786413 HRP786413 HHT786413 GXX786413 GOB786413 GEF786413 FUJ786413 FKN786413 FAR786413 EQV786413 EGZ786413 DXD786413 DNH786413 DDL786413 CTP786413 CJT786413 BZX786413 BQB786413 BGF786413 AWJ786413 AMN786413 ACR786413 SV786413 IZ786413 D786413 WVL720877 WLP720877 WBT720877 VRX720877 VIB720877 UYF720877 UOJ720877 UEN720877 TUR720877 TKV720877 TAZ720877 SRD720877 SHH720877 RXL720877 RNP720877 RDT720877 QTX720877 QKB720877 QAF720877 PQJ720877 PGN720877 OWR720877 OMV720877 OCZ720877 NTD720877 NJH720877 MZL720877 MPP720877 MFT720877 LVX720877 LMB720877 LCF720877 KSJ720877 KIN720877 JYR720877 JOV720877 JEZ720877 IVD720877 ILH720877 IBL720877 HRP720877 HHT720877 GXX720877 GOB720877 GEF720877 FUJ720877 FKN720877 FAR720877 EQV720877 EGZ720877 DXD720877 DNH720877 DDL720877 CTP720877 CJT720877 BZX720877 BQB720877 BGF720877 AWJ720877 AMN720877 ACR720877 SV720877 IZ720877 D720877 WVL655341 WLP655341 WBT655341 VRX655341 VIB655341 UYF655341 UOJ655341 UEN655341 TUR655341 TKV655341 TAZ655341 SRD655341 SHH655341 RXL655341 RNP655341 RDT655341 QTX655341 QKB655341 QAF655341 PQJ655341 PGN655341 OWR655341 OMV655341 OCZ655341 NTD655341 NJH655341 MZL655341 MPP655341 MFT655341 LVX655341 LMB655341 LCF655341 KSJ655341 KIN655341 JYR655341 JOV655341 JEZ655341 IVD655341 ILH655341 IBL655341 HRP655341 HHT655341 GXX655341 GOB655341 GEF655341 FUJ655341 FKN655341 FAR655341 EQV655341 EGZ655341 DXD655341 DNH655341 DDL655341 CTP655341 CJT655341 BZX655341 BQB655341 BGF655341 AWJ655341 AMN655341 ACR655341 SV655341 IZ655341 D655341 WVL589805 WLP589805 WBT589805 VRX589805 VIB589805 UYF589805 UOJ589805 UEN589805 TUR589805 TKV589805 TAZ589805 SRD589805 SHH589805 RXL589805 RNP589805 RDT589805 QTX589805 QKB589805 QAF589805 PQJ589805 PGN589805 OWR589805 OMV589805 OCZ589805 NTD589805 NJH589805 MZL589805 MPP589805 MFT589805 LVX589805 LMB589805 LCF589805 KSJ589805 KIN589805 JYR589805 JOV589805 JEZ589805 IVD589805 ILH589805 IBL589805 HRP589805 HHT589805 GXX589805 GOB589805 GEF589805 FUJ589805 FKN589805 FAR589805 EQV589805 EGZ589805 DXD589805 DNH589805 DDL589805 CTP589805 CJT589805 BZX589805 BQB589805 BGF589805 AWJ589805 AMN589805 ACR589805 SV589805 IZ589805 D589805 WVL524269 WLP524269 WBT524269 VRX524269 VIB524269 UYF524269 UOJ524269 UEN524269 TUR524269 TKV524269 TAZ524269 SRD524269 SHH524269 RXL524269 RNP524269 RDT524269 QTX524269 QKB524269 QAF524269 PQJ524269 PGN524269 OWR524269 OMV524269 OCZ524269 NTD524269 NJH524269 MZL524269 MPP524269 MFT524269 LVX524269 LMB524269 LCF524269 KSJ524269 KIN524269 JYR524269 JOV524269 JEZ524269 IVD524269 ILH524269 IBL524269 HRP524269 HHT524269 GXX524269 GOB524269 GEF524269 FUJ524269 FKN524269 FAR524269 EQV524269 EGZ524269 DXD524269 DNH524269 DDL524269 CTP524269 CJT524269 BZX524269 BQB524269 BGF524269 AWJ524269 AMN524269 ACR524269 SV524269 IZ524269 D524269 WVL458733 WLP458733 WBT458733 VRX458733 VIB458733 UYF458733 UOJ458733 UEN458733 TUR458733 TKV458733 TAZ458733 SRD458733 SHH458733 RXL458733 RNP458733 RDT458733 QTX458733 QKB458733 QAF458733 PQJ458733 PGN458733 OWR458733 OMV458733 OCZ458733 NTD458733 NJH458733 MZL458733 MPP458733 MFT458733 LVX458733 LMB458733 LCF458733 KSJ458733 KIN458733 JYR458733 JOV458733 JEZ458733 IVD458733 ILH458733 IBL458733 HRP458733 HHT458733 GXX458733 GOB458733 GEF458733 FUJ458733 FKN458733 FAR458733 EQV458733 EGZ458733 DXD458733 DNH458733 DDL458733 CTP458733 CJT458733 BZX458733 BQB458733 BGF458733 AWJ458733 AMN458733 ACR458733 SV458733 IZ458733 D458733 WVL393197 WLP393197 WBT393197 VRX393197 VIB393197 UYF393197 UOJ393197 UEN393197 TUR393197 TKV393197 TAZ393197 SRD393197 SHH393197 RXL393197 RNP393197 RDT393197 QTX393197 QKB393197 QAF393197 PQJ393197 PGN393197 OWR393197 OMV393197 OCZ393197 NTD393197 NJH393197 MZL393197 MPP393197 MFT393197 LVX393197 LMB393197 LCF393197 KSJ393197 KIN393197 JYR393197 JOV393197 JEZ393197 IVD393197 ILH393197 IBL393197 HRP393197 HHT393197 GXX393197 GOB393197 GEF393197 FUJ393197 FKN393197 FAR393197 EQV393197 EGZ393197 DXD393197 DNH393197 DDL393197 CTP393197 CJT393197 BZX393197 BQB393197 BGF393197 AWJ393197 AMN393197 ACR393197 SV393197 IZ393197 D393197 WVL327661 WLP327661 WBT327661 VRX327661 VIB327661 UYF327661 UOJ327661 UEN327661 TUR327661 TKV327661 TAZ327661 SRD327661 SHH327661 RXL327661 RNP327661 RDT327661 QTX327661 QKB327661 QAF327661 PQJ327661 PGN327661 OWR327661 OMV327661 OCZ327661 NTD327661 NJH327661 MZL327661 MPP327661 MFT327661 LVX327661 LMB327661 LCF327661 KSJ327661 KIN327661 JYR327661 JOV327661 JEZ327661 IVD327661 ILH327661 IBL327661 HRP327661 HHT327661 GXX327661 GOB327661 GEF327661 FUJ327661 FKN327661 FAR327661 EQV327661 EGZ327661 DXD327661 DNH327661 DDL327661 CTP327661 CJT327661 BZX327661 BQB327661 BGF327661 AWJ327661 AMN327661 ACR327661 SV327661 IZ327661 D327661 WVL262125 WLP262125 WBT262125 VRX262125 VIB262125 UYF262125 UOJ262125 UEN262125 TUR262125 TKV262125 TAZ262125 SRD262125 SHH262125 RXL262125 RNP262125 RDT262125 QTX262125 QKB262125 QAF262125 PQJ262125 PGN262125 OWR262125 OMV262125 OCZ262125 NTD262125 NJH262125 MZL262125 MPP262125 MFT262125 LVX262125 LMB262125 LCF262125 KSJ262125 KIN262125 JYR262125 JOV262125 JEZ262125 IVD262125 ILH262125 IBL262125 HRP262125 HHT262125 GXX262125 GOB262125 GEF262125 FUJ262125 FKN262125 FAR262125 EQV262125 EGZ262125 DXD262125 DNH262125 DDL262125 CTP262125 CJT262125 BZX262125 BQB262125 BGF262125 AWJ262125 AMN262125 ACR262125 SV262125 IZ262125 D262125 WVL196589 WLP196589 WBT196589 VRX196589 VIB196589 UYF196589 UOJ196589 UEN196589 TUR196589 TKV196589 TAZ196589 SRD196589 SHH196589 RXL196589 RNP196589 RDT196589 QTX196589 QKB196589 QAF196589 PQJ196589 PGN196589 OWR196589 OMV196589 OCZ196589 NTD196589 NJH196589 MZL196589 MPP196589 MFT196589 LVX196589 LMB196589 LCF196589 KSJ196589 KIN196589 JYR196589 JOV196589 JEZ196589 IVD196589 ILH196589 IBL196589 HRP196589 HHT196589 GXX196589 GOB196589 GEF196589 FUJ196589 FKN196589 FAR196589 EQV196589 EGZ196589 DXD196589 DNH196589 DDL196589 CTP196589 CJT196589 BZX196589 BQB196589 BGF196589 AWJ196589 AMN196589 ACR196589 SV196589 IZ196589 D196589 WVL131053 WLP131053 WBT131053 VRX131053 VIB131053 UYF131053 UOJ131053 UEN131053 TUR131053 TKV131053 TAZ131053 SRD131053 SHH131053 RXL131053 RNP131053 RDT131053 QTX131053 QKB131053 QAF131053 PQJ131053 PGN131053 OWR131053 OMV131053 OCZ131053 NTD131053 NJH131053 MZL131053 MPP131053 MFT131053 LVX131053 LMB131053 LCF131053 KSJ131053 KIN131053 JYR131053 JOV131053 JEZ131053 IVD131053 ILH131053 IBL131053 HRP131053 HHT131053 GXX131053 GOB131053 GEF131053 FUJ131053 FKN131053 FAR131053 EQV131053 EGZ131053 DXD131053 DNH131053 DDL131053 CTP131053 CJT131053 BZX131053 BQB131053 BGF131053 AWJ131053 AMN131053 ACR131053 SV131053 IZ131053 D131053 WVL65517 WLP65517 WBT65517 VRX65517 VIB65517 UYF65517 UOJ65517 UEN65517 TUR65517 TKV65517 TAZ65517 SRD65517 SHH65517 RXL65517 RNP65517 RDT65517 QTX65517 QKB65517 QAF65517 PQJ65517 PGN65517 OWR65517 OMV65517 OCZ65517 NTD65517 NJH65517 MZL65517 MPP65517 MFT65517 LVX65517 LMB65517 LCF65517 KSJ65517 KIN65517 JYR65517 JOV65517 JEZ65517 IVD65517 ILH65517 IBL65517 HRP65517 HHT65517 GXX65517 GOB65517 GEF65517 FUJ65517 FKN65517 FAR65517 EQV65517 EGZ65517 DXD65517 DNH65517 DDL65517 CTP65517 CJT65517 BZX65517 BQB65517 BGF65517 AWJ65517 AMN65517 ACR65517 SV65517 IZ65517 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formula1>250</formula1>
    </dataValidation>
    <dataValidation type="list" allowBlank="1" showInputMessage="1" showErrorMessage="1" sqref="D65526 WVL983030 WLP983030 WBT983030 VRX983030 VIB983030 UYF983030 UOJ983030 UEN983030 TUR983030 TKV983030 TAZ983030 SRD983030 SHH983030 RXL983030 RNP983030 RDT983030 QTX983030 QKB983030 QAF983030 PQJ983030 PGN983030 OWR983030 OMV983030 OCZ983030 NTD983030 NJH983030 MZL983030 MPP983030 MFT983030 LVX983030 LMB983030 LCF983030 KSJ983030 KIN983030 JYR983030 JOV983030 JEZ983030 IVD983030 ILH983030 IBL983030 HRP983030 HHT983030 GXX983030 GOB983030 GEF983030 FUJ983030 FKN983030 FAR983030 EQV983030 EGZ983030 DXD983030 DNH983030 DDL983030 CTP983030 CJT983030 BZX983030 BQB983030 BGF983030 AWJ983030 AMN983030 ACR983030 SV983030 IZ983030 D983030 WVL917494 WLP917494 WBT917494 VRX917494 VIB917494 UYF917494 UOJ917494 UEN917494 TUR917494 TKV917494 TAZ917494 SRD917494 SHH917494 RXL917494 RNP917494 RDT917494 QTX917494 QKB917494 QAF917494 PQJ917494 PGN917494 OWR917494 OMV917494 OCZ917494 NTD917494 NJH917494 MZL917494 MPP917494 MFT917494 LVX917494 LMB917494 LCF917494 KSJ917494 KIN917494 JYR917494 JOV917494 JEZ917494 IVD917494 ILH917494 IBL917494 HRP917494 HHT917494 GXX917494 GOB917494 GEF917494 FUJ917494 FKN917494 FAR917494 EQV917494 EGZ917494 DXD917494 DNH917494 DDL917494 CTP917494 CJT917494 BZX917494 BQB917494 BGF917494 AWJ917494 AMN917494 ACR917494 SV917494 IZ917494 D917494 WVL851958 WLP851958 WBT851958 VRX851958 VIB851958 UYF851958 UOJ851958 UEN851958 TUR851958 TKV851958 TAZ851958 SRD851958 SHH851958 RXL851958 RNP851958 RDT851958 QTX851958 QKB851958 QAF851958 PQJ851958 PGN851958 OWR851958 OMV851958 OCZ851958 NTD851958 NJH851958 MZL851958 MPP851958 MFT851958 LVX851958 LMB851958 LCF851958 KSJ851958 KIN851958 JYR851958 JOV851958 JEZ851958 IVD851958 ILH851958 IBL851958 HRP851958 HHT851958 GXX851958 GOB851958 GEF851958 FUJ851958 FKN851958 FAR851958 EQV851958 EGZ851958 DXD851958 DNH851958 DDL851958 CTP851958 CJT851958 BZX851958 BQB851958 BGF851958 AWJ851958 AMN851958 ACR851958 SV851958 IZ851958 D851958 WVL786422 WLP786422 WBT786422 VRX786422 VIB786422 UYF786422 UOJ786422 UEN786422 TUR786422 TKV786422 TAZ786422 SRD786422 SHH786422 RXL786422 RNP786422 RDT786422 QTX786422 QKB786422 QAF786422 PQJ786422 PGN786422 OWR786422 OMV786422 OCZ786422 NTD786422 NJH786422 MZL786422 MPP786422 MFT786422 LVX786422 LMB786422 LCF786422 KSJ786422 KIN786422 JYR786422 JOV786422 JEZ786422 IVD786422 ILH786422 IBL786422 HRP786422 HHT786422 GXX786422 GOB786422 GEF786422 FUJ786422 FKN786422 FAR786422 EQV786422 EGZ786422 DXD786422 DNH786422 DDL786422 CTP786422 CJT786422 BZX786422 BQB786422 BGF786422 AWJ786422 AMN786422 ACR786422 SV786422 IZ786422 D786422 WVL720886 WLP720886 WBT720886 VRX720886 VIB720886 UYF720886 UOJ720886 UEN720886 TUR720886 TKV720886 TAZ720886 SRD720886 SHH720886 RXL720886 RNP720886 RDT720886 QTX720886 QKB720886 QAF720886 PQJ720886 PGN720886 OWR720886 OMV720886 OCZ720886 NTD720886 NJH720886 MZL720886 MPP720886 MFT720886 LVX720886 LMB720886 LCF720886 KSJ720886 KIN720886 JYR720886 JOV720886 JEZ720886 IVD720886 ILH720886 IBL720886 HRP720886 HHT720886 GXX720886 GOB720886 GEF720886 FUJ720886 FKN720886 FAR720886 EQV720886 EGZ720886 DXD720886 DNH720886 DDL720886 CTP720886 CJT720886 BZX720886 BQB720886 BGF720886 AWJ720886 AMN720886 ACR720886 SV720886 IZ720886 D720886 WVL655350 WLP655350 WBT655350 VRX655350 VIB655350 UYF655350 UOJ655350 UEN655350 TUR655350 TKV655350 TAZ655350 SRD655350 SHH655350 RXL655350 RNP655350 RDT655350 QTX655350 QKB655350 QAF655350 PQJ655350 PGN655350 OWR655350 OMV655350 OCZ655350 NTD655350 NJH655350 MZL655350 MPP655350 MFT655350 LVX655350 LMB655350 LCF655350 KSJ655350 KIN655350 JYR655350 JOV655350 JEZ655350 IVD655350 ILH655350 IBL655350 HRP655350 HHT655350 GXX655350 GOB655350 GEF655350 FUJ655350 FKN655350 FAR655350 EQV655350 EGZ655350 DXD655350 DNH655350 DDL655350 CTP655350 CJT655350 BZX655350 BQB655350 BGF655350 AWJ655350 AMN655350 ACR655350 SV655350 IZ655350 D655350 WVL589814 WLP589814 WBT589814 VRX589814 VIB589814 UYF589814 UOJ589814 UEN589814 TUR589814 TKV589814 TAZ589814 SRD589814 SHH589814 RXL589814 RNP589814 RDT589814 QTX589814 QKB589814 QAF589814 PQJ589814 PGN589814 OWR589814 OMV589814 OCZ589814 NTD589814 NJH589814 MZL589814 MPP589814 MFT589814 LVX589814 LMB589814 LCF589814 KSJ589814 KIN589814 JYR589814 JOV589814 JEZ589814 IVD589814 ILH589814 IBL589814 HRP589814 HHT589814 GXX589814 GOB589814 GEF589814 FUJ589814 FKN589814 FAR589814 EQV589814 EGZ589814 DXD589814 DNH589814 DDL589814 CTP589814 CJT589814 BZX589814 BQB589814 BGF589814 AWJ589814 AMN589814 ACR589814 SV589814 IZ589814 D589814 WVL524278 WLP524278 WBT524278 VRX524278 VIB524278 UYF524278 UOJ524278 UEN524278 TUR524278 TKV524278 TAZ524278 SRD524278 SHH524278 RXL524278 RNP524278 RDT524278 QTX524278 QKB524278 QAF524278 PQJ524278 PGN524278 OWR524278 OMV524278 OCZ524278 NTD524278 NJH524278 MZL524278 MPP524278 MFT524278 LVX524278 LMB524278 LCF524278 KSJ524278 KIN524278 JYR524278 JOV524278 JEZ524278 IVD524278 ILH524278 IBL524278 HRP524278 HHT524278 GXX524278 GOB524278 GEF524278 FUJ524278 FKN524278 FAR524278 EQV524278 EGZ524278 DXD524278 DNH524278 DDL524278 CTP524278 CJT524278 BZX524278 BQB524278 BGF524278 AWJ524278 AMN524278 ACR524278 SV524278 IZ524278 D524278 WVL458742 WLP458742 WBT458742 VRX458742 VIB458742 UYF458742 UOJ458742 UEN458742 TUR458742 TKV458742 TAZ458742 SRD458742 SHH458742 RXL458742 RNP458742 RDT458742 QTX458742 QKB458742 QAF458742 PQJ458742 PGN458742 OWR458742 OMV458742 OCZ458742 NTD458742 NJH458742 MZL458742 MPP458742 MFT458742 LVX458742 LMB458742 LCF458742 KSJ458742 KIN458742 JYR458742 JOV458742 JEZ458742 IVD458742 ILH458742 IBL458742 HRP458742 HHT458742 GXX458742 GOB458742 GEF458742 FUJ458742 FKN458742 FAR458742 EQV458742 EGZ458742 DXD458742 DNH458742 DDL458742 CTP458742 CJT458742 BZX458742 BQB458742 BGF458742 AWJ458742 AMN458742 ACR458742 SV458742 IZ458742 D458742 WVL393206 WLP393206 WBT393206 VRX393206 VIB393206 UYF393206 UOJ393206 UEN393206 TUR393206 TKV393206 TAZ393206 SRD393206 SHH393206 RXL393206 RNP393206 RDT393206 QTX393206 QKB393206 QAF393206 PQJ393206 PGN393206 OWR393206 OMV393206 OCZ393206 NTD393206 NJH393206 MZL393206 MPP393206 MFT393206 LVX393206 LMB393206 LCF393206 KSJ393206 KIN393206 JYR393206 JOV393206 JEZ393206 IVD393206 ILH393206 IBL393206 HRP393206 HHT393206 GXX393206 GOB393206 GEF393206 FUJ393206 FKN393206 FAR393206 EQV393206 EGZ393206 DXD393206 DNH393206 DDL393206 CTP393206 CJT393206 BZX393206 BQB393206 BGF393206 AWJ393206 AMN393206 ACR393206 SV393206 IZ393206 D393206 WVL327670 WLP327670 WBT327670 VRX327670 VIB327670 UYF327670 UOJ327670 UEN327670 TUR327670 TKV327670 TAZ327670 SRD327670 SHH327670 RXL327670 RNP327670 RDT327670 QTX327670 QKB327670 QAF327670 PQJ327670 PGN327670 OWR327670 OMV327670 OCZ327670 NTD327670 NJH327670 MZL327670 MPP327670 MFT327670 LVX327670 LMB327670 LCF327670 KSJ327670 KIN327670 JYR327670 JOV327670 JEZ327670 IVD327670 ILH327670 IBL327670 HRP327670 HHT327670 GXX327670 GOB327670 GEF327670 FUJ327670 FKN327670 FAR327670 EQV327670 EGZ327670 DXD327670 DNH327670 DDL327670 CTP327670 CJT327670 BZX327670 BQB327670 BGF327670 AWJ327670 AMN327670 ACR327670 SV327670 IZ327670 D327670 WVL262134 WLP262134 WBT262134 VRX262134 VIB262134 UYF262134 UOJ262134 UEN262134 TUR262134 TKV262134 TAZ262134 SRD262134 SHH262134 RXL262134 RNP262134 RDT262134 QTX262134 QKB262134 QAF262134 PQJ262134 PGN262134 OWR262134 OMV262134 OCZ262134 NTD262134 NJH262134 MZL262134 MPP262134 MFT262134 LVX262134 LMB262134 LCF262134 KSJ262134 KIN262134 JYR262134 JOV262134 JEZ262134 IVD262134 ILH262134 IBL262134 HRP262134 HHT262134 GXX262134 GOB262134 GEF262134 FUJ262134 FKN262134 FAR262134 EQV262134 EGZ262134 DXD262134 DNH262134 DDL262134 CTP262134 CJT262134 BZX262134 BQB262134 BGF262134 AWJ262134 AMN262134 ACR262134 SV262134 IZ262134 D262134 WVL196598 WLP196598 WBT196598 VRX196598 VIB196598 UYF196598 UOJ196598 UEN196598 TUR196598 TKV196598 TAZ196598 SRD196598 SHH196598 RXL196598 RNP196598 RDT196598 QTX196598 QKB196598 QAF196598 PQJ196598 PGN196598 OWR196598 OMV196598 OCZ196598 NTD196598 NJH196598 MZL196598 MPP196598 MFT196598 LVX196598 LMB196598 LCF196598 KSJ196598 KIN196598 JYR196598 JOV196598 JEZ196598 IVD196598 ILH196598 IBL196598 HRP196598 HHT196598 GXX196598 GOB196598 GEF196598 FUJ196598 FKN196598 FAR196598 EQV196598 EGZ196598 DXD196598 DNH196598 DDL196598 CTP196598 CJT196598 BZX196598 BQB196598 BGF196598 AWJ196598 AMN196598 ACR196598 SV196598 IZ196598 D196598 WVL131062 WLP131062 WBT131062 VRX131062 VIB131062 UYF131062 UOJ131062 UEN131062 TUR131062 TKV131062 TAZ131062 SRD131062 SHH131062 RXL131062 RNP131062 RDT131062 QTX131062 QKB131062 QAF131062 PQJ131062 PGN131062 OWR131062 OMV131062 OCZ131062 NTD131062 NJH131062 MZL131062 MPP131062 MFT131062 LVX131062 LMB131062 LCF131062 KSJ131062 KIN131062 JYR131062 JOV131062 JEZ131062 IVD131062 ILH131062 IBL131062 HRP131062 HHT131062 GXX131062 GOB131062 GEF131062 FUJ131062 FKN131062 FAR131062 EQV131062 EGZ131062 DXD131062 DNH131062 DDL131062 CTP131062 CJT131062 BZX131062 BQB131062 BGF131062 AWJ131062 AMN131062 ACR131062 SV131062 IZ131062 D131062 WVL65526 WLP65526 WBT65526 VRX65526 VIB65526 UYF65526 UOJ65526 UEN65526 TUR65526 TKV65526 TAZ65526 SRD65526 SHH65526 RXL65526 RNP65526 RDT65526 QTX65526 QKB65526 QAF65526 PQJ65526 PGN65526 OWR65526 OMV65526 OCZ65526 NTD65526 NJH65526 MZL65526 MPP65526 MFT65526 LVX65526 LMB65526 LCF65526 KSJ65526 KIN65526 JYR65526 JOV65526 JEZ65526 IVD65526 ILH65526 IBL65526 HRP65526 HHT65526 GXX65526 GOB65526 GEF65526 FUJ65526 FKN65526 FAR65526 EQV65526 EGZ65526 DXD65526 DNH65526 DDL65526 CTP65526 CJT65526 BZX65526 BQB65526 BGF65526 AWJ65526 AMN65526 ACR65526 SV65526 IZ65526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formula1>"&lt;select from list&gt;, Yes, No"</formula1>
    </dataValidation>
    <dataValidation type="list" allowBlank="1" showInputMessage="1" showErrorMessage="1" sqref="WVL983028:WVM983028 D13:E13 WLP983028:WLQ983028 WBT983028:WBU983028 VRX983028:VRY983028 VIB983028:VIC983028 UYF983028:UYG983028 UOJ983028:UOK983028 UEN983028:UEO983028 TUR983028:TUS983028 TKV983028:TKW983028 TAZ983028:TBA983028 SRD983028:SRE983028 SHH983028:SHI983028 RXL983028:RXM983028 RNP983028:RNQ983028 RDT983028:RDU983028 QTX983028:QTY983028 QKB983028:QKC983028 QAF983028:QAG983028 PQJ983028:PQK983028 PGN983028:PGO983028 OWR983028:OWS983028 OMV983028:OMW983028 OCZ983028:ODA983028 NTD983028:NTE983028 NJH983028:NJI983028 MZL983028:MZM983028 MPP983028:MPQ983028 MFT983028:MFU983028 LVX983028:LVY983028 LMB983028:LMC983028 LCF983028:LCG983028 KSJ983028:KSK983028 KIN983028:KIO983028 JYR983028:JYS983028 JOV983028:JOW983028 JEZ983028:JFA983028 IVD983028:IVE983028 ILH983028:ILI983028 IBL983028:IBM983028 HRP983028:HRQ983028 HHT983028:HHU983028 GXX983028:GXY983028 GOB983028:GOC983028 GEF983028:GEG983028 FUJ983028:FUK983028 FKN983028:FKO983028 FAR983028:FAS983028 EQV983028:EQW983028 EGZ983028:EHA983028 DXD983028:DXE983028 DNH983028:DNI983028 DDL983028:DDM983028 CTP983028:CTQ983028 CJT983028:CJU983028 BZX983028:BZY983028 BQB983028:BQC983028 BGF983028:BGG983028 AWJ983028:AWK983028 AMN983028:AMO983028 ACR983028:ACS983028 SV983028:SW983028 IZ983028:JA983028 D983028:E983028 WVL917492:WVM917492 WLP917492:WLQ917492 WBT917492:WBU917492 VRX917492:VRY917492 VIB917492:VIC917492 UYF917492:UYG917492 UOJ917492:UOK917492 UEN917492:UEO917492 TUR917492:TUS917492 TKV917492:TKW917492 TAZ917492:TBA917492 SRD917492:SRE917492 SHH917492:SHI917492 RXL917492:RXM917492 RNP917492:RNQ917492 RDT917492:RDU917492 QTX917492:QTY917492 QKB917492:QKC917492 QAF917492:QAG917492 PQJ917492:PQK917492 PGN917492:PGO917492 OWR917492:OWS917492 OMV917492:OMW917492 OCZ917492:ODA917492 NTD917492:NTE917492 NJH917492:NJI917492 MZL917492:MZM917492 MPP917492:MPQ917492 MFT917492:MFU917492 LVX917492:LVY917492 LMB917492:LMC917492 LCF917492:LCG917492 KSJ917492:KSK917492 KIN917492:KIO917492 JYR917492:JYS917492 JOV917492:JOW917492 JEZ917492:JFA917492 IVD917492:IVE917492 ILH917492:ILI917492 IBL917492:IBM917492 HRP917492:HRQ917492 HHT917492:HHU917492 GXX917492:GXY917492 GOB917492:GOC917492 GEF917492:GEG917492 FUJ917492:FUK917492 FKN917492:FKO917492 FAR917492:FAS917492 EQV917492:EQW917492 EGZ917492:EHA917492 DXD917492:DXE917492 DNH917492:DNI917492 DDL917492:DDM917492 CTP917492:CTQ917492 CJT917492:CJU917492 BZX917492:BZY917492 BQB917492:BQC917492 BGF917492:BGG917492 AWJ917492:AWK917492 AMN917492:AMO917492 ACR917492:ACS917492 SV917492:SW917492 IZ917492:JA917492 D917492:E917492 WVL851956:WVM851956 WLP851956:WLQ851956 WBT851956:WBU851956 VRX851956:VRY851956 VIB851956:VIC851956 UYF851956:UYG851956 UOJ851956:UOK851956 UEN851956:UEO851956 TUR851956:TUS851956 TKV851956:TKW851956 TAZ851956:TBA851956 SRD851956:SRE851956 SHH851956:SHI851956 RXL851956:RXM851956 RNP851956:RNQ851956 RDT851956:RDU851956 QTX851956:QTY851956 QKB851956:QKC851956 QAF851956:QAG851956 PQJ851956:PQK851956 PGN851956:PGO851956 OWR851956:OWS851956 OMV851956:OMW851956 OCZ851956:ODA851956 NTD851956:NTE851956 NJH851956:NJI851956 MZL851956:MZM851956 MPP851956:MPQ851956 MFT851956:MFU851956 LVX851956:LVY851956 LMB851956:LMC851956 LCF851956:LCG851956 KSJ851956:KSK851956 KIN851956:KIO851956 JYR851956:JYS851956 JOV851956:JOW851956 JEZ851956:JFA851956 IVD851956:IVE851956 ILH851956:ILI851956 IBL851956:IBM851956 HRP851956:HRQ851956 HHT851956:HHU851956 GXX851956:GXY851956 GOB851956:GOC851956 GEF851956:GEG851956 FUJ851956:FUK851956 FKN851956:FKO851956 FAR851956:FAS851956 EQV851956:EQW851956 EGZ851956:EHA851956 DXD851956:DXE851956 DNH851956:DNI851956 DDL851956:DDM851956 CTP851956:CTQ851956 CJT851956:CJU851956 BZX851956:BZY851956 BQB851956:BQC851956 BGF851956:BGG851956 AWJ851956:AWK851956 AMN851956:AMO851956 ACR851956:ACS851956 SV851956:SW851956 IZ851956:JA851956 D851956:E851956 WVL786420:WVM786420 WLP786420:WLQ786420 WBT786420:WBU786420 VRX786420:VRY786420 VIB786420:VIC786420 UYF786420:UYG786420 UOJ786420:UOK786420 UEN786420:UEO786420 TUR786420:TUS786420 TKV786420:TKW786420 TAZ786420:TBA786420 SRD786420:SRE786420 SHH786420:SHI786420 RXL786420:RXM786420 RNP786420:RNQ786420 RDT786420:RDU786420 QTX786420:QTY786420 QKB786420:QKC786420 QAF786420:QAG786420 PQJ786420:PQK786420 PGN786420:PGO786420 OWR786420:OWS786420 OMV786420:OMW786420 OCZ786420:ODA786420 NTD786420:NTE786420 NJH786420:NJI786420 MZL786420:MZM786420 MPP786420:MPQ786420 MFT786420:MFU786420 LVX786420:LVY786420 LMB786420:LMC786420 LCF786420:LCG786420 KSJ786420:KSK786420 KIN786420:KIO786420 JYR786420:JYS786420 JOV786420:JOW786420 JEZ786420:JFA786420 IVD786420:IVE786420 ILH786420:ILI786420 IBL786420:IBM786420 HRP786420:HRQ786420 HHT786420:HHU786420 GXX786420:GXY786420 GOB786420:GOC786420 GEF786420:GEG786420 FUJ786420:FUK786420 FKN786420:FKO786420 FAR786420:FAS786420 EQV786420:EQW786420 EGZ786420:EHA786420 DXD786420:DXE786420 DNH786420:DNI786420 DDL786420:DDM786420 CTP786420:CTQ786420 CJT786420:CJU786420 BZX786420:BZY786420 BQB786420:BQC786420 BGF786420:BGG786420 AWJ786420:AWK786420 AMN786420:AMO786420 ACR786420:ACS786420 SV786420:SW786420 IZ786420:JA786420 D786420:E786420 WVL720884:WVM720884 WLP720884:WLQ720884 WBT720884:WBU720884 VRX720884:VRY720884 VIB720884:VIC720884 UYF720884:UYG720884 UOJ720884:UOK720884 UEN720884:UEO720884 TUR720884:TUS720884 TKV720884:TKW720884 TAZ720884:TBA720884 SRD720884:SRE720884 SHH720884:SHI720884 RXL720884:RXM720884 RNP720884:RNQ720884 RDT720884:RDU720884 QTX720884:QTY720884 QKB720884:QKC720884 QAF720884:QAG720884 PQJ720884:PQK720884 PGN720884:PGO720884 OWR720884:OWS720884 OMV720884:OMW720884 OCZ720884:ODA720884 NTD720884:NTE720884 NJH720884:NJI720884 MZL720884:MZM720884 MPP720884:MPQ720884 MFT720884:MFU720884 LVX720884:LVY720884 LMB720884:LMC720884 LCF720884:LCG720884 KSJ720884:KSK720884 KIN720884:KIO720884 JYR720884:JYS720884 JOV720884:JOW720884 JEZ720884:JFA720884 IVD720884:IVE720884 ILH720884:ILI720884 IBL720884:IBM720884 HRP720884:HRQ720884 HHT720884:HHU720884 GXX720884:GXY720884 GOB720884:GOC720884 GEF720884:GEG720884 FUJ720884:FUK720884 FKN720884:FKO720884 FAR720884:FAS720884 EQV720884:EQW720884 EGZ720884:EHA720884 DXD720884:DXE720884 DNH720884:DNI720884 DDL720884:DDM720884 CTP720884:CTQ720884 CJT720884:CJU720884 BZX720884:BZY720884 BQB720884:BQC720884 BGF720884:BGG720884 AWJ720884:AWK720884 AMN720884:AMO720884 ACR720884:ACS720884 SV720884:SW720884 IZ720884:JA720884 D720884:E720884 WVL655348:WVM655348 WLP655348:WLQ655348 WBT655348:WBU655348 VRX655348:VRY655348 VIB655348:VIC655348 UYF655348:UYG655348 UOJ655348:UOK655348 UEN655348:UEO655348 TUR655348:TUS655348 TKV655348:TKW655348 TAZ655348:TBA655348 SRD655348:SRE655348 SHH655348:SHI655348 RXL655348:RXM655348 RNP655348:RNQ655348 RDT655348:RDU655348 QTX655348:QTY655348 QKB655348:QKC655348 QAF655348:QAG655348 PQJ655348:PQK655348 PGN655348:PGO655348 OWR655348:OWS655348 OMV655348:OMW655348 OCZ655348:ODA655348 NTD655348:NTE655348 NJH655348:NJI655348 MZL655348:MZM655348 MPP655348:MPQ655348 MFT655348:MFU655348 LVX655348:LVY655348 LMB655348:LMC655348 LCF655348:LCG655348 KSJ655348:KSK655348 KIN655348:KIO655348 JYR655348:JYS655348 JOV655348:JOW655348 JEZ655348:JFA655348 IVD655348:IVE655348 ILH655348:ILI655348 IBL655348:IBM655348 HRP655348:HRQ655348 HHT655348:HHU655348 GXX655348:GXY655348 GOB655348:GOC655348 GEF655348:GEG655348 FUJ655348:FUK655348 FKN655348:FKO655348 FAR655348:FAS655348 EQV655348:EQW655348 EGZ655348:EHA655348 DXD655348:DXE655348 DNH655348:DNI655348 DDL655348:DDM655348 CTP655348:CTQ655348 CJT655348:CJU655348 BZX655348:BZY655348 BQB655348:BQC655348 BGF655348:BGG655348 AWJ655348:AWK655348 AMN655348:AMO655348 ACR655348:ACS655348 SV655348:SW655348 IZ655348:JA655348 D655348:E655348 WVL589812:WVM589812 WLP589812:WLQ589812 WBT589812:WBU589812 VRX589812:VRY589812 VIB589812:VIC589812 UYF589812:UYG589812 UOJ589812:UOK589812 UEN589812:UEO589812 TUR589812:TUS589812 TKV589812:TKW589812 TAZ589812:TBA589812 SRD589812:SRE589812 SHH589812:SHI589812 RXL589812:RXM589812 RNP589812:RNQ589812 RDT589812:RDU589812 QTX589812:QTY589812 QKB589812:QKC589812 QAF589812:QAG589812 PQJ589812:PQK589812 PGN589812:PGO589812 OWR589812:OWS589812 OMV589812:OMW589812 OCZ589812:ODA589812 NTD589812:NTE589812 NJH589812:NJI589812 MZL589812:MZM589812 MPP589812:MPQ589812 MFT589812:MFU589812 LVX589812:LVY589812 LMB589812:LMC589812 LCF589812:LCG589812 KSJ589812:KSK589812 KIN589812:KIO589812 JYR589812:JYS589812 JOV589812:JOW589812 JEZ589812:JFA589812 IVD589812:IVE589812 ILH589812:ILI589812 IBL589812:IBM589812 HRP589812:HRQ589812 HHT589812:HHU589812 GXX589812:GXY589812 GOB589812:GOC589812 GEF589812:GEG589812 FUJ589812:FUK589812 FKN589812:FKO589812 FAR589812:FAS589812 EQV589812:EQW589812 EGZ589812:EHA589812 DXD589812:DXE589812 DNH589812:DNI589812 DDL589812:DDM589812 CTP589812:CTQ589812 CJT589812:CJU589812 BZX589812:BZY589812 BQB589812:BQC589812 BGF589812:BGG589812 AWJ589812:AWK589812 AMN589812:AMO589812 ACR589812:ACS589812 SV589812:SW589812 IZ589812:JA589812 D589812:E589812 WVL524276:WVM524276 WLP524276:WLQ524276 WBT524276:WBU524276 VRX524276:VRY524276 VIB524276:VIC524276 UYF524276:UYG524276 UOJ524276:UOK524276 UEN524276:UEO524276 TUR524276:TUS524276 TKV524276:TKW524276 TAZ524276:TBA524276 SRD524276:SRE524276 SHH524276:SHI524276 RXL524276:RXM524276 RNP524276:RNQ524276 RDT524276:RDU524276 QTX524276:QTY524276 QKB524276:QKC524276 QAF524276:QAG524276 PQJ524276:PQK524276 PGN524276:PGO524276 OWR524276:OWS524276 OMV524276:OMW524276 OCZ524276:ODA524276 NTD524276:NTE524276 NJH524276:NJI524276 MZL524276:MZM524276 MPP524276:MPQ524276 MFT524276:MFU524276 LVX524276:LVY524276 LMB524276:LMC524276 LCF524276:LCG524276 KSJ524276:KSK524276 KIN524276:KIO524276 JYR524276:JYS524276 JOV524276:JOW524276 JEZ524276:JFA524276 IVD524276:IVE524276 ILH524276:ILI524276 IBL524276:IBM524276 HRP524276:HRQ524276 HHT524276:HHU524276 GXX524276:GXY524276 GOB524276:GOC524276 GEF524276:GEG524276 FUJ524276:FUK524276 FKN524276:FKO524276 FAR524276:FAS524276 EQV524276:EQW524276 EGZ524276:EHA524276 DXD524276:DXE524276 DNH524276:DNI524276 DDL524276:DDM524276 CTP524276:CTQ524276 CJT524276:CJU524276 BZX524276:BZY524276 BQB524276:BQC524276 BGF524276:BGG524276 AWJ524276:AWK524276 AMN524276:AMO524276 ACR524276:ACS524276 SV524276:SW524276 IZ524276:JA524276 D524276:E524276 WVL458740:WVM458740 WLP458740:WLQ458740 WBT458740:WBU458740 VRX458740:VRY458740 VIB458740:VIC458740 UYF458740:UYG458740 UOJ458740:UOK458740 UEN458740:UEO458740 TUR458740:TUS458740 TKV458740:TKW458740 TAZ458740:TBA458740 SRD458740:SRE458740 SHH458740:SHI458740 RXL458740:RXM458740 RNP458740:RNQ458740 RDT458740:RDU458740 QTX458740:QTY458740 QKB458740:QKC458740 QAF458740:QAG458740 PQJ458740:PQK458740 PGN458740:PGO458740 OWR458740:OWS458740 OMV458740:OMW458740 OCZ458740:ODA458740 NTD458740:NTE458740 NJH458740:NJI458740 MZL458740:MZM458740 MPP458740:MPQ458740 MFT458740:MFU458740 LVX458740:LVY458740 LMB458740:LMC458740 LCF458740:LCG458740 KSJ458740:KSK458740 KIN458740:KIO458740 JYR458740:JYS458740 JOV458740:JOW458740 JEZ458740:JFA458740 IVD458740:IVE458740 ILH458740:ILI458740 IBL458740:IBM458740 HRP458740:HRQ458740 HHT458740:HHU458740 GXX458740:GXY458740 GOB458740:GOC458740 GEF458740:GEG458740 FUJ458740:FUK458740 FKN458740:FKO458740 FAR458740:FAS458740 EQV458740:EQW458740 EGZ458740:EHA458740 DXD458740:DXE458740 DNH458740:DNI458740 DDL458740:DDM458740 CTP458740:CTQ458740 CJT458740:CJU458740 BZX458740:BZY458740 BQB458740:BQC458740 BGF458740:BGG458740 AWJ458740:AWK458740 AMN458740:AMO458740 ACR458740:ACS458740 SV458740:SW458740 IZ458740:JA458740 D458740:E458740 WVL393204:WVM393204 WLP393204:WLQ393204 WBT393204:WBU393204 VRX393204:VRY393204 VIB393204:VIC393204 UYF393204:UYG393204 UOJ393204:UOK393204 UEN393204:UEO393204 TUR393204:TUS393204 TKV393204:TKW393204 TAZ393204:TBA393204 SRD393204:SRE393204 SHH393204:SHI393204 RXL393204:RXM393204 RNP393204:RNQ393204 RDT393204:RDU393204 QTX393204:QTY393204 QKB393204:QKC393204 QAF393204:QAG393204 PQJ393204:PQK393204 PGN393204:PGO393204 OWR393204:OWS393204 OMV393204:OMW393204 OCZ393204:ODA393204 NTD393204:NTE393204 NJH393204:NJI393204 MZL393204:MZM393204 MPP393204:MPQ393204 MFT393204:MFU393204 LVX393204:LVY393204 LMB393204:LMC393204 LCF393204:LCG393204 KSJ393204:KSK393204 KIN393204:KIO393204 JYR393204:JYS393204 JOV393204:JOW393204 JEZ393204:JFA393204 IVD393204:IVE393204 ILH393204:ILI393204 IBL393204:IBM393204 HRP393204:HRQ393204 HHT393204:HHU393204 GXX393204:GXY393204 GOB393204:GOC393204 GEF393204:GEG393204 FUJ393204:FUK393204 FKN393204:FKO393204 FAR393204:FAS393204 EQV393204:EQW393204 EGZ393204:EHA393204 DXD393204:DXE393204 DNH393204:DNI393204 DDL393204:DDM393204 CTP393204:CTQ393204 CJT393204:CJU393204 BZX393204:BZY393204 BQB393204:BQC393204 BGF393204:BGG393204 AWJ393204:AWK393204 AMN393204:AMO393204 ACR393204:ACS393204 SV393204:SW393204 IZ393204:JA393204 D393204:E393204 WVL327668:WVM327668 WLP327668:WLQ327668 WBT327668:WBU327668 VRX327668:VRY327668 VIB327668:VIC327668 UYF327668:UYG327668 UOJ327668:UOK327668 UEN327668:UEO327668 TUR327668:TUS327668 TKV327668:TKW327668 TAZ327668:TBA327668 SRD327668:SRE327668 SHH327668:SHI327668 RXL327668:RXM327668 RNP327668:RNQ327668 RDT327668:RDU327668 QTX327668:QTY327668 QKB327668:QKC327668 QAF327668:QAG327668 PQJ327668:PQK327668 PGN327668:PGO327668 OWR327668:OWS327668 OMV327668:OMW327668 OCZ327668:ODA327668 NTD327668:NTE327668 NJH327668:NJI327668 MZL327668:MZM327668 MPP327668:MPQ327668 MFT327668:MFU327668 LVX327668:LVY327668 LMB327668:LMC327668 LCF327668:LCG327668 KSJ327668:KSK327668 KIN327668:KIO327668 JYR327668:JYS327668 JOV327668:JOW327668 JEZ327668:JFA327668 IVD327668:IVE327668 ILH327668:ILI327668 IBL327668:IBM327668 HRP327668:HRQ327668 HHT327668:HHU327668 GXX327668:GXY327668 GOB327668:GOC327668 GEF327668:GEG327668 FUJ327668:FUK327668 FKN327668:FKO327668 FAR327668:FAS327668 EQV327668:EQW327668 EGZ327668:EHA327668 DXD327668:DXE327668 DNH327668:DNI327668 DDL327668:DDM327668 CTP327668:CTQ327668 CJT327668:CJU327668 BZX327668:BZY327668 BQB327668:BQC327668 BGF327668:BGG327668 AWJ327668:AWK327668 AMN327668:AMO327668 ACR327668:ACS327668 SV327668:SW327668 IZ327668:JA327668 D327668:E327668 WVL262132:WVM262132 WLP262132:WLQ262132 WBT262132:WBU262132 VRX262132:VRY262132 VIB262132:VIC262132 UYF262132:UYG262132 UOJ262132:UOK262132 UEN262132:UEO262132 TUR262132:TUS262132 TKV262132:TKW262132 TAZ262132:TBA262132 SRD262132:SRE262132 SHH262132:SHI262132 RXL262132:RXM262132 RNP262132:RNQ262132 RDT262132:RDU262132 QTX262132:QTY262132 QKB262132:QKC262132 QAF262132:QAG262132 PQJ262132:PQK262132 PGN262132:PGO262132 OWR262132:OWS262132 OMV262132:OMW262132 OCZ262132:ODA262132 NTD262132:NTE262132 NJH262132:NJI262132 MZL262132:MZM262132 MPP262132:MPQ262132 MFT262132:MFU262132 LVX262132:LVY262132 LMB262132:LMC262132 LCF262132:LCG262132 KSJ262132:KSK262132 KIN262132:KIO262132 JYR262132:JYS262132 JOV262132:JOW262132 JEZ262132:JFA262132 IVD262132:IVE262132 ILH262132:ILI262132 IBL262132:IBM262132 HRP262132:HRQ262132 HHT262132:HHU262132 GXX262132:GXY262132 GOB262132:GOC262132 GEF262132:GEG262132 FUJ262132:FUK262132 FKN262132:FKO262132 FAR262132:FAS262132 EQV262132:EQW262132 EGZ262132:EHA262132 DXD262132:DXE262132 DNH262132:DNI262132 DDL262132:DDM262132 CTP262132:CTQ262132 CJT262132:CJU262132 BZX262132:BZY262132 BQB262132:BQC262132 BGF262132:BGG262132 AWJ262132:AWK262132 AMN262132:AMO262132 ACR262132:ACS262132 SV262132:SW262132 IZ262132:JA262132 D262132:E262132 WVL196596:WVM196596 WLP196596:WLQ196596 WBT196596:WBU196596 VRX196596:VRY196596 VIB196596:VIC196596 UYF196596:UYG196596 UOJ196596:UOK196596 UEN196596:UEO196596 TUR196596:TUS196596 TKV196596:TKW196596 TAZ196596:TBA196596 SRD196596:SRE196596 SHH196596:SHI196596 RXL196596:RXM196596 RNP196596:RNQ196596 RDT196596:RDU196596 QTX196596:QTY196596 QKB196596:QKC196596 QAF196596:QAG196596 PQJ196596:PQK196596 PGN196596:PGO196596 OWR196596:OWS196596 OMV196596:OMW196596 OCZ196596:ODA196596 NTD196596:NTE196596 NJH196596:NJI196596 MZL196596:MZM196596 MPP196596:MPQ196596 MFT196596:MFU196596 LVX196596:LVY196596 LMB196596:LMC196596 LCF196596:LCG196596 KSJ196596:KSK196596 KIN196596:KIO196596 JYR196596:JYS196596 JOV196596:JOW196596 JEZ196596:JFA196596 IVD196596:IVE196596 ILH196596:ILI196596 IBL196596:IBM196596 HRP196596:HRQ196596 HHT196596:HHU196596 GXX196596:GXY196596 GOB196596:GOC196596 GEF196596:GEG196596 FUJ196596:FUK196596 FKN196596:FKO196596 FAR196596:FAS196596 EQV196596:EQW196596 EGZ196596:EHA196596 DXD196596:DXE196596 DNH196596:DNI196596 DDL196596:DDM196596 CTP196596:CTQ196596 CJT196596:CJU196596 BZX196596:BZY196596 BQB196596:BQC196596 BGF196596:BGG196596 AWJ196596:AWK196596 AMN196596:AMO196596 ACR196596:ACS196596 SV196596:SW196596 IZ196596:JA196596 D196596:E196596 WVL131060:WVM131060 WLP131060:WLQ131060 WBT131060:WBU131060 VRX131060:VRY131060 VIB131060:VIC131060 UYF131060:UYG131060 UOJ131060:UOK131060 UEN131060:UEO131060 TUR131060:TUS131060 TKV131060:TKW131060 TAZ131060:TBA131060 SRD131060:SRE131060 SHH131060:SHI131060 RXL131060:RXM131060 RNP131060:RNQ131060 RDT131060:RDU131060 QTX131060:QTY131060 QKB131060:QKC131060 QAF131060:QAG131060 PQJ131060:PQK131060 PGN131060:PGO131060 OWR131060:OWS131060 OMV131060:OMW131060 OCZ131060:ODA131060 NTD131060:NTE131060 NJH131060:NJI131060 MZL131060:MZM131060 MPP131060:MPQ131060 MFT131060:MFU131060 LVX131060:LVY131060 LMB131060:LMC131060 LCF131060:LCG131060 KSJ131060:KSK131060 KIN131060:KIO131060 JYR131060:JYS131060 JOV131060:JOW131060 JEZ131060:JFA131060 IVD131060:IVE131060 ILH131060:ILI131060 IBL131060:IBM131060 HRP131060:HRQ131060 HHT131060:HHU131060 GXX131060:GXY131060 GOB131060:GOC131060 GEF131060:GEG131060 FUJ131060:FUK131060 FKN131060:FKO131060 FAR131060:FAS131060 EQV131060:EQW131060 EGZ131060:EHA131060 DXD131060:DXE131060 DNH131060:DNI131060 DDL131060:DDM131060 CTP131060:CTQ131060 CJT131060:CJU131060 BZX131060:BZY131060 BQB131060:BQC131060 BGF131060:BGG131060 AWJ131060:AWK131060 AMN131060:AMO131060 ACR131060:ACS131060 SV131060:SW131060 IZ131060:JA131060 D131060:E131060 WVL65524:WVM65524 WLP65524:WLQ65524 WBT65524:WBU65524 VRX65524:VRY65524 VIB65524:VIC65524 UYF65524:UYG65524 UOJ65524:UOK65524 UEN65524:UEO65524 TUR65524:TUS65524 TKV65524:TKW65524 TAZ65524:TBA65524 SRD65524:SRE65524 SHH65524:SHI65524 RXL65524:RXM65524 RNP65524:RNQ65524 RDT65524:RDU65524 QTX65524:QTY65524 QKB65524:QKC65524 QAF65524:QAG65524 PQJ65524:PQK65524 PGN65524:PGO65524 OWR65524:OWS65524 OMV65524:OMW65524 OCZ65524:ODA65524 NTD65524:NTE65524 NJH65524:NJI65524 MZL65524:MZM65524 MPP65524:MPQ65524 MFT65524:MFU65524 LVX65524:LVY65524 LMB65524:LMC65524 LCF65524:LCG65524 KSJ65524:KSK65524 KIN65524:KIO65524 JYR65524:JYS65524 JOV65524:JOW65524 JEZ65524:JFA65524 IVD65524:IVE65524 ILH65524:ILI65524 IBL65524:IBM65524 HRP65524:HRQ65524 HHT65524:HHU65524 GXX65524:GXY65524 GOB65524:GOC65524 GEF65524:GEG65524 FUJ65524:FUK65524 FKN65524:FKO65524 FAR65524:FAS65524 EQV65524:EQW65524 EGZ65524:EHA65524 DXD65524:DXE65524 DNH65524:DNI65524 DDL65524:DDM65524 CTP65524:CTQ65524 CJT65524:CJU65524 BZX65524:BZY65524 BQB65524:BQC65524 BGF65524:BGG65524 AWJ65524:AWK65524 AMN65524:AMO65524 ACR65524:ACS65524 SV65524:SW65524 IZ65524:JA65524 D65524:E65524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formula1>$C$121:$C$130</formula1>
    </dataValidation>
    <dataValidation type="list" allowBlank="1" showInputMessage="1" showErrorMessage="1" sqref="WVL983029:WVM983029 D14:E14 WLP983029:WLQ983029 WBT983029:WBU983029 VRX983029:VRY983029 VIB983029:VIC983029 UYF983029:UYG983029 UOJ983029:UOK983029 UEN983029:UEO983029 TUR983029:TUS983029 TKV983029:TKW983029 TAZ983029:TBA983029 SRD983029:SRE983029 SHH983029:SHI983029 RXL983029:RXM983029 RNP983029:RNQ983029 RDT983029:RDU983029 QTX983029:QTY983029 QKB983029:QKC983029 QAF983029:QAG983029 PQJ983029:PQK983029 PGN983029:PGO983029 OWR983029:OWS983029 OMV983029:OMW983029 OCZ983029:ODA983029 NTD983029:NTE983029 NJH983029:NJI983029 MZL983029:MZM983029 MPP983029:MPQ983029 MFT983029:MFU983029 LVX983029:LVY983029 LMB983029:LMC983029 LCF983029:LCG983029 KSJ983029:KSK983029 KIN983029:KIO983029 JYR983029:JYS983029 JOV983029:JOW983029 JEZ983029:JFA983029 IVD983029:IVE983029 ILH983029:ILI983029 IBL983029:IBM983029 HRP983029:HRQ983029 HHT983029:HHU983029 GXX983029:GXY983029 GOB983029:GOC983029 GEF983029:GEG983029 FUJ983029:FUK983029 FKN983029:FKO983029 FAR983029:FAS983029 EQV983029:EQW983029 EGZ983029:EHA983029 DXD983029:DXE983029 DNH983029:DNI983029 DDL983029:DDM983029 CTP983029:CTQ983029 CJT983029:CJU983029 BZX983029:BZY983029 BQB983029:BQC983029 BGF983029:BGG983029 AWJ983029:AWK983029 AMN983029:AMO983029 ACR983029:ACS983029 SV983029:SW983029 IZ983029:JA983029 D983029:E983029 WVL917493:WVM917493 WLP917493:WLQ917493 WBT917493:WBU917493 VRX917493:VRY917493 VIB917493:VIC917493 UYF917493:UYG917493 UOJ917493:UOK917493 UEN917493:UEO917493 TUR917493:TUS917493 TKV917493:TKW917493 TAZ917493:TBA917493 SRD917493:SRE917493 SHH917493:SHI917493 RXL917493:RXM917493 RNP917493:RNQ917493 RDT917493:RDU917493 QTX917493:QTY917493 QKB917493:QKC917493 QAF917493:QAG917493 PQJ917493:PQK917493 PGN917493:PGO917493 OWR917493:OWS917493 OMV917493:OMW917493 OCZ917493:ODA917493 NTD917493:NTE917493 NJH917493:NJI917493 MZL917493:MZM917493 MPP917493:MPQ917493 MFT917493:MFU917493 LVX917493:LVY917493 LMB917493:LMC917493 LCF917493:LCG917493 KSJ917493:KSK917493 KIN917493:KIO917493 JYR917493:JYS917493 JOV917493:JOW917493 JEZ917493:JFA917493 IVD917493:IVE917493 ILH917493:ILI917493 IBL917493:IBM917493 HRP917493:HRQ917493 HHT917493:HHU917493 GXX917493:GXY917493 GOB917493:GOC917493 GEF917493:GEG917493 FUJ917493:FUK917493 FKN917493:FKO917493 FAR917493:FAS917493 EQV917493:EQW917493 EGZ917493:EHA917493 DXD917493:DXE917493 DNH917493:DNI917493 DDL917493:DDM917493 CTP917493:CTQ917493 CJT917493:CJU917493 BZX917493:BZY917493 BQB917493:BQC917493 BGF917493:BGG917493 AWJ917493:AWK917493 AMN917493:AMO917493 ACR917493:ACS917493 SV917493:SW917493 IZ917493:JA917493 D917493:E917493 WVL851957:WVM851957 WLP851957:WLQ851957 WBT851957:WBU851957 VRX851957:VRY851957 VIB851957:VIC851957 UYF851957:UYG851957 UOJ851957:UOK851957 UEN851957:UEO851957 TUR851957:TUS851957 TKV851957:TKW851957 TAZ851957:TBA851957 SRD851957:SRE851957 SHH851957:SHI851957 RXL851957:RXM851957 RNP851957:RNQ851957 RDT851957:RDU851957 QTX851957:QTY851957 QKB851957:QKC851957 QAF851957:QAG851957 PQJ851957:PQK851957 PGN851957:PGO851957 OWR851957:OWS851957 OMV851957:OMW851957 OCZ851957:ODA851957 NTD851957:NTE851957 NJH851957:NJI851957 MZL851957:MZM851957 MPP851957:MPQ851957 MFT851957:MFU851957 LVX851957:LVY851957 LMB851957:LMC851957 LCF851957:LCG851957 KSJ851957:KSK851957 KIN851957:KIO851957 JYR851957:JYS851957 JOV851957:JOW851957 JEZ851957:JFA851957 IVD851957:IVE851957 ILH851957:ILI851957 IBL851957:IBM851957 HRP851957:HRQ851957 HHT851957:HHU851957 GXX851957:GXY851957 GOB851957:GOC851957 GEF851957:GEG851957 FUJ851957:FUK851957 FKN851957:FKO851957 FAR851957:FAS851957 EQV851957:EQW851957 EGZ851957:EHA851957 DXD851957:DXE851957 DNH851957:DNI851957 DDL851957:DDM851957 CTP851957:CTQ851957 CJT851957:CJU851957 BZX851957:BZY851957 BQB851957:BQC851957 BGF851957:BGG851957 AWJ851957:AWK851957 AMN851957:AMO851957 ACR851957:ACS851957 SV851957:SW851957 IZ851957:JA851957 D851957:E851957 WVL786421:WVM786421 WLP786421:WLQ786421 WBT786421:WBU786421 VRX786421:VRY786421 VIB786421:VIC786421 UYF786421:UYG786421 UOJ786421:UOK786421 UEN786421:UEO786421 TUR786421:TUS786421 TKV786421:TKW786421 TAZ786421:TBA786421 SRD786421:SRE786421 SHH786421:SHI786421 RXL786421:RXM786421 RNP786421:RNQ786421 RDT786421:RDU786421 QTX786421:QTY786421 QKB786421:QKC786421 QAF786421:QAG786421 PQJ786421:PQK786421 PGN786421:PGO786421 OWR786421:OWS786421 OMV786421:OMW786421 OCZ786421:ODA786421 NTD786421:NTE786421 NJH786421:NJI786421 MZL786421:MZM786421 MPP786421:MPQ786421 MFT786421:MFU786421 LVX786421:LVY786421 LMB786421:LMC786421 LCF786421:LCG786421 KSJ786421:KSK786421 KIN786421:KIO786421 JYR786421:JYS786421 JOV786421:JOW786421 JEZ786421:JFA786421 IVD786421:IVE786421 ILH786421:ILI786421 IBL786421:IBM786421 HRP786421:HRQ786421 HHT786421:HHU786421 GXX786421:GXY786421 GOB786421:GOC786421 GEF786421:GEG786421 FUJ786421:FUK786421 FKN786421:FKO786421 FAR786421:FAS786421 EQV786421:EQW786421 EGZ786421:EHA786421 DXD786421:DXE786421 DNH786421:DNI786421 DDL786421:DDM786421 CTP786421:CTQ786421 CJT786421:CJU786421 BZX786421:BZY786421 BQB786421:BQC786421 BGF786421:BGG786421 AWJ786421:AWK786421 AMN786421:AMO786421 ACR786421:ACS786421 SV786421:SW786421 IZ786421:JA786421 D786421:E786421 WVL720885:WVM720885 WLP720885:WLQ720885 WBT720885:WBU720885 VRX720885:VRY720885 VIB720885:VIC720885 UYF720885:UYG720885 UOJ720885:UOK720885 UEN720885:UEO720885 TUR720885:TUS720885 TKV720885:TKW720885 TAZ720885:TBA720885 SRD720885:SRE720885 SHH720885:SHI720885 RXL720885:RXM720885 RNP720885:RNQ720885 RDT720885:RDU720885 QTX720885:QTY720885 QKB720885:QKC720885 QAF720885:QAG720885 PQJ720885:PQK720885 PGN720885:PGO720885 OWR720885:OWS720885 OMV720885:OMW720885 OCZ720885:ODA720885 NTD720885:NTE720885 NJH720885:NJI720885 MZL720885:MZM720885 MPP720885:MPQ720885 MFT720885:MFU720885 LVX720885:LVY720885 LMB720885:LMC720885 LCF720885:LCG720885 KSJ720885:KSK720885 KIN720885:KIO720885 JYR720885:JYS720885 JOV720885:JOW720885 JEZ720885:JFA720885 IVD720885:IVE720885 ILH720885:ILI720885 IBL720885:IBM720885 HRP720885:HRQ720885 HHT720885:HHU720885 GXX720885:GXY720885 GOB720885:GOC720885 GEF720885:GEG720885 FUJ720885:FUK720885 FKN720885:FKO720885 FAR720885:FAS720885 EQV720885:EQW720885 EGZ720885:EHA720885 DXD720885:DXE720885 DNH720885:DNI720885 DDL720885:DDM720885 CTP720885:CTQ720885 CJT720885:CJU720885 BZX720885:BZY720885 BQB720885:BQC720885 BGF720885:BGG720885 AWJ720885:AWK720885 AMN720885:AMO720885 ACR720885:ACS720885 SV720885:SW720885 IZ720885:JA720885 D720885:E720885 WVL655349:WVM655349 WLP655349:WLQ655349 WBT655349:WBU655349 VRX655349:VRY655349 VIB655349:VIC655349 UYF655349:UYG655349 UOJ655349:UOK655349 UEN655349:UEO655349 TUR655349:TUS655349 TKV655349:TKW655349 TAZ655349:TBA655349 SRD655349:SRE655349 SHH655349:SHI655349 RXL655349:RXM655349 RNP655349:RNQ655349 RDT655349:RDU655349 QTX655349:QTY655349 QKB655349:QKC655349 QAF655349:QAG655349 PQJ655349:PQK655349 PGN655349:PGO655349 OWR655349:OWS655349 OMV655349:OMW655349 OCZ655349:ODA655349 NTD655349:NTE655349 NJH655349:NJI655349 MZL655349:MZM655349 MPP655349:MPQ655349 MFT655349:MFU655349 LVX655349:LVY655349 LMB655349:LMC655349 LCF655349:LCG655349 KSJ655349:KSK655349 KIN655349:KIO655349 JYR655349:JYS655349 JOV655349:JOW655349 JEZ655349:JFA655349 IVD655349:IVE655349 ILH655349:ILI655349 IBL655349:IBM655349 HRP655349:HRQ655349 HHT655349:HHU655349 GXX655349:GXY655349 GOB655349:GOC655349 GEF655349:GEG655349 FUJ655349:FUK655349 FKN655349:FKO655349 FAR655349:FAS655349 EQV655349:EQW655349 EGZ655349:EHA655349 DXD655349:DXE655349 DNH655349:DNI655349 DDL655349:DDM655349 CTP655349:CTQ655349 CJT655349:CJU655349 BZX655349:BZY655349 BQB655349:BQC655349 BGF655349:BGG655349 AWJ655349:AWK655349 AMN655349:AMO655349 ACR655349:ACS655349 SV655349:SW655349 IZ655349:JA655349 D655349:E655349 WVL589813:WVM589813 WLP589813:WLQ589813 WBT589813:WBU589813 VRX589813:VRY589813 VIB589813:VIC589813 UYF589813:UYG589813 UOJ589813:UOK589813 UEN589813:UEO589813 TUR589813:TUS589813 TKV589813:TKW589813 TAZ589813:TBA589813 SRD589813:SRE589813 SHH589813:SHI589813 RXL589813:RXM589813 RNP589813:RNQ589813 RDT589813:RDU589813 QTX589813:QTY589813 QKB589813:QKC589813 QAF589813:QAG589813 PQJ589813:PQK589813 PGN589813:PGO589813 OWR589813:OWS589813 OMV589813:OMW589813 OCZ589813:ODA589813 NTD589813:NTE589813 NJH589813:NJI589813 MZL589813:MZM589813 MPP589813:MPQ589813 MFT589813:MFU589813 LVX589813:LVY589813 LMB589813:LMC589813 LCF589813:LCG589813 KSJ589813:KSK589813 KIN589813:KIO589813 JYR589813:JYS589813 JOV589813:JOW589813 JEZ589813:JFA589813 IVD589813:IVE589813 ILH589813:ILI589813 IBL589813:IBM589813 HRP589813:HRQ589813 HHT589813:HHU589813 GXX589813:GXY589813 GOB589813:GOC589813 GEF589813:GEG589813 FUJ589813:FUK589813 FKN589813:FKO589813 FAR589813:FAS589813 EQV589813:EQW589813 EGZ589813:EHA589813 DXD589813:DXE589813 DNH589813:DNI589813 DDL589813:DDM589813 CTP589813:CTQ589813 CJT589813:CJU589813 BZX589813:BZY589813 BQB589813:BQC589813 BGF589813:BGG589813 AWJ589813:AWK589813 AMN589813:AMO589813 ACR589813:ACS589813 SV589813:SW589813 IZ589813:JA589813 D589813:E589813 WVL524277:WVM524277 WLP524277:WLQ524277 WBT524277:WBU524277 VRX524277:VRY524277 VIB524277:VIC524277 UYF524277:UYG524277 UOJ524277:UOK524277 UEN524277:UEO524277 TUR524277:TUS524277 TKV524277:TKW524277 TAZ524277:TBA524277 SRD524277:SRE524277 SHH524277:SHI524277 RXL524277:RXM524277 RNP524277:RNQ524277 RDT524277:RDU524277 QTX524277:QTY524277 QKB524277:QKC524277 QAF524277:QAG524277 PQJ524277:PQK524277 PGN524277:PGO524277 OWR524277:OWS524277 OMV524277:OMW524277 OCZ524277:ODA524277 NTD524277:NTE524277 NJH524277:NJI524277 MZL524277:MZM524277 MPP524277:MPQ524277 MFT524277:MFU524277 LVX524277:LVY524277 LMB524277:LMC524277 LCF524277:LCG524277 KSJ524277:KSK524277 KIN524277:KIO524277 JYR524277:JYS524277 JOV524277:JOW524277 JEZ524277:JFA524277 IVD524277:IVE524277 ILH524277:ILI524277 IBL524277:IBM524277 HRP524277:HRQ524277 HHT524277:HHU524277 GXX524277:GXY524277 GOB524277:GOC524277 GEF524277:GEG524277 FUJ524277:FUK524277 FKN524277:FKO524277 FAR524277:FAS524277 EQV524277:EQW524277 EGZ524277:EHA524277 DXD524277:DXE524277 DNH524277:DNI524277 DDL524277:DDM524277 CTP524277:CTQ524277 CJT524277:CJU524277 BZX524277:BZY524277 BQB524277:BQC524277 BGF524277:BGG524277 AWJ524277:AWK524277 AMN524277:AMO524277 ACR524277:ACS524277 SV524277:SW524277 IZ524277:JA524277 D524277:E524277 WVL458741:WVM458741 WLP458741:WLQ458741 WBT458741:WBU458741 VRX458741:VRY458741 VIB458741:VIC458741 UYF458741:UYG458741 UOJ458741:UOK458741 UEN458741:UEO458741 TUR458741:TUS458741 TKV458741:TKW458741 TAZ458741:TBA458741 SRD458741:SRE458741 SHH458741:SHI458741 RXL458741:RXM458741 RNP458741:RNQ458741 RDT458741:RDU458741 QTX458741:QTY458741 QKB458741:QKC458741 QAF458741:QAG458741 PQJ458741:PQK458741 PGN458741:PGO458741 OWR458741:OWS458741 OMV458741:OMW458741 OCZ458741:ODA458741 NTD458741:NTE458741 NJH458741:NJI458741 MZL458741:MZM458741 MPP458741:MPQ458741 MFT458741:MFU458741 LVX458741:LVY458741 LMB458741:LMC458741 LCF458741:LCG458741 KSJ458741:KSK458741 KIN458741:KIO458741 JYR458741:JYS458741 JOV458741:JOW458741 JEZ458741:JFA458741 IVD458741:IVE458741 ILH458741:ILI458741 IBL458741:IBM458741 HRP458741:HRQ458741 HHT458741:HHU458741 GXX458741:GXY458741 GOB458741:GOC458741 GEF458741:GEG458741 FUJ458741:FUK458741 FKN458741:FKO458741 FAR458741:FAS458741 EQV458741:EQW458741 EGZ458741:EHA458741 DXD458741:DXE458741 DNH458741:DNI458741 DDL458741:DDM458741 CTP458741:CTQ458741 CJT458741:CJU458741 BZX458741:BZY458741 BQB458741:BQC458741 BGF458741:BGG458741 AWJ458741:AWK458741 AMN458741:AMO458741 ACR458741:ACS458741 SV458741:SW458741 IZ458741:JA458741 D458741:E458741 WVL393205:WVM393205 WLP393205:WLQ393205 WBT393205:WBU393205 VRX393205:VRY393205 VIB393205:VIC393205 UYF393205:UYG393205 UOJ393205:UOK393205 UEN393205:UEO393205 TUR393205:TUS393205 TKV393205:TKW393205 TAZ393205:TBA393205 SRD393205:SRE393205 SHH393205:SHI393205 RXL393205:RXM393205 RNP393205:RNQ393205 RDT393205:RDU393205 QTX393205:QTY393205 QKB393205:QKC393205 QAF393205:QAG393205 PQJ393205:PQK393205 PGN393205:PGO393205 OWR393205:OWS393205 OMV393205:OMW393205 OCZ393205:ODA393205 NTD393205:NTE393205 NJH393205:NJI393205 MZL393205:MZM393205 MPP393205:MPQ393205 MFT393205:MFU393205 LVX393205:LVY393205 LMB393205:LMC393205 LCF393205:LCG393205 KSJ393205:KSK393205 KIN393205:KIO393205 JYR393205:JYS393205 JOV393205:JOW393205 JEZ393205:JFA393205 IVD393205:IVE393205 ILH393205:ILI393205 IBL393205:IBM393205 HRP393205:HRQ393205 HHT393205:HHU393205 GXX393205:GXY393205 GOB393205:GOC393205 GEF393205:GEG393205 FUJ393205:FUK393205 FKN393205:FKO393205 FAR393205:FAS393205 EQV393205:EQW393205 EGZ393205:EHA393205 DXD393205:DXE393205 DNH393205:DNI393205 DDL393205:DDM393205 CTP393205:CTQ393205 CJT393205:CJU393205 BZX393205:BZY393205 BQB393205:BQC393205 BGF393205:BGG393205 AWJ393205:AWK393205 AMN393205:AMO393205 ACR393205:ACS393205 SV393205:SW393205 IZ393205:JA393205 D393205:E393205 WVL327669:WVM327669 WLP327669:WLQ327669 WBT327669:WBU327669 VRX327669:VRY327669 VIB327669:VIC327669 UYF327669:UYG327669 UOJ327669:UOK327669 UEN327669:UEO327669 TUR327669:TUS327669 TKV327669:TKW327669 TAZ327669:TBA327669 SRD327669:SRE327669 SHH327669:SHI327669 RXL327669:RXM327669 RNP327669:RNQ327669 RDT327669:RDU327669 QTX327669:QTY327669 QKB327669:QKC327669 QAF327669:QAG327669 PQJ327669:PQK327669 PGN327669:PGO327669 OWR327669:OWS327669 OMV327669:OMW327669 OCZ327669:ODA327669 NTD327669:NTE327669 NJH327669:NJI327669 MZL327669:MZM327669 MPP327669:MPQ327669 MFT327669:MFU327669 LVX327669:LVY327669 LMB327669:LMC327669 LCF327669:LCG327669 KSJ327669:KSK327669 KIN327669:KIO327669 JYR327669:JYS327669 JOV327669:JOW327669 JEZ327669:JFA327669 IVD327669:IVE327669 ILH327669:ILI327669 IBL327669:IBM327669 HRP327669:HRQ327669 HHT327669:HHU327669 GXX327669:GXY327669 GOB327669:GOC327669 GEF327669:GEG327669 FUJ327669:FUK327669 FKN327669:FKO327669 FAR327669:FAS327669 EQV327669:EQW327669 EGZ327669:EHA327669 DXD327669:DXE327669 DNH327669:DNI327669 DDL327669:DDM327669 CTP327669:CTQ327669 CJT327669:CJU327669 BZX327669:BZY327669 BQB327669:BQC327669 BGF327669:BGG327669 AWJ327669:AWK327669 AMN327669:AMO327669 ACR327669:ACS327669 SV327669:SW327669 IZ327669:JA327669 D327669:E327669 WVL262133:WVM262133 WLP262133:WLQ262133 WBT262133:WBU262133 VRX262133:VRY262133 VIB262133:VIC262133 UYF262133:UYG262133 UOJ262133:UOK262133 UEN262133:UEO262133 TUR262133:TUS262133 TKV262133:TKW262133 TAZ262133:TBA262133 SRD262133:SRE262133 SHH262133:SHI262133 RXL262133:RXM262133 RNP262133:RNQ262133 RDT262133:RDU262133 QTX262133:QTY262133 QKB262133:QKC262133 QAF262133:QAG262133 PQJ262133:PQK262133 PGN262133:PGO262133 OWR262133:OWS262133 OMV262133:OMW262133 OCZ262133:ODA262133 NTD262133:NTE262133 NJH262133:NJI262133 MZL262133:MZM262133 MPP262133:MPQ262133 MFT262133:MFU262133 LVX262133:LVY262133 LMB262133:LMC262133 LCF262133:LCG262133 KSJ262133:KSK262133 KIN262133:KIO262133 JYR262133:JYS262133 JOV262133:JOW262133 JEZ262133:JFA262133 IVD262133:IVE262133 ILH262133:ILI262133 IBL262133:IBM262133 HRP262133:HRQ262133 HHT262133:HHU262133 GXX262133:GXY262133 GOB262133:GOC262133 GEF262133:GEG262133 FUJ262133:FUK262133 FKN262133:FKO262133 FAR262133:FAS262133 EQV262133:EQW262133 EGZ262133:EHA262133 DXD262133:DXE262133 DNH262133:DNI262133 DDL262133:DDM262133 CTP262133:CTQ262133 CJT262133:CJU262133 BZX262133:BZY262133 BQB262133:BQC262133 BGF262133:BGG262133 AWJ262133:AWK262133 AMN262133:AMO262133 ACR262133:ACS262133 SV262133:SW262133 IZ262133:JA262133 D262133:E262133 WVL196597:WVM196597 WLP196597:WLQ196597 WBT196597:WBU196597 VRX196597:VRY196597 VIB196597:VIC196597 UYF196597:UYG196597 UOJ196597:UOK196597 UEN196597:UEO196597 TUR196597:TUS196597 TKV196597:TKW196597 TAZ196597:TBA196597 SRD196597:SRE196597 SHH196597:SHI196597 RXL196597:RXM196597 RNP196597:RNQ196597 RDT196597:RDU196597 QTX196597:QTY196597 QKB196597:QKC196597 QAF196597:QAG196597 PQJ196597:PQK196597 PGN196597:PGO196597 OWR196597:OWS196597 OMV196597:OMW196597 OCZ196597:ODA196597 NTD196597:NTE196597 NJH196597:NJI196597 MZL196597:MZM196597 MPP196597:MPQ196597 MFT196597:MFU196597 LVX196597:LVY196597 LMB196597:LMC196597 LCF196597:LCG196597 KSJ196597:KSK196597 KIN196597:KIO196597 JYR196597:JYS196597 JOV196597:JOW196597 JEZ196597:JFA196597 IVD196597:IVE196597 ILH196597:ILI196597 IBL196597:IBM196597 HRP196597:HRQ196597 HHT196597:HHU196597 GXX196597:GXY196597 GOB196597:GOC196597 GEF196597:GEG196597 FUJ196597:FUK196597 FKN196597:FKO196597 FAR196597:FAS196597 EQV196597:EQW196597 EGZ196597:EHA196597 DXD196597:DXE196597 DNH196597:DNI196597 DDL196597:DDM196597 CTP196597:CTQ196597 CJT196597:CJU196597 BZX196597:BZY196597 BQB196597:BQC196597 BGF196597:BGG196597 AWJ196597:AWK196597 AMN196597:AMO196597 ACR196597:ACS196597 SV196597:SW196597 IZ196597:JA196597 D196597:E196597 WVL131061:WVM131061 WLP131061:WLQ131061 WBT131061:WBU131061 VRX131061:VRY131061 VIB131061:VIC131061 UYF131061:UYG131061 UOJ131061:UOK131061 UEN131061:UEO131061 TUR131061:TUS131061 TKV131061:TKW131061 TAZ131061:TBA131061 SRD131061:SRE131061 SHH131061:SHI131061 RXL131061:RXM131061 RNP131061:RNQ131061 RDT131061:RDU131061 QTX131061:QTY131061 QKB131061:QKC131061 QAF131061:QAG131061 PQJ131061:PQK131061 PGN131061:PGO131061 OWR131061:OWS131061 OMV131061:OMW131061 OCZ131061:ODA131061 NTD131061:NTE131061 NJH131061:NJI131061 MZL131061:MZM131061 MPP131061:MPQ131061 MFT131061:MFU131061 LVX131061:LVY131061 LMB131061:LMC131061 LCF131061:LCG131061 KSJ131061:KSK131061 KIN131061:KIO131061 JYR131061:JYS131061 JOV131061:JOW131061 JEZ131061:JFA131061 IVD131061:IVE131061 ILH131061:ILI131061 IBL131061:IBM131061 HRP131061:HRQ131061 HHT131061:HHU131061 GXX131061:GXY131061 GOB131061:GOC131061 GEF131061:GEG131061 FUJ131061:FUK131061 FKN131061:FKO131061 FAR131061:FAS131061 EQV131061:EQW131061 EGZ131061:EHA131061 DXD131061:DXE131061 DNH131061:DNI131061 DDL131061:DDM131061 CTP131061:CTQ131061 CJT131061:CJU131061 BZX131061:BZY131061 BQB131061:BQC131061 BGF131061:BGG131061 AWJ131061:AWK131061 AMN131061:AMO131061 ACR131061:ACS131061 SV131061:SW131061 IZ131061:JA131061 D131061:E131061 WVL65525:WVM65525 WLP65525:WLQ65525 WBT65525:WBU65525 VRX65525:VRY65525 VIB65525:VIC65525 UYF65525:UYG65525 UOJ65525:UOK65525 UEN65525:UEO65525 TUR65525:TUS65525 TKV65525:TKW65525 TAZ65525:TBA65525 SRD65525:SRE65525 SHH65525:SHI65525 RXL65525:RXM65525 RNP65525:RNQ65525 RDT65525:RDU65525 QTX65525:QTY65525 QKB65525:QKC65525 QAF65525:QAG65525 PQJ65525:PQK65525 PGN65525:PGO65525 OWR65525:OWS65525 OMV65525:OMW65525 OCZ65525:ODA65525 NTD65525:NTE65525 NJH65525:NJI65525 MZL65525:MZM65525 MPP65525:MPQ65525 MFT65525:MFU65525 LVX65525:LVY65525 LMB65525:LMC65525 LCF65525:LCG65525 KSJ65525:KSK65525 KIN65525:KIO65525 JYR65525:JYS65525 JOV65525:JOW65525 JEZ65525:JFA65525 IVD65525:IVE65525 ILH65525:ILI65525 IBL65525:IBM65525 HRP65525:HRQ65525 HHT65525:HHU65525 GXX65525:GXY65525 GOB65525:GOC65525 GEF65525:GEG65525 FUJ65525:FUK65525 FKN65525:FKO65525 FAR65525:FAS65525 EQV65525:EQW65525 EGZ65525:EHA65525 DXD65525:DXE65525 DNH65525:DNI65525 DDL65525:DDM65525 CTP65525:CTQ65525 CJT65525:CJU65525 BZX65525:BZY65525 BQB65525:BQC65525 BGF65525:BGG65525 AWJ65525:AWK65525 AMN65525:AMO65525 ACR65525:ACS65525 SV65525:SW65525 IZ65525:JA65525 D65525:E65525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formula1>$D$121:$D$125</formula1>
    </dataValidation>
    <dataValidation type="list" allowBlank="1" showInputMessage="1" showErrorMessage="1" sqref="WVL983031:WVM983031 D16:E16 WLP983031:WLQ983031 WBT983031:WBU983031 VRX983031:VRY983031 VIB983031:VIC983031 UYF983031:UYG983031 UOJ983031:UOK983031 UEN983031:UEO983031 TUR983031:TUS983031 TKV983031:TKW983031 TAZ983031:TBA983031 SRD983031:SRE983031 SHH983031:SHI983031 RXL983031:RXM983031 RNP983031:RNQ983031 RDT983031:RDU983031 QTX983031:QTY983031 QKB983031:QKC983031 QAF983031:QAG983031 PQJ983031:PQK983031 PGN983031:PGO983031 OWR983031:OWS983031 OMV983031:OMW983031 OCZ983031:ODA983031 NTD983031:NTE983031 NJH983031:NJI983031 MZL983031:MZM983031 MPP983031:MPQ983031 MFT983031:MFU983031 LVX983031:LVY983031 LMB983031:LMC983031 LCF983031:LCG983031 KSJ983031:KSK983031 KIN983031:KIO983031 JYR983031:JYS983031 JOV983031:JOW983031 JEZ983031:JFA983031 IVD983031:IVE983031 ILH983031:ILI983031 IBL983031:IBM983031 HRP983031:HRQ983031 HHT983031:HHU983031 GXX983031:GXY983031 GOB983031:GOC983031 GEF983031:GEG983031 FUJ983031:FUK983031 FKN983031:FKO983031 FAR983031:FAS983031 EQV983031:EQW983031 EGZ983031:EHA983031 DXD983031:DXE983031 DNH983031:DNI983031 DDL983031:DDM983031 CTP983031:CTQ983031 CJT983031:CJU983031 BZX983031:BZY983031 BQB983031:BQC983031 BGF983031:BGG983031 AWJ983031:AWK983031 AMN983031:AMO983031 ACR983031:ACS983031 SV983031:SW983031 IZ983031:JA983031 D983031:E983031 WVL917495:WVM917495 WLP917495:WLQ917495 WBT917495:WBU917495 VRX917495:VRY917495 VIB917495:VIC917495 UYF917495:UYG917495 UOJ917495:UOK917495 UEN917495:UEO917495 TUR917495:TUS917495 TKV917495:TKW917495 TAZ917495:TBA917495 SRD917495:SRE917495 SHH917495:SHI917495 RXL917495:RXM917495 RNP917495:RNQ917495 RDT917495:RDU917495 QTX917495:QTY917495 QKB917495:QKC917495 QAF917495:QAG917495 PQJ917495:PQK917495 PGN917495:PGO917495 OWR917495:OWS917495 OMV917495:OMW917495 OCZ917495:ODA917495 NTD917495:NTE917495 NJH917495:NJI917495 MZL917495:MZM917495 MPP917495:MPQ917495 MFT917495:MFU917495 LVX917495:LVY917495 LMB917495:LMC917495 LCF917495:LCG917495 KSJ917495:KSK917495 KIN917495:KIO917495 JYR917495:JYS917495 JOV917495:JOW917495 JEZ917495:JFA917495 IVD917495:IVE917495 ILH917495:ILI917495 IBL917495:IBM917495 HRP917495:HRQ917495 HHT917495:HHU917495 GXX917495:GXY917495 GOB917495:GOC917495 GEF917495:GEG917495 FUJ917495:FUK917495 FKN917495:FKO917495 FAR917495:FAS917495 EQV917495:EQW917495 EGZ917495:EHA917495 DXD917495:DXE917495 DNH917495:DNI917495 DDL917495:DDM917495 CTP917495:CTQ917495 CJT917495:CJU917495 BZX917495:BZY917495 BQB917495:BQC917495 BGF917495:BGG917495 AWJ917495:AWK917495 AMN917495:AMO917495 ACR917495:ACS917495 SV917495:SW917495 IZ917495:JA917495 D917495:E917495 WVL851959:WVM851959 WLP851959:WLQ851959 WBT851959:WBU851959 VRX851959:VRY851959 VIB851959:VIC851959 UYF851959:UYG851959 UOJ851959:UOK851959 UEN851959:UEO851959 TUR851959:TUS851959 TKV851959:TKW851959 TAZ851959:TBA851959 SRD851959:SRE851959 SHH851959:SHI851959 RXL851959:RXM851959 RNP851959:RNQ851959 RDT851959:RDU851959 QTX851959:QTY851959 QKB851959:QKC851959 QAF851959:QAG851959 PQJ851959:PQK851959 PGN851959:PGO851959 OWR851959:OWS851959 OMV851959:OMW851959 OCZ851959:ODA851959 NTD851959:NTE851959 NJH851959:NJI851959 MZL851959:MZM851959 MPP851959:MPQ851959 MFT851959:MFU851959 LVX851959:LVY851959 LMB851959:LMC851959 LCF851959:LCG851959 KSJ851959:KSK851959 KIN851959:KIO851959 JYR851959:JYS851959 JOV851959:JOW851959 JEZ851959:JFA851959 IVD851959:IVE851959 ILH851959:ILI851959 IBL851959:IBM851959 HRP851959:HRQ851959 HHT851959:HHU851959 GXX851959:GXY851959 GOB851959:GOC851959 GEF851959:GEG851959 FUJ851959:FUK851959 FKN851959:FKO851959 FAR851959:FAS851959 EQV851959:EQW851959 EGZ851959:EHA851959 DXD851959:DXE851959 DNH851959:DNI851959 DDL851959:DDM851959 CTP851959:CTQ851959 CJT851959:CJU851959 BZX851959:BZY851959 BQB851959:BQC851959 BGF851959:BGG851959 AWJ851959:AWK851959 AMN851959:AMO851959 ACR851959:ACS851959 SV851959:SW851959 IZ851959:JA851959 D851959:E851959 WVL786423:WVM786423 WLP786423:WLQ786423 WBT786423:WBU786423 VRX786423:VRY786423 VIB786423:VIC786423 UYF786423:UYG786423 UOJ786423:UOK786423 UEN786423:UEO786423 TUR786423:TUS786423 TKV786423:TKW786423 TAZ786423:TBA786423 SRD786423:SRE786423 SHH786423:SHI786423 RXL786423:RXM786423 RNP786423:RNQ786423 RDT786423:RDU786423 QTX786423:QTY786423 QKB786423:QKC786423 QAF786423:QAG786423 PQJ786423:PQK786423 PGN786423:PGO786423 OWR786423:OWS786423 OMV786423:OMW786423 OCZ786423:ODA786423 NTD786423:NTE786423 NJH786423:NJI786423 MZL786423:MZM786423 MPP786423:MPQ786423 MFT786423:MFU786423 LVX786423:LVY786423 LMB786423:LMC786423 LCF786423:LCG786423 KSJ786423:KSK786423 KIN786423:KIO786423 JYR786423:JYS786423 JOV786423:JOW786423 JEZ786423:JFA786423 IVD786423:IVE786423 ILH786423:ILI786423 IBL786423:IBM786423 HRP786423:HRQ786423 HHT786423:HHU786423 GXX786423:GXY786423 GOB786423:GOC786423 GEF786423:GEG786423 FUJ786423:FUK786423 FKN786423:FKO786423 FAR786423:FAS786423 EQV786423:EQW786423 EGZ786423:EHA786423 DXD786423:DXE786423 DNH786423:DNI786423 DDL786423:DDM786423 CTP786423:CTQ786423 CJT786423:CJU786423 BZX786423:BZY786423 BQB786423:BQC786423 BGF786423:BGG786423 AWJ786423:AWK786423 AMN786423:AMO786423 ACR786423:ACS786423 SV786423:SW786423 IZ786423:JA786423 D786423:E786423 WVL720887:WVM720887 WLP720887:WLQ720887 WBT720887:WBU720887 VRX720887:VRY720887 VIB720887:VIC720887 UYF720887:UYG720887 UOJ720887:UOK720887 UEN720887:UEO720887 TUR720887:TUS720887 TKV720887:TKW720887 TAZ720887:TBA720887 SRD720887:SRE720887 SHH720887:SHI720887 RXL720887:RXM720887 RNP720887:RNQ720887 RDT720887:RDU720887 QTX720887:QTY720887 QKB720887:QKC720887 QAF720887:QAG720887 PQJ720887:PQK720887 PGN720887:PGO720887 OWR720887:OWS720887 OMV720887:OMW720887 OCZ720887:ODA720887 NTD720887:NTE720887 NJH720887:NJI720887 MZL720887:MZM720887 MPP720887:MPQ720887 MFT720887:MFU720887 LVX720887:LVY720887 LMB720887:LMC720887 LCF720887:LCG720887 KSJ720887:KSK720887 KIN720887:KIO720887 JYR720887:JYS720887 JOV720887:JOW720887 JEZ720887:JFA720887 IVD720887:IVE720887 ILH720887:ILI720887 IBL720887:IBM720887 HRP720887:HRQ720887 HHT720887:HHU720887 GXX720887:GXY720887 GOB720887:GOC720887 GEF720887:GEG720887 FUJ720887:FUK720887 FKN720887:FKO720887 FAR720887:FAS720887 EQV720887:EQW720887 EGZ720887:EHA720887 DXD720887:DXE720887 DNH720887:DNI720887 DDL720887:DDM720887 CTP720887:CTQ720887 CJT720887:CJU720887 BZX720887:BZY720887 BQB720887:BQC720887 BGF720887:BGG720887 AWJ720887:AWK720887 AMN720887:AMO720887 ACR720887:ACS720887 SV720887:SW720887 IZ720887:JA720887 D720887:E720887 WVL655351:WVM655351 WLP655351:WLQ655351 WBT655351:WBU655351 VRX655351:VRY655351 VIB655351:VIC655351 UYF655351:UYG655351 UOJ655351:UOK655351 UEN655351:UEO655351 TUR655351:TUS655351 TKV655351:TKW655351 TAZ655351:TBA655351 SRD655351:SRE655351 SHH655351:SHI655351 RXL655351:RXM655351 RNP655351:RNQ655351 RDT655351:RDU655351 QTX655351:QTY655351 QKB655351:QKC655351 QAF655351:QAG655351 PQJ655351:PQK655351 PGN655351:PGO655351 OWR655351:OWS655351 OMV655351:OMW655351 OCZ655351:ODA655351 NTD655351:NTE655351 NJH655351:NJI655351 MZL655351:MZM655351 MPP655351:MPQ655351 MFT655351:MFU655351 LVX655351:LVY655351 LMB655351:LMC655351 LCF655351:LCG655351 KSJ655351:KSK655351 KIN655351:KIO655351 JYR655351:JYS655351 JOV655351:JOW655351 JEZ655351:JFA655351 IVD655351:IVE655351 ILH655351:ILI655351 IBL655351:IBM655351 HRP655351:HRQ655351 HHT655351:HHU655351 GXX655351:GXY655351 GOB655351:GOC655351 GEF655351:GEG655351 FUJ655351:FUK655351 FKN655351:FKO655351 FAR655351:FAS655351 EQV655351:EQW655351 EGZ655351:EHA655351 DXD655351:DXE655351 DNH655351:DNI655351 DDL655351:DDM655351 CTP655351:CTQ655351 CJT655351:CJU655351 BZX655351:BZY655351 BQB655351:BQC655351 BGF655351:BGG655351 AWJ655351:AWK655351 AMN655351:AMO655351 ACR655351:ACS655351 SV655351:SW655351 IZ655351:JA655351 D655351:E655351 WVL589815:WVM589815 WLP589815:WLQ589815 WBT589815:WBU589815 VRX589815:VRY589815 VIB589815:VIC589815 UYF589815:UYG589815 UOJ589815:UOK589815 UEN589815:UEO589815 TUR589815:TUS589815 TKV589815:TKW589815 TAZ589815:TBA589815 SRD589815:SRE589815 SHH589815:SHI589815 RXL589815:RXM589815 RNP589815:RNQ589815 RDT589815:RDU589815 QTX589815:QTY589815 QKB589815:QKC589815 QAF589815:QAG589815 PQJ589815:PQK589815 PGN589815:PGO589815 OWR589815:OWS589815 OMV589815:OMW589815 OCZ589815:ODA589815 NTD589815:NTE589815 NJH589815:NJI589815 MZL589815:MZM589815 MPP589815:MPQ589815 MFT589815:MFU589815 LVX589815:LVY589815 LMB589815:LMC589815 LCF589815:LCG589815 KSJ589815:KSK589815 KIN589815:KIO589815 JYR589815:JYS589815 JOV589815:JOW589815 JEZ589815:JFA589815 IVD589815:IVE589815 ILH589815:ILI589815 IBL589815:IBM589815 HRP589815:HRQ589815 HHT589815:HHU589815 GXX589815:GXY589815 GOB589815:GOC589815 GEF589815:GEG589815 FUJ589815:FUK589815 FKN589815:FKO589815 FAR589815:FAS589815 EQV589815:EQW589815 EGZ589815:EHA589815 DXD589815:DXE589815 DNH589815:DNI589815 DDL589815:DDM589815 CTP589815:CTQ589815 CJT589815:CJU589815 BZX589815:BZY589815 BQB589815:BQC589815 BGF589815:BGG589815 AWJ589815:AWK589815 AMN589815:AMO589815 ACR589815:ACS589815 SV589815:SW589815 IZ589815:JA589815 D589815:E589815 WVL524279:WVM524279 WLP524279:WLQ524279 WBT524279:WBU524279 VRX524279:VRY524279 VIB524279:VIC524279 UYF524279:UYG524279 UOJ524279:UOK524279 UEN524279:UEO524279 TUR524279:TUS524279 TKV524279:TKW524279 TAZ524279:TBA524279 SRD524279:SRE524279 SHH524279:SHI524279 RXL524279:RXM524279 RNP524279:RNQ524279 RDT524279:RDU524279 QTX524279:QTY524279 QKB524279:QKC524279 QAF524279:QAG524279 PQJ524279:PQK524279 PGN524279:PGO524279 OWR524279:OWS524279 OMV524279:OMW524279 OCZ524279:ODA524279 NTD524279:NTE524279 NJH524279:NJI524279 MZL524279:MZM524279 MPP524279:MPQ524279 MFT524279:MFU524279 LVX524279:LVY524279 LMB524279:LMC524279 LCF524279:LCG524279 KSJ524279:KSK524279 KIN524279:KIO524279 JYR524279:JYS524279 JOV524279:JOW524279 JEZ524279:JFA524279 IVD524279:IVE524279 ILH524279:ILI524279 IBL524279:IBM524279 HRP524279:HRQ524279 HHT524279:HHU524279 GXX524279:GXY524279 GOB524279:GOC524279 GEF524279:GEG524279 FUJ524279:FUK524279 FKN524279:FKO524279 FAR524279:FAS524279 EQV524279:EQW524279 EGZ524279:EHA524279 DXD524279:DXE524279 DNH524279:DNI524279 DDL524279:DDM524279 CTP524279:CTQ524279 CJT524279:CJU524279 BZX524279:BZY524279 BQB524279:BQC524279 BGF524279:BGG524279 AWJ524279:AWK524279 AMN524279:AMO524279 ACR524279:ACS524279 SV524279:SW524279 IZ524279:JA524279 D524279:E524279 WVL458743:WVM458743 WLP458743:WLQ458743 WBT458743:WBU458743 VRX458743:VRY458743 VIB458743:VIC458743 UYF458743:UYG458743 UOJ458743:UOK458743 UEN458743:UEO458743 TUR458743:TUS458743 TKV458743:TKW458743 TAZ458743:TBA458743 SRD458743:SRE458743 SHH458743:SHI458743 RXL458743:RXM458743 RNP458743:RNQ458743 RDT458743:RDU458743 QTX458743:QTY458743 QKB458743:QKC458743 QAF458743:QAG458743 PQJ458743:PQK458743 PGN458743:PGO458743 OWR458743:OWS458743 OMV458743:OMW458743 OCZ458743:ODA458743 NTD458743:NTE458743 NJH458743:NJI458743 MZL458743:MZM458743 MPP458743:MPQ458743 MFT458743:MFU458743 LVX458743:LVY458743 LMB458743:LMC458743 LCF458743:LCG458743 KSJ458743:KSK458743 KIN458743:KIO458743 JYR458743:JYS458743 JOV458743:JOW458743 JEZ458743:JFA458743 IVD458743:IVE458743 ILH458743:ILI458743 IBL458743:IBM458743 HRP458743:HRQ458743 HHT458743:HHU458743 GXX458743:GXY458743 GOB458743:GOC458743 GEF458743:GEG458743 FUJ458743:FUK458743 FKN458743:FKO458743 FAR458743:FAS458743 EQV458743:EQW458743 EGZ458743:EHA458743 DXD458743:DXE458743 DNH458743:DNI458743 DDL458743:DDM458743 CTP458743:CTQ458743 CJT458743:CJU458743 BZX458743:BZY458743 BQB458743:BQC458743 BGF458743:BGG458743 AWJ458743:AWK458743 AMN458743:AMO458743 ACR458743:ACS458743 SV458743:SW458743 IZ458743:JA458743 D458743:E458743 WVL393207:WVM393207 WLP393207:WLQ393207 WBT393207:WBU393207 VRX393207:VRY393207 VIB393207:VIC393207 UYF393207:UYG393207 UOJ393207:UOK393207 UEN393207:UEO393207 TUR393207:TUS393207 TKV393207:TKW393207 TAZ393207:TBA393207 SRD393207:SRE393207 SHH393207:SHI393207 RXL393207:RXM393207 RNP393207:RNQ393207 RDT393207:RDU393207 QTX393207:QTY393207 QKB393207:QKC393207 QAF393207:QAG393207 PQJ393207:PQK393207 PGN393207:PGO393207 OWR393207:OWS393207 OMV393207:OMW393207 OCZ393207:ODA393207 NTD393207:NTE393207 NJH393207:NJI393207 MZL393207:MZM393207 MPP393207:MPQ393207 MFT393207:MFU393207 LVX393207:LVY393207 LMB393207:LMC393207 LCF393207:LCG393207 KSJ393207:KSK393207 KIN393207:KIO393207 JYR393207:JYS393207 JOV393207:JOW393207 JEZ393207:JFA393207 IVD393207:IVE393207 ILH393207:ILI393207 IBL393207:IBM393207 HRP393207:HRQ393207 HHT393207:HHU393207 GXX393207:GXY393207 GOB393207:GOC393207 GEF393207:GEG393207 FUJ393207:FUK393207 FKN393207:FKO393207 FAR393207:FAS393207 EQV393207:EQW393207 EGZ393207:EHA393207 DXD393207:DXE393207 DNH393207:DNI393207 DDL393207:DDM393207 CTP393207:CTQ393207 CJT393207:CJU393207 BZX393207:BZY393207 BQB393207:BQC393207 BGF393207:BGG393207 AWJ393207:AWK393207 AMN393207:AMO393207 ACR393207:ACS393207 SV393207:SW393207 IZ393207:JA393207 D393207:E393207 WVL327671:WVM327671 WLP327671:WLQ327671 WBT327671:WBU327671 VRX327671:VRY327671 VIB327671:VIC327671 UYF327671:UYG327671 UOJ327671:UOK327671 UEN327671:UEO327671 TUR327671:TUS327671 TKV327671:TKW327671 TAZ327671:TBA327671 SRD327671:SRE327671 SHH327671:SHI327671 RXL327671:RXM327671 RNP327671:RNQ327671 RDT327671:RDU327671 QTX327671:QTY327671 QKB327671:QKC327671 QAF327671:QAG327671 PQJ327671:PQK327671 PGN327671:PGO327671 OWR327671:OWS327671 OMV327671:OMW327671 OCZ327671:ODA327671 NTD327671:NTE327671 NJH327671:NJI327671 MZL327671:MZM327671 MPP327671:MPQ327671 MFT327671:MFU327671 LVX327671:LVY327671 LMB327671:LMC327671 LCF327671:LCG327671 KSJ327671:KSK327671 KIN327671:KIO327671 JYR327671:JYS327671 JOV327671:JOW327671 JEZ327671:JFA327671 IVD327671:IVE327671 ILH327671:ILI327671 IBL327671:IBM327671 HRP327671:HRQ327671 HHT327671:HHU327671 GXX327671:GXY327671 GOB327671:GOC327671 GEF327671:GEG327671 FUJ327671:FUK327671 FKN327671:FKO327671 FAR327671:FAS327671 EQV327671:EQW327671 EGZ327671:EHA327671 DXD327671:DXE327671 DNH327671:DNI327671 DDL327671:DDM327671 CTP327671:CTQ327671 CJT327671:CJU327671 BZX327671:BZY327671 BQB327671:BQC327671 BGF327671:BGG327671 AWJ327671:AWK327671 AMN327671:AMO327671 ACR327671:ACS327671 SV327671:SW327671 IZ327671:JA327671 D327671:E327671 WVL262135:WVM262135 WLP262135:WLQ262135 WBT262135:WBU262135 VRX262135:VRY262135 VIB262135:VIC262135 UYF262135:UYG262135 UOJ262135:UOK262135 UEN262135:UEO262135 TUR262135:TUS262135 TKV262135:TKW262135 TAZ262135:TBA262135 SRD262135:SRE262135 SHH262135:SHI262135 RXL262135:RXM262135 RNP262135:RNQ262135 RDT262135:RDU262135 QTX262135:QTY262135 QKB262135:QKC262135 QAF262135:QAG262135 PQJ262135:PQK262135 PGN262135:PGO262135 OWR262135:OWS262135 OMV262135:OMW262135 OCZ262135:ODA262135 NTD262135:NTE262135 NJH262135:NJI262135 MZL262135:MZM262135 MPP262135:MPQ262135 MFT262135:MFU262135 LVX262135:LVY262135 LMB262135:LMC262135 LCF262135:LCG262135 KSJ262135:KSK262135 KIN262135:KIO262135 JYR262135:JYS262135 JOV262135:JOW262135 JEZ262135:JFA262135 IVD262135:IVE262135 ILH262135:ILI262135 IBL262135:IBM262135 HRP262135:HRQ262135 HHT262135:HHU262135 GXX262135:GXY262135 GOB262135:GOC262135 GEF262135:GEG262135 FUJ262135:FUK262135 FKN262135:FKO262135 FAR262135:FAS262135 EQV262135:EQW262135 EGZ262135:EHA262135 DXD262135:DXE262135 DNH262135:DNI262135 DDL262135:DDM262135 CTP262135:CTQ262135 CJT262135:CJU262135 BZX262135:BZY262135 BQB262135:BQC262135 BGF262135:BGG262135 AWJ262135:AWK262135 AMN262135:AMO262135 ACR262135:ACS262135 SV262135:SW262135 IZ262135:JA262135 D262135:E262135 WVL196599:WVM196599 WLP196599:WLQ196599 WBT196599:WBU196599 VRX196599:VRY196599 VIB196599:VIC196599 UYF196599:UYG196599 UOJ196599:UOK196599 UEN196599:UEO196599 TUR196599:TUS196599 TKV196599:TKW196599 TAZ196599:TBA196599 SRD196599:SRE196599 SHH196599:SHI196599 RXL196599:RXM196599 RNP196599:RNQ196599 RDT196599:RDU196599 QTX196599:QTY196599 QKB196599:QKC196599 QAF196599:QAG196599 PQJ196599:PQK196599 PGN196599:PGO196599 OWR196599:OWS196599 OMV196599:OMW196599 OCZ196599:ODA196599 NTD196599:NTE196599 NJH196599:NJI196599 MZL196599:MZM196599 MPP196599:MPQ196599 MFT196599:MFU196599 LVX196599:LVY196599 LMB196599:LMC196599 LCF196599:LCG196599 KSJ196599:KSK196599 KIN196599:KIO196599 JYR196599:JYS196599 JOV196599:JOW196599 JEZ196599:JFA196599 IVD196599:IVE196599 ILH196599:ILI196599 IBL196599:IBM196599 HRP196599:HRQ196599 HHT196599:HHU196599 GXX196599:GXY196599 GOB196599:GOC196599 GEF196599:GEG196599 FUJ196599:FUK196599 FKN196599:FKO196599 FAR196599:FAS196599 EQV196599:EQW196599 EGZ196599:EHA196599 DXD196599:DXE196599 DNH196599:DNI196599 DDL196599:DDM196599 CTP196599:CTQ196599 CJT196599:CJU196599 BZX196599:BZY196599 BQB196599:BQC196599 BGF196599:BGG196599 AWJ196599:AWK196599 AMN196599:AMO196599 ACR196599:ACS196599 SV196599:SW196599 IZ196599:JA196599 D196599:E196599 WVL131063:WVM131063 WLP131063:WLQ131063 WBT131063:WBU131063 VRX131063:VRY131063 VIB131063:VIC131063 UYF131063:UYG131063 UOJ131063:UOK131063 UEN131063:UEO131063 TUR131063:TUS131063 TKV131063:TKW131063 TAZ131063:TBA131063 SRD131063:SRE131063 SHH131063:SHI131063 RXL131063:RXM131063 RNP131063:RNQ131063 RDT131063:RDU131063 QTX131063:QTY131063 QKB131063:QKC131063 QAF131063:QAG131063 PQJ131063:PQK131063 PGN131063:PGO131063 OWR131063:OWS131063 OMV131063:OMW131063 OCZ131063:ODA131063 NTD131063:NTE131063 NJH131063:NJI131063 MZL131063:MZM131063 MPP131063:MPQ131063 MFT131063:MFU131063 LVX131063:LVY131063 LMB131063:LMC131063 LCF131063:LCG131063 KSJ131063:KSK131063 KIN131063:KIO131063 JYR131063:JYS131063 JOV131063:JOW131063 JEZ131063:JFA131063 IVD131063:IVE131063 ILH131063:ILI131063 IBL131063:IBM131063 HRP131063:HRQ131063 HHT131063:HHU131063 GXX131063:GXY131063 GOB131063:GOC131063 GEF131063:GEG131063 FUJ131063:FUK131063 FKN131063:FKO131063 FAR131063:FAS131063 EQV131063:EQW131063 EGZ131063:EHA131063 DXD131063:DXE131063 DNH131063:DNI131063 DDL131063:DDM131063 CTP131063:CTQ131063 CJT131063:CJU131063 BZX131063:BZY131063 BQB131063:BQC131063 BGF131063:BGG131063 AWJ131063:AWK131063 AMN131063:AMO131063 ACR131063:ACS131063 SV131063:SW131063 IZ131063:JA131063 D131063:E131063 WVL65527:WVM65527 WLP65527:WLQ65527 WBT65527:WBU65527 VRX65527:VRY65527 VIB65527:VIC65527 UYF65527:UYG65527 UOJ65527:UOK65527 UEN65527:UEO65527 TUR65527:TUS65527 TKV65527:TKW65527 TAZ65527:TBA65527 SRD65527:SRE65527 SHH65527:SHI65527 RXL65527:RXM65527 RNP65527:RNQ65527 RDT65527:RDU65527 QTX65527:QTY65527 QKB65527:QKC65527 QAF65527:QAG65527 PQJ65527:PQK65527 PGN65527:PGO65527 OWR65527:OWS65527 OMV65527:OMW65527 OCZ65527:ODA65527 NTD65527:NTE65527 NJH65527:NJI65527 MZL65527:MZM65527 MPP65527:MPQ65527 MFT65527:MFU65527 LVX65527:LVY65527 LMB65527:LMC65527 LCF65527:LCG65527 KSJ65527:KSK65527 KIN65527:KIO65527 JYR65527:JYS65527 JOV65527:JOW65527 JEZ65527:JFA65527 IVD65527:IVE65527 ILH65527:ILI65527 IBL65527:IBM65527 HRP65527:HRQ65527 HHT65527:HHU65527 GXX65527:GXY65527 GOB65527:GOC65527 GEF65527:GEG65527 FUJ65527:FUK65527 FKN65527:FKO65527 FAR65527:FAS65527 EQV65527:EQW65527 EGZ65527:EHA65527 DXD65527:DXE65527 DNH65527:DNI65527 DDL65527:DDM65527 CTP65527:CTQ65527 CJT65527:CJU65527 BZX65527:BZY65527 BQB65527:BQC65527 BGF65527:BGG65527 AWJ65527:AWK65527 AMN65527:AMO65527 ACR65527:ACS65527 SV65527:SW65527 IZ65527:JA65527 D65527:E65527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formula1>$E$121:$E$126</formula1>
    </dataValidation>
  </dataValidations>
  <pageMargins left="0.25" right="0.25" top="0.5" bottom="0.5" header="0.3" footer="0.3"/>
  <pageSetup paperSize="3" scale="75"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1028" r:id="rId4" name="CheckBox3">
          <controlPr defaultSize="0" autoFill="0" autoLine="0" autoPict="0" r:id="rId5">
            <anchor moveWithCells="1">
              <from>
                <xdr:col>3</xdr:col>
                <xdr:colOff>3371850</xdr:colOff>
                <xdr:row>16</xdr:row>
                <xdr:rowOff>47625</xdr:rowOff>
              </from>
              <to>
                <xdr:col>4</xdr:col>
                <xdr:colOff>752475</xdr:colOff>
                <xdr:row>16</xdr:row>
                <xdr:rowOff>257175</xdr:rowOff>
              </to>
            </anchor>
          </controlPr>
        </control>
      </mc:Choice>
      <mc:Fallback>
        <control shapeId="1028" r:id="rId4" name="CheckBox3"/>
      </mc:Fallback>
    </mc:AlternateContent>
    <mc:AlternateContent xmlns:mc="http://schemas.openxmlformats.org/markup-compatibility/2006">
      <mc:Choice Requires="x14">
        <control shapeId="1027" r:id="rId6" name="CheckBox2">
          <controlPr defaultSize="0" autoFill="0" autoLine="0" autoPict="0" r:id="rId7">
            <anchor moveWithCells="1">
              <from>
                <xdr:col>3</xdr:col>
                <xdr:colOff>2381250</xdr:colOff>
                <xdr:row>16</xdr:row>
                <xdr:rowOff>47625</xdr:rowOff>
              </from>
              <to>
                <xdr:col>3</xdr:col>
                <xdr:colOff>3333750</xdr:colOff>
                <xdr:row>16</xdr:row>
                <xdr:rowOff>257175</xdr:rowOff>
              </to>
            </anchor>
          </controlPr>
        </control>
      </mc:Choice>
      <mc:Fallback>
        <control shapeId="1027" r:id="rId6" name="CheckBox2"/>
      </mc:Fallback>
    </mc:AlternateContent>
    <mc:AlternateContent xmlns:mc="http://schemas.openxmlformats.org/markup-compatibility/2006">
      <mc:Choice Requires="x14">
        <control shapeId="1026" r:id="rId8" name="CheckBox1">
          <controlPr defaultSize="0" autoFill="0" autoLine="0" autoPict="0" r:id="rId9">
            <anchor moveWithCells="1">
              <from>
                <xdr:col>3</xdr:col>
                <xdr:colOff>1143000</xdr:colOff>
                <xdr:row>16</xdr:row>
                <xdr:rowOff>47625</xdr:rowOff>
              </from>
              <to>
                <xdr:col>3</xdr:col>
                <xdr:colOff>2019300</xdr:colOff>
                <xdr:row>16</xdr:row>
                <xdr:rowOff>257175</xdr:rowOff>
              </to>
            </anchor>
          </controlPr>
        </control>
      </mc:Choice>
      <mc:Fallback>
        <control shapeId="1026" r:id="rId8" name="CheckBox1"/>
      </mc:Fallback>
    </mc:AlternateContent>
    <mc:AlternateContent xmlns:mc="http://schemas.openxmlformats.org/markup-compatibility/2006">
      <mc:Choice Requires="x14">
        <control shapeId="1025" r:id="rId10" name="Process">
          <controlPr defaultSize="0" autoFill="0" autoLine="0" autoPict="0" r:id="rId11">
            <anchor moveWithCells="1">
              <from>
                <xdr:col>3</xdr:col>
                <xdr:colOff>95250</xdr:colOff>
                <xdr:row>16</xdr:row>
                <xdr:rowOff>47625</xdr:rowOff>
              </from>
              <to>
                <xdr:col>3</xdr:col>
                <xdr:colOff>990600</xdr:colOff>
                <xdr:row>16</xdr:row>
                <xdr:rowOff>257175</xdr:rowOff>
              </to>
            </anchor>
          </controlPr>
        </control>
      </mc:Choice>
      <mc:Fallback>
        <control shapeId="1025"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sqref="A1:J1"/>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406" t="s">
        <v>13</v>
      </c>
      <c r="B1" s="406"/>
      <c r="C1" s="406"/>
      <c r="D1" s="406"/>
      <c r="E1" s="406"/>
      <c r="F1" s="406"/>
      <c r="G1" s="406"/>
      <c r="H1" s="406"/>
      <c r="I1" s="406"/>
      <c r="J1" s="406"/>
      <c r="N1" s="8"/>
      <c r="O1" s="8"/>
      <c r="P1" s="8"/>
      <c r="Q1" s="8"/>
      <c r="R1" s="8"/>
      <c r="S1" s="8"/>
      <c r="T1" s="8"/>
      <c r="U1" s="8"/>
      <c r="V1" s="8"/>
      <c r="W1" s="8"/>
      <c r="X1" s="8"/>
      <c r="Y1" s="8"/>
      <c r="Z1" s="8"/>
      <c r="AA1" s="8"/>
      <c r="AB1" s="8"/>
      <c r="AC1" s="8"/>
      <c r="AD1" s="8"/>
      <c r="AE1" s="8"/>
      <c r="AF1" s="8"/>
      <c r="AG1" s="8"/>
      <c r="AH1" s="8"/>
      <c r="AI1" s="8"/>
      <c r="AJ1" s="8"/>
      <c r="AK1" s="8"/>
      <c r="AL1" s="8"/>
    </row>
    <row r="2" spans="1:38" s="3" customFormat="1" ht="21" thickBot="1" x14ac:dyDescent="0.35">
      <c r="A2" s="65"/>
      <c r="B2" s="65"/>
      <c r="C2" s="65"/>
      <c r="D2" s="65"/>
      <c r="E2" s="65"/>
      <c r="F2" s="65"/>
      <c r="G2" s="65"/>
      <c r="H2" s="65"/>
      <c r="I2" s="65"/>
      <c r="J2" s="65"/>
      <c r="N2" s="8"/>
      <c r="O2" s="8"/>
      <c r="P2" s="8"/>
      <c r="Q2" s="8"/>
      <c r="R2" s="8"/>
      <c r="S2" s="8"/>
      <c r="T2" s="8"/>
      <c r="U2" s="8"/>
      <c r="V2" s="8"/>
      <c r="W2" s="8"/>
      <c r="X2" s="8"/>
      <c r="Y2" s="8"/>
      <c r="Z2" s="8"/>
      <c r="AA2" s="8"/>
      <c r="AB2" s="8"/>
      <c r="AC2" s="8"/>
      <c r="AD2" s="8"/>
      <c r="AE2" s="8"/>
      <c r="AF2" s="8"/>
      <c r="AG2" s="8"/>
      <c r="AH2" s="8"/>
      <c r="AI2" s="8"/>
      <c r="AJ2" s="8"/>
      <c r="AK2" s="8"/>
      <c r="AL2" s="8"/>
    </row>
    <row r="3" spans="1:38" s="3" customFormat="1" ht="15" customHeight="1" x14ac:dyDescent="0.3">
      <c r="A3" s="65"/>
      <c r="B3" s="407" t="s">
        <v>55</v>
      </c>
      <c r="C3" s="66" t="s">
        <v>108</v>
      </c>
      <c r="D3" s="409" t="s">
        <v>109</v>
      </c>
      <c r="E3" s="410"/>
      <c r="F3" s="411"/>
      <c r="G3" s="412" t="s">
        <v>110</v>
      </c>
      <c r="H3" s="65"/>
      <c r="I3" s="65"/>
      <c r="J3" s="65"/>
      <c r="N3" s="8"/>
      <c r="O3" s="8"/>
      <c r="P3" s="8"/>
      <c r="Q3" s="8"/>
      <c r="R3" s="8"/>
      <c r="S3" s="8"/>
      <c r="T3" s="8"/>
      <c r="U3" s="8"/>
      <c r="V3" s="8"/>
      <c r="W3" s="8"/>
      <c r="X3" s="8"/>
      <c r="Y3" s="8"/>
      <c r="Z3" s="8"/>
      <c r="AA3" s="8"/>
      <c r="AB3" s="8"/>
      <c r="AC3" s="8"/>
      <c r="AD3" s="8"/>
      <c r="AE3" s="8"/>
      <c r="AF3" s="8"/>
      <c r="AG3" s="8"/>
      <c r="AH3" s="8"/>
      <c r="AI3" s="8"/>
      <c r="AJ3" s="8"/>
      <c r="AK3" s="8"/>
      <c r="AL3" s="8"/>
    </row>
    <row r="4" spans="1:38" ht="15" customHeight="1" x14ac:dyDescent="0.25">
      <c r="B4" s="408"/>
      <c r="C4" s="67">
        <v>3</v>
      </c>
      <c r="D4" s="68">
        <v>1</v>
      </c>
      <c r="E4" s="69">
        <v>2</v>
      </c>
      <c r="F4" s="70">
        <v>3</v>
      </c>
      <c r="G4" s="413"/>
    </row>
    <row r="5" spans="1:38" ht="15" customHeight="1" x14ac:dyDescent="0.25">
      <c r="B5" s="408"/>
      <c r="C5" s="71" t="str">
        <f>D5</f>
        <v>NGCC Power Plant, Construction</v>
      </c>
      <c r="D5" s="414" t="str">
        <f>'Data Summary'!D4</f>
        <v>NGCC Power Plant, Construction</v>
      </c>
      <c r="E5" s="415"/>
      <c r="F5" s="416"/>
      <c r="G5" s="413"/>
    </row>
    <row r="6" spans="1:38" x14ac:dyDescent="0.25">
      <c r="B6" s="408"/>
      <c r="C6" s="72" t="str">
        <f>HLOOKUP($C$4,$D$4:$F$13,3,FALSE)</f>
        <v>Scenario 3 Name</v>
      </c>
      <c r="D6" s="73" t="s">
        <v>111</v>
      </c>
      <c r="E6" s="74" t="s">
        <v>112</v>
      </c>
      <c r="F6" s="75" t="s">
        <v>113</v>
      </c>
      <c r="G6" s="413"/>
    </row>
    <row r="7" spans="1:38" ht="15" customHeight="1" x14ac:dyDescent="0.25">
      <c r="B7" s="76" t="s">
        <v>114</v>
      </c>
      <c r="C7" s="77">
        <f>HLOOKUP($C$4,$D$4:$F$13,4,FALSE)</f>
        <v>0</v>
      </c>
      <c r="D7" s="78"/>
      <c r="E7" s="79"/>
      <c r="F7" s="80"/>
      <c r="G7" s="81" t="s">
        <v>115</v>
      </c>
    </row>
    <row r="8" spans="1:38" ht="15" customHeight="1" x14ac:dyDescent="0.25">
      <c r="B8" s="82" t="s">
        <v>116</v>
      </c>
      <c r="C8" s="83">
        <f>HLOOKUP($C$4,$D$4:$F$13,5,FALSE)</f>
        <v>0</v>
      </c>
      <c r="D8" s="84"/>
      <c r="E8" s="85"/>
      <c r="F8" s="86"/>
      <c r="G8" s="87"/>
    </row>
    <row r="9" spans="1:38" ht="15" customHeight="1" x14ac:dyDescent="0.25">
      <c r="B9" s="88"/>
      <c r="C9" s="89">
        <f>HLOOKUP($C$4,$D$4:$F$13,6,FALSE)</f>
        <v>0</v>
      </c>
      <c r="D9" s="90"/>
      <c r="E9" s="91"/>
      <c r="F9" s="92"/>
      <c r="G9" s="87"/>
    </row>
    <row r="10" spans="1:38" ht="15" customHeight="1" x14ac:dyDescent="0.25">
      <c r="B10" s="88"/>
      <c r="C10" s="89">
        <f>HLOOKUP($C$4,$D$4:$F$13,7,FALSE)</f>
        <v>0</v>
      </c>
      <c r="D10" s="90"/>
      <c r="E10" s="91"/>
      <c r="F10" s="92"/>
      <c r="G10" s="87"/>
    </row>
    <row r="11" spans="1:38" ht="15" customHeight="1" x14ac:dyDescent="0.25">
      <c r="B11" s="88"/>
      <c r="C11" s="93">
        <f>HLOOKUP($C$4,$D$4:$F$13,8,FALSE)</f>
        <v>0</v>
      </c>
      <c r="D11" s="94"/>
      <c r="E11" s="95"/>
      <c r="F11" s="96"/>
      <c r="G11" s="87"/>
    </row>
    <row r="12" spans="1:38" ht="15" customHeight="1" x14ac:dyDescent="0.25">
      <c r="B12" s="88"/>
      <c r="C12" s="93">
        <f>HLOOKUP($C$4,$D$4:$F$13,9,FALSE)</f>
        <v>0</v>
      </c>
      <c r="D12" s="94"/>
      <c r="E12" s="95"/>
      <c r="F12" s="96"/>
      <c r="G12" s="87"/>
    </row>
    <row r="13" spans="1:38" ht="15" customHeight="1" thickBot="1" x14ac:dyDescent="0.3">
      <c r="B13" s="97"/>
      <c r="C13" s="98">
        <f>HLOOKUP($C$4,$D$4:$F$13,10,FALSE)</f>
        <v>0</v>
      </c>
      <c r="D13" s="99"/>
      <c r="E13" s="100"/>
      <c r="F13" s="101"/>
      <c r="G13" s="102"/>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03" t="s">
        <v>117</v>
      </c>
    </row>
    <row r="20" spans="2:7" x14ac:dyDescent="0.25">
      <c r="B20" s="104" t="s">
        <v>109</v>
      </c>
      <c r="C20" s="417" t="s">
        <v>9</v>
      </c>
      <c r="D20" s="417"/>
      <c r="E20" s="417"/>
      <c r="F20" s="417"/>
      <c r="G20" s="417"/>
    </row>
    <row r="21" spans="2:7" ht="30" customHeight="1" x14ac:dyDescent="0.25">
      <c r="B21" s="105">
        <v>1</v>
      </c>
      <c r="C21" s="403" t="s">
        <v>118</v>
      </c>
      <c r="D21" s="403"/>
      <c r="E21" s="403"/>
      <c r="F21" s="403"/>
      <c r="G21" s="403"/>
    </row>
    <row r="22" spans="2:7" ht="30" customHeight="1" x14ac:dyDescent="0.25">
      <c r="B22" s="105">
        <v>2</v>
      </c>
      <c r="C22" s="404"/>
      <c r="D22" s="404"/>
      <c r="E22" s="404"/>
      <c r="F22" s="404"/>
      <c r="G22" s="404"/>
    </row>
    <row r="23" spans="2:7" ht="30" customHeight="1" x14ac:dyDescent="0.25">
      <c r="B23" s="106">
        <v>3</v>
      </c>
      <c r="C23" s="405"/>
      <c r="D23" s="405"/>
      <c r="E23" s="405"/>
      <c r="F23" s="405"/>
      <c r="G23" s="405"/>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workbookViewId="0">
      <pane xSplit="1" topLeftCell="B1" activePane="topRight" state="frozen"/>
      <selection pane="topRight" activeCell="B24" sqref="B24"/>
    </sheetView>
  </sheetViews>
  <sheetFormatPr defaultColWidth="36.85546875" defaultRowHeight="12.75" customHeight="1" x14ac:dyDescent="0.25"/>
  <cols>
    <col min="1" max="1" width="18.5703125" style="164" customWidth="1"/>
    <col min="2" max="10" width="31.42578125" style="163" customWidth="1"/>
    <col min="11" max="27" width="36.85546875" style="163" customWidth="1"/>
    <col min="28" max="28" width="37" style="163" customWidth="1"/>
    <col min="29" max="35" width="36.85546875" style="163" customWidth="1"/>
    <col min="36" max="44" width="36.85546875" style="164" customWidth="1"/>
    <col min="45" max="45" width="37.140625" style="164" customWidth="1"/>
    <col min="46" max="47" width="36.85546875" style="164" customWidth="1"/>
    <col min="48" max="48" width="36.5703125" style="164" customWidth="1"/>
    <col min="49" max="50" width="36.85546875" style="164" customWidth="1"/>
    <col min="51" max="51" width="36.5703125" style="164" customWidth="1"/>
    <col min="52" max="52" width="37" style="164" customWidth="1"/>
    <col min="53" max="71" width="36.85546875" style="164" customWidth="1"/>
    <col min="72" max="72" width="37" style="164" customWidth="1"/>
    <col min="73" max="90" width="36.85546875" style="164" customWidth="1"/>
    <col min="91" max="91" width="36.5703125" style="164" customWidth="1"/>
    <col min="92" max="104" width="36.85546875" style="164" customWidth="1"/>
    <col min="105" max="105" width="36.5703125" style="164" customWidth="1"/>
    <col min="106" max="108" width="36.85546875" style="164" customWidth="1"/>
    <col min="109" max="109" width="36.5703125" style="164" customWidth="1"/>
    <col min="110" max="117" width="36.85546875" style="164" customWidth="1"/>
    <col min="118" max="118" width="36.5703125" style="164" customWidth="1"/>
    <col min="119" max="256" width="36.85546875" style="164"/>
    <col min="257" max="257" width="18.5703125" style="164" customWidth="1"/>
    <col min="258" max="266" width="31.42578125" style="164" customWidth="1"/>
    <col min="267" max="283" width="36.85546875" style="164" customWidth="1"/>
    <col min="284" max="284" width="37" style="164" customWidth="1"/>
    <col min="285" max="300" width="36.85546875" style="164" customWidth="1"/>
    <col min="301" max="301" width="37.140625" style="164" customWidth="1"/>
    <col min="302" max="303" width="36.85546875" style="164" customWidth="1"/>
    <col min="304" max="304" width="36.5703125" style="164" customWidth="1"/>
    <col min="305" max="306" width="36.85546875" style="164" customWidth="1"/>
    <col min="307" max="307" width="36.5703125" style="164" customWidth="1"/>
    <col min="308" max="308" width="37" style="164" customWidth="1"/>
    <col min="309" max="327" width="36.85546875" style="164" customWidth="1"/>
    <col min="328" max="328" width="37" style="164" customWidth="1"/>
    <col min="329" max="346" width="36.85546875" style="164" customWidth="1"/>
    <col min="347" max="347" width="36.5703125" style="164" customWidth="1"/>
    <col min="348" max="360" width="36.85546875" style="164" customWidth="1"/>
    <col min="361" max="361" width="36.5703125" style="164" customWidth="1"/>
    <col min="362" max="364" width="36.85546875" style="164" customWidth="1"/>
    <col min="365" max="365" width="36.5703125" style="164" customWidth="1"/>
    <col min="366" max="373" width="36.85546875" style="164" customWidth="1"/>
    <col min="374" max="374" width="36.5703125" style="164" customWidth="1"/>
    <col min="375" max="512" width="36.85546875" style="164"/>
    <col min="513" max="513" width="18.5703125" style="164" customWidth="1"/>
    <col min="514" max="522" width="31.42578125" style="164" customWidth="1"/>
    <col min="523" max="539" width="36.85546875" style="164" customWidth="1"/>
    <col min="540" max="540" width="37" style="164" customWidth="1"/>
    <col min="541" max="556" width="36.85546875" style="164" customWidth="1"/>
    <col min="557" max="557" width="37.140625" style="164" customWidth="1"/>
    <col min="558" max="559" width="36.85546875" style="164" customWidth="1"/>
    <col min="560" max="560" width="36.5703125" style="164" customWidth="1"/>
    <col min="561" max="562" width="36.85546875" style="164" customWidth="1"/>
    <col min="563" max="563" width="36.5703125" style="164" customWidth="1"/>
    <col min="564" max="564" width="37" style="164" customWidth="1"/>
    <col min="565" max="583" width="36.85546875" style="164" customWidth="1"/>
    <col min="584" max="584" width="37" style="164" customWidth="1"/>
    <col min="585" max="602" width="36.85546875" style="164" customWidth="1"/>
    <col min="603" max="603" width="36.5703125" style="164" customWidth="1"/>
    <col min="604" max="616" width="36.85546875" style="164" customWidth="1"/>
    <col min="617" max="617" width="36.5703125" style="164" customWidth="1"/>
    <col min="618" max="620" width="36.85546875" style="164" customWidth="1"/>
    <col min="621" max="621" width="36.5703125" style="164" customWidth="1"/>
    <col min="622" max="629" width="36.85546875" style="164" customWidth="1"/>
    <col min="630" max="630" width="36.5703125" style="164" customWidth="1"/>
    <col min="631" max="768" width="36.85546875" style="164"/>
    <col min="769" max="769" width="18.5703125" style="164" customWidth="1"/>
    <col min="770" max="778" width="31.42578125" style="164" customWidth="1"/>
    <col min="779" max="795" width="36.85546875" style="164" customWidth="1"/>
    <col min="796" max="796" width="37" style="164" customWidth="1"/>
    <col min="797" max="812" width="36.85546875" style="164" customWidth="1"/>
    <col min="813" max="813" width="37.140625" style="164" customWidth="1"/>
    <col min="814" max="815" width="36.85546875" style="164" customWidth="1"/>
    <col min="816" max="816" width="36.5703125" style="164" customWidth="1"/>
    <col min="817" max="818" width="36.85546875" style="164" customWidth="1"/>
    <col min="819" max="819" width="36.5703125" style="164" customWidth="1"/>
    <col min="820" max="820" width="37" style="164" customWidth="1"/>
    <col min="821" max="839" width="36.85546875" style="164" customWidth="1"/>
    <col min="840" max="840" width="37" style="164" customWidth="1"/>
    <col min="841" max="858" width="36.85546875" style="164" customWidth="1"/>
    <col min="859" max="859" width="36.5703125" style="164" customWidth="1"/>
    <col min="860" max="872" width="36.85546875" style="164" customWidth="1"/>
    <col min="873" max="873" width="36.5703125" style="164" customWidth="1"/>
    <col min="874" max="876" width="36.85546875" style="164" customWidth="1"/>
    <col min="877" max="877" width="36.5703125" style="164" customWidth="1"/>
    <col min="878" max="885" width="36.85546875" style="164" customWidth="1"/>
    <col min="886" max="886" width="36.5703125" style="164" customWidth="1"/>
    <col min="887" max="1024" width="36.85546875" style="164"/>
    <col min="1025" max="1025" width="18.5703125" style="164" customWidth="1"/>
    <col min="1026" max="1034" width="31.42578125" style="164" customWidth="1"/>
    <col min="1035" max="1051" width="36.85546875" style="164" customWidth="1"/>
    <col min="1052" max="1052" width="37" style="164" customWidth="1"/>
    <col min="1053" max="1068" width="36.85546875" style="164" customWidth="1"/>
    <col min="1069" max="1069" width="37.140625" style="164" customWidth="1"/>
    <col min="1070" max="1071" width="36.85546875" style="164" customWidth="1"/>
    <col min="1072" max="1072" width="36.5703125" style="164" customWidth="1"/>
    <col min="1073" max="1074" width="36.85546875" style="164" customWidth="1"/>
    <col min="1075" max="1075" width="36.5703125" style="164" customWidth="1"/>
    <col min="1076" max="1076" width="37" style="164" customWidth="1"/>
    <col min="1077" max="1095" width="36.85546875" style="164" customWidth="1"/>
    <col min="1096" max="1096" width="37" style="164" customWidth="1"/>
    <col min="1097" max="1114" width="36.85546875" style="164" customWidth="1"/>
    <col min="1115" max="1115" width="36.5703125" style="164" customWidth="1"/>
    <col min="1116" max="1128" width="36.85546875" style="164" customWidth="1"/>
    <col min="1129" max="1129" width="36.5703125" style="164" customWidth="1"/>
    <col min="1130" max="1132" width="36.85546875" style="164" customWidth="1"/>
    <col min="1133" max="1133" width="36.5703125" style="164" customWidth="1"/>
    <col min="1134" max="1141" width="36.85546875" style="164" customWidth="1"/>
    <col min="1142" max="1142" width="36.5703125" style="164" customWidth="1"/>
    <col min="1143" max="1280" width="36.85546875" style="164"/>
    <col min="1281" max="1281" width="18.5703125" style="164" customWidth="1"/>
    <col min="1282" max="1290" width="31.42578125" style="164" customWidth="1"/>
    <col min="1291" max="1307" width="36.85546875" style="164" customWidth="1"/>
    <col min="1308" max="1308" width="37" style="164" customWidth="1"/>
    <col min="1309" max="1324" width="36.85546875" style="164" customWidth="1"/>
    <col min="1325" max="1325" width="37.140625" style="164" customWidth="1"/>
    <col min="1326" max="1327" width="36.85546875" style="164" customWidth="1"/>
    <col min="1328" max="1328" width="36.5703125" style="164" customWidth="1"/>
    <col min="1329" max="1330" width="36.85546875" style="164" customWidth="1"/>
    <col min="1331" max="1331" width="36.5703125" style="164" customWidth="1"/>
    <col min="1332" max="1332" width="37" style="164" customWidth="1"/>
    <col min="1333" max="1351" width="36.85546875" style="164" customWidth="1"/>
    <col min="1352" max="1352" width="37" style="164" customWidth="1"/>
    <col min="1353" max="1370" width="36.85546875" style="164" customWidth="1"/>
    <col min="1371" max="1371" width="36.5703125" style="164" customWidth="1"/>
    <col min="1372" max="1384" width="36.85546875" style="164" customWidth="1"/>
    <col min="1385" max="1385" width="36.5703125" style="164" customWidth="1"/>
    <col min="1386" max="1388" width="36.85546875" style="164" customWidth="1"/>
    <col min="1389" max="1389" width="36.5703125" style="164" customWidth="1"/>
    <col min="1390" max="1397" width="36.85546875" style="164" customWidth="1"/>
    <col min="1398" max="1398" width="36.5703125" style="164" customWidth="1"/>
    <col min="1399" max="1536" width="36.85546875" style="164"/>
    <col min="1537" max="1537" width="18.5703125" style="164" customWidth="1"/>
    <col min="1538" max="1546" width="31.42578125" style="164" customWidth="1"/>
    <col min="1547" max="1563" width="36.85546875" style="164" customWidth="1"/>
    <col min="1564" max="1564" width="37" style="164" customWidth="1"/>
    <col min="1565" max="1580" width="36.85546875" style="164" customWidth="1"/>
    <col min="1581" max="1581" width="37.140625" style="164" customWidth="1"/>
    <col min="1582" max="1583" width="36.85546875" style="164" customWidth="1"/>
    <col min="1584" max="1584" width="36.5703125" style="164" customWidth="1"/>
    <col min="1585" max="1586" width="36.85546875" style="164" customWidth="1"/>
    <col min="1587" max="1587" width="36.5703125" style="164" customWidth="1"/>
    <col min="1588" max="1588" width="37" style="164" customWidth="1"/>
    <col min="1589" max="1607" width="36.85546875" style="164" customWidth="1"/>
    <col min="1608" max="1608" width="37" style="164" customWidth="1"/>
    <col min="1609" max="1626" width="36.85546875" style="164" customWidth="1"/>
    <col min="1627" max="1627" width="36.5703125" style="164" customWidth="1"/>
    <col min="1628" max="1640" width="36.85546875" style="164" customWidth="1"/>
    <col min="1641" max="1641" width="36.5703125" style="164" customWidth="1"/>
    <col min="1642" max="1644" width="36.85546875" style="164" customWidth="1"/>
    <col min="1645" max="1645" width="36.5703125" style="164" customWidth="1"/>
    <col min="1646" max="1653" width="36.85546875" style="164" customWidth="1"/>
    <col min="1654" max="1654" width="36.5703125" style="164" customWidth="1"/>
    <col min="1655" max="1792" width="36.85546875" style="164"/>
    <col min="1793" max="1793" width="18.5703125" style="164" customWidth="1"/>
    <col min="1794" max="1802" width="31.42578125" style="164" customWidth="1"/>
    <col min="1803" max="1819" width="36.85546875" style="164" customWidth="1"/>
    <col min="1820" max="1820" width="37" style="164" customWidth="1"/>
    <col min="1821" max="1836" width="36.85546875" style="164" customWidth="1"/>
    <col min="1837" max="1837" width="37.140625" style="164" customWidth="1"/>
    <col min="1838" max="1839" width="36.85546875" style="164" customWidth="1"/>
    <col min="1840" max="1840" width="36.5703125" style="164" customWidth="1"/>
    <col min="1841" max="1842" width="36.85546875" style="164" customWidth="1"/>
    <col min="1843" max="1843" width="36.5703125" style="164" customWidth="1"/>
    <col min="1844" max="1844" width="37" style="164" customWidth="1"/>
    <col min="1845" max="1863" width="36.85546875" style="164" customWidth="1"/>
    <col min="1864" max="1864" width="37" style="164" customWidth="1"/>
    <col min="1865" max="1882" width="36.85546875" style="164" customWidth="1"/>
    <col min="1883" max="1883" width="36.5703125" style="164" customWidth="1"/>
    <col min="1884" max="1896" width="36.85546875" style="164" customWidth="1"/>
    <col min="1897" max="1897" width="36.5703125" style="164" customWidth="1"/>
    <col min="1898" max="1900" width="36.85546875" style="164" customWidth="1"/>
    <col min="1901" max="1901" width="36.5703125" style="164" customWidth="1"/>
    <col min="1902" max="1909" width="36.85546875" style="164" customWidth="1"/>
    <col min="1910" max="1910" width="36.5703125" style="164" customWidth="1"/>
    <col min="1911" max="2048" width="36.85546875" style="164"/>
    <col min="2049" max="2049" width="18.5703125" style="164" customWidth="1"/>
    <col min="2050" max="2058" width="31.42578125" style="164" customWidth="1"/>
    <col min="2059" max="2075" width="36.85546875" style="164" customWidth="1"/>
    <col min="2076" max="2076" width="37" style="164" customWidth="1"/>
    <col min="2077" max="2092" width="36.85546875" style="164" customWidth="1"/>
    <col min="2093" max="2093" width="37.140625" style="164" customWidth="1"/>
    <col min="2094" max="2095" width="36.85546875" style="164" customWidth="1"/>
    <col min="2096" max="2096" width="36.5703125" style="164" customWidth="1"/>
    <col min="2097" max="2098" width="36.85546875" style="164" customWidth="1"/>
    <col min="2099" max="2099" width="36.5703125" style="164" customWidth="1"/>
    <col min="2100" max="2100" width="37" style="164" customWidth="1"/>
    <col min="2101" max="2119" width="36.85546875" style="164" customWidth="1"/>
    <col min="2120" max="2120" width="37" style="164" customWidth="1"/>
    <col min="2121" max="2138" width="36.85546875" style="164" customWidth="1"/>
    <col min="2139" max="2139" width="36.5703125" style="164" customWidth="1"/>
    <col min="2140" max="2152" width="36.85546875" style="164" customWidth="1"/>
    <col min="2153" max="2153" width="36.5703125" style="164" customWidth="1"/>
    <col min="2154" max="2156" width="36.85546875" style="164" customWidth="1"/>
    <col min="2157" max="2157" width="36.5703125" style="164" customWidth="1"/>
    <col min="2158" max="2165" width="36.85546875" style="164" customWidth="1"/>
    <col min="2166" max="2166" width="36.5703125" style="164" customWidth="1"/>
    <col min="2167" max="2304" width="36.85546875" style="164"/>
    <col min="2305" max="2305" width="18.5703125" style="164" customWidth="1"/>
    <col min="2306" max="2314" width="31.42578125" style="164" customWidth="1"/>
    <col min="2315" max="2331" width="36.85546875" style="164" customWidth="1"/>
    <col min="2332" max="2332" width="37" style="164" customWidth="1"/>
    <col min="2333" max="2348" width="36.85546875" style="164" customWidth="1"/>
    <col min="2349" max="2349" width="37.140625" style="164" customWidth="1"/>
    <col min="2350" max="2351" width="36.85546875" style="164" customWidth="1"/>
    <col min="2352" max="2352" width="36.5703125" style="164" customWidth="1"/>
    <col min="2353" max="2354" width="36.85546875" style="164" customWidth="1"/>
    <col min="2355" max="2355" width="36.5703125" style="164" customWidth="1"/>
    <col min="2356" max="2356" width="37" style="164" customWidth="1"/>
    <col min="2357" max="2375" width="36.85546875" style="164" customWidth="1"/>
    <col min="2376" max="2376" width="37" style="164" customWidth="1"/>
    <col min="2377" max="2394" width="36.85546875" style="164" customWidth="1"/>
    <col min="2395" max="2395" width="36.5703125" style="164" customWidth="1"/>
    <col min="2396" max="2408" width="36.85546875" style="164" customWidth="1"/>
    <col min="2409" max="2409" width="36.5703125" style="164" customWidth="1"/>
    <col min="2410" max="2412" width="36.85546875" style="164" customWidth="1"/>
    <col min="2413" max="2413" width="36.5703125" style="164" customWidth="1"/>
    <col min="2414" max="2421" width="36.85546875" style="164" customWidth="1"/>
    <col min="2422" max="2422" width="36.5703125" style="164" customWidth="1"/>
    <col min="2423" max="2560" width="36.85546875" style="164"/>
    <col min="2561" max="2561" width="18.5703125" style="164" customWidth="1"/>
    <col min="2562" max="2570" width="31.42578125" style="164" customWidth="1"/>
    <col min="2571" max="2587" width="36.85546875" style="164" customWidth="1"/>
    <col min="2588" max="2588" width="37" style="164" customWidth="1"/>
    <col min="2589" max="2604" width="36.85546875" style="164" customWidth="1"/>
    <col min="2605" max="2605" width="37.140625" style="164" customWidth="1"/>
    <col min="2606" max="2607" width="36.85546875" style="164" customWidth="1"/>
    <col min="2608" max="2608" width="36.5703125" style="164" customWidth="1"/>
    <col min="2609" max="2610" width="36.85546875" style="164" customWidth="1"/>
    <col min="2611" max="2611" width="36.5703125" style="164" customWidth="1"/>
    <col min="2612" max="2612" width="37" style="164" customWidth="1"/>
    <col min="2613" max="2631" width="36.85546875" style="164" customWidth="1"/>
    <col min="2632" max="2632" width="37" style="164" customWidth="1"/>
    <col min="2633" max="2650" width="36.85546875" style="164" customWidth="1"/>
    <col min="2651" max="2651" width="36.5703125" style="164" customWidth="1"/>
    <col min="2652" max="2664" width="36.85546875" style="164" customWidth="1"/>
    <col min="2665" max="2665" width="36.5703125" style="164" customWidth="1"/>
    <col min="2666" max="2668" width="36.85546875" style="164" customWidth="1"/>
    <col min="2669" max="2669" width="36.5703125" style="164" customWidth="1"/>
    <col min="2670" max="2677" width="36.85546875" style="164" customWidth="1"/>
    <col min="2678" max="2678" width="36.5703125" style="164" customWidth="1"/>
    <col min="2679" max="2816" width="36.85546875" style="164"/>
    <col min="2817" max="2817" width="18.5703125" style="164" customWidth="1"/>
    <col min="2818" max="2826" width="31.42578125" style="164" customWidth="1"/>
    <col min="2827" max="2843" width="36.85546875" style="164" customWidth="1"/>
    <col min="2844" max="2844" width="37" style="164" customWidth="1"/>
    <col min="2845" max="2860" width="36.85546875" style="164" customWidth="1"/>
    <col min="2861" max="2861" width="37.140625" style="164" customWidth="1"/>
    <col min="2862" max="2863" width="36.85546875" style="164" customWidth="1"/>
    <col min="2864" max="2864" width="36.5703125" style="164" customWidth="1"/>
    <col min="2865" max="2866" width="36.85546875" style="164" customWidth="1"/>
    <col min="2867" max="2867" width="36.5703125" style="164" customWidth="1"/>
    <col min="2868" max="2868" width="37" style="164" customWidth="1"/>
    <col min="2869" max="2887" width="36.85546875" style="164" customWidth="1"/>
    <col min="2888" max="2888" width="37" style="164" customWidth="1"/>
    <col min="2889" max="2906" width="36.85546875" style="164" customWidth="1"/>
    <col min="2907" max="2907" width="36.5703125" style="164" customWidth="1"/>
    <col min="2908" max="2920" width="36.85546875" style="164" customWidth="1"/>
    <col min="2921" max="2921" width="36.5703125" style="164" customWidth="1"/>
    <col min="2922" max="2924" width="36.85546875" style="164" customWidth="1"/>
    <col min="2925" max="2925" width="36.5703125" style="164" customWidth="1"/>
    <col min="2926" max="2933" width="36.85546875" style="164" customWidth="1"/>
    <col min="2934" max="2934" width="36.5703125" style="164" customWidth="1"/>
    <col min="2935" max="3072" width="36.85546875" style="164"/>
    <col min="3073" max="3073" width="18.5703125" style="164" customWidth="1"/>
    <col min="3074" max="3082" width="31.42578125" style="164" customWidth="1"/>
    <col min="3083" max="3099" width="36.85546875" style="164" customWidth="1"/>
    <col min="3100" max="3100" width="37" style="164" customWidth="1"/>
    <col min="3101" max="3116" width="36.85546875" style="164" customWidth="1"/>
    <col min="3117" max="3117" width="37.140625" style="164" customWidth="1"/>
    <col min="3118" max="3119" width="36.85546875" style="164" customWidth="1"/>
    <col min="3120" max="3120" width="36.5703125" style="164" customWidth="1"/>
    <col min="3121" max="3122" width="36.85546875" style="164" customWidth="1"/>
    <col min="3123" max="3123" width="36.5703125" style="164" customWidth="1"/>
    <col min="3124" max="3124" width="37" style="164" customWidth="1"/>
    <col min="3125" max="3143" width="36.85546875" style="164" customWidth="1"/>
    <col min="3144" max="3144" width="37" style="164" customWidth="1"/>
    <col min="3145" max="3162" width="36.85546875" style="164" customWidth="1"/>
    <col min="3163" max="3163" width="36.5703125" style="164" customWidth="1"/>
    <col min="3164" max="3176" width="36.85546875" style="164" customWidth="1"/>
    <col min="3177" max="3177" width="36.5703125" style="164" customWidth="1"/>
    <col min="3178" max="3180" width="36.85546875" style="164" customWidth="1"/>
    <col min="3181" max="3181" width="36.5703125" style="164" customWidth="1"/>
    <col min="3182" max="3189" width="36.85546875" style="164" customWidth="1"/>
    <col min="3190" max="3190" width="36.5703125" style="164" customWidth="1"/>
    <col min="3191" max="3328" width="36.85546875" style="164"/>
    <col min="3329" max="3329" width="18.5703125" style="164" customWidth="1"/>
    <col min="3330" max="3338" width="31.42578125" style="164" customWidth="1"/>
    <col min="3339" max="3355" width="36.85546875" style="164" customWidth="1"/>
    <col min="3356" max="3356" width="37" style="164" customWidth="1"/>
    <col min="3357" max="3372" width="36.85546875" style="164" customWidth="1"/>
    <col min="3373" max="3373" width="37.140625" style="164" customWidth="1"/>
    <col min="3374" max="3375" width="36.85546875" style="164" customWidth="1"/>
    <col min="3376" max="3376" width="36.5703125" style="164" customWidth="1"/>
    <col min="3377" max="3378" width="36.85546875" style="164" customWidth="1"/>
    <col min="3379" max="3379" width="36.5703125" style="164" customWidth="1"/>
    <col min="3380" max="3380" width="37" style="164" customWidth="1"/>
    <col min="3381" max="3399" width="36.85546875" style="164" customWidth="1"/>
    <col min="3400" max="3400" width="37" style="164" customWidth="1"/>
    <col min="3401" max="3418" width="36.85546875" style="164" customWidth="1"/>
    <col min="3419" max="3419" width="36.5703125" style="164" customWidth="1"/>
    <col min="3420" max="3432" width="36.85546875" style="164" customWidth="1"/>
    <col min="3433" max="3433" width="36.5703125" style="164" customWidth="1"/>
    <col min="3434" max="3436" width="36.85546875" style="164" customWidth="1"/>
    <col min="3437" max="3437" width="36.5703125" style="164" customWidth="1"/>
    <col min="3438" max="3445" width="36.85546875" style="164" customWidth="1"/>
    <col min="3446" max="3446" width="36.5703125" style="164" customWidth="1"/>
    <col min="3447" max="3584" width="36.85546875" style="164"/>
    <col min="3585" max="3585" width="18.5703125" style="164" customWidth="1"/>
    <col min="3586" max="3594" width="31.42578125" style="164" customWidth="1"/>
    <col min="3595" max="3611" width="36.85546875" style="164" customWidth="1"/>
    <col min="3612" max="3612" width="37" style="164" customWidth="1"/>
    <col min="3613" max="3628" width="36.85546875" style="164" customWidth="1"/>
    <col min="3629" max="3629" width="37.140625" style="164" customWidth="1"/>
    <col min="3630" max="3631" width="36.85546875" style="164" customWidth="1"/>
    <col min="3632" max="3632" width="36.5703125" style="164" customWidth="1"/>
    <col min="3633" max="3634" width="36.85546875" style="164" customWidth="1"/>
    <col min="3635" max="3635" width="36.5703125" style="164" customWidth="1"/>
    <col min="3636" max="3636" width="37" style="164" customWidth="1"/>
    <col min="3637" max="3655" width="36.85546875" style="164" customWidth="1"/>
    <col min="3656" max="3656" width="37" style="164" customWidth="1"/>
    <col min="3657" max="3674" width="36.85546875" style="164" customWidth="1"/>
    <col min="3675" max="3675" width="36.5703125" style="164" customWidth="1"/>
    <col min="3676" max="3688" width="36.85546875" style="164" customWidth="1"/>
    <col min="3689" max="3689" width="36.5703125" style="164" customWidth="1"/>
    <col min="3690" max="3692" width="36.85546875" style="164" customWidth="1"/>
    <col min="3693" max="3693" width="36.5703125" style="164" customWidth="1"/>
    <col min="3694" max="3701" width="36.85546875" style="164" customWidth="1"/>
    <col min="3702" max="3702" width="36.5703125" style="164" customWidth="1"/>
    <col min="3703" max="3840" width="36.85546875" style="164"/>
    <col min="3841" max="3841" width="18.5703125" style="164" customWidth="1"/>
    <col min="3842" max="3850" width="31.42578125" style="164" customWidth="1"/>
    <col min="3851" max="3867" width="36.85546875" style="164" customWidth="1"/>
    <col min="3868" max="3868" width="37" style="164" customWidth="1"/>
    <col min="3869" max="3884" width="36.85546875" style="164" customWidth="1"/>
    <col min="3885" max="3885" width="37.140625" style="164" customWidth="1"/>
    <col min="3886" max="3887" width="36.85546875" style="164" customWidth="1"/>
    <col min="3888" max="3888" width="36.5703125" style="164" customWidth="1"/>
    <col min="3889" max="3890" width="36.85546875" style="164" customWidth="1"/>
    <col min="3891" max="3891" width="36.5703125" style="164" customWidth="1"/>
    <col min="3892" max="3892" width="37" style="164" customWidth="1"/>
    <col min="3893" max="3911" width="36.85546875" style="164" customWidth="1"/>
    <col min="3912" max="3912" width="37" style="164" customWidth="1"/>
    <col min="3913" max="3930" width="36.85546875" style="164" customWidth="1"/>
    <col min="3931" max="3931" width="36.5703125" style="164" customWidth="1"/>
    <col min="3932" max="3944" width="36.85546875" style="164" customWidth="1"/>
    <col min="3945" max="3945" width="36.5703125" style="164" customWidth="1"/>
    <col min="3946" max="3948" width="36.85546875" style="164" customWidth="1"/>
    <col min="3949" max="3949" width="36.5703125" style="164" customWidth="1"/>
    <col min="3950" max="3957" width="36.85546875" style="164" customWidth="1"/>
    <col min="3958" max="3958" width="36.5703125" style="164" customWidth="1"/>
    <col min="3959" max="4096" width="36.85546875" style="164"/>
    <col min="4097" max="4097" width="18.5703125" style="164" customWidth="1"/>
    <col min="4098" max="4106" width="31.42578125" style="164" customWidth="1"/>
    <col min="4107" max="4123" width="36.85546875" style="164" customWidth="1"/>
    <col min="4124" max="4124" width="37" style="164" customWidth="1"/>
    <col min="4125" max="4140" width="36.85546875" style="164" customWidth="1"/>
    <col min="4141" max="4141" width="37.140625" style="164" customWidth="1"/>
    <col min="4142" max="4143" width="36.85546875" style="164" customWidth="1"/>
    <col min="4144" max="4144" width="36.5703125" style="164" customWidth="1"/>
    <col min="4145" max="4146" width="36.85546875" style="164" customWidth="1"/>
    <col min="4147" max="4147" width="36.5703125" style="164" customWidth="1"/>
    <col min="4148" max="4148" width="37" style="164" customWidth="1"/>
    <col min="4149" max="4167" width="36.85546875" style="164" customWidth="1"/>
    <col min="4168" max="4168" width="37" style="164" customWidth="1"/>
    <col min="4169" max="4186" width="36.85546875" style="164" customWidth="1"/>
    <col min="4187" max="4187" width="36.5703125" style="164" customWidth="1"/>
    <col min="4188" max="4200" width="36.85546875" style="164" customWidth="1"/>
    <col min="4201" max="4201" width="36.5703125" style="164" customWidth="1"/>
    <col min="4202" max="4204" width="36.85546875" style="164" customWidth="1"/>
    <col min="4205" max="4205" width="36.5703125" style="164" customWidth="1"/>
    <col min="4206" max="4213" width="36.85546875" style="164" customWidth="1"/>
    <col min="4214" max="4214" width="36.5703125" style="164" customWidth="1"/>
    <col min="4215" max="4352" width="36.85546875" style="164"/>
    <col min="4353" max="4353" width="18.5703125" style="164" customWidth="1"/>
    <col min="4354" max="4362" width="31.42578125" style="164" customWidth="1"/>
    <col min="4363" max="4379" width="36.85546875" style="164" customWidth="1"/>
    <col min="4380" max="4380" width="37" style="164" customWidth="1"/>
    <col min="4381" max="4396" width="36.85546875" style="164" customWidth="1"/>
    <col min="4397" max="4397" width="37.140625" style="164" customWidth="1"/>
    <col min="4398" max="4399" width="36.85546875" style="164" customWidth="1"/>
    <col min="4400" max="4400" width="36.5703125" style="164" customWidth="1"/>
    <col min="4401" max="4402" width="36.85546875" style="164" customWidth="1"/>
    <col min="4403" max="4403" width="36.5703125" style="164" customWidth="1"/>
    <col min="4404" max="4404" width="37" style="164" customWidth="1"/>
    <col min="4405" max="4423" width="36.85546875" style="164" customWidth="1"/>
    <col min="4424" max="4424" width="37" style="164" customWidth="1"/>
    <col min="4425" max="4442" width="36.85546875" style="164" customWidth="1"/>
    <col min="4443" max="4443" width="36.5703125" style="164" customWidth="1"/>
    <col min="4444" max="4456" width="36.85546875" style="164" customWidth="1"/>
    <col min="4457" max="4457" width="36.5703125" style="164" customWidth="1"/>
    <col min="4458" max="4460" width="36.85546875" style="164" customWidth="1"/>
    <col min="4461" max="4461" width="36.5703125" style="164" customWidth="1"/>
    <col min="4462" max="4469" width="36.85546875" style="164" customWidth="1"/>
    <col min="4470" max="4470" width="36.5703125" style="164" customWidth="1"/>
    <col min="4471" max="4608" width="36.85546875" style="164"/>
    <col min="4609" max="4609" width="18.5703125" style="164" customWidth="1"/>
    <col min="4610" max="4618" width="31.42578125" style="164" customWidth="1"/>
    <col min="4619" max="4635" width="36.85546875" style="164" customWidth="1"/>
    <col min="4636" max="4636" width="37" style="164" customWidth="1"/>
    <col min="4637" max="4652" width="36.85546875" style="164" customWidth="1"/>
    <col min="4653" max="4653" width="37.140625" style="164" customWidth="1"/>
    <col min="4654" max="4655" width="36.85546875" style="164" customWidth="1"/>
    <col min="4656" max="4656" width="36.5703125" style="164" customWidth="1"/>
    <col min="4657" max="4658" width="36.85546875" style="164" customWidth="1"/>
    <col min="4659" max="4659" width="36.5703125" style="164" customWidth="1"/>
    <col min="4660" max="4660" width="37" style="164" customWidth="1"/>
    <col min="4661" max="4679" width="36.85546875" style="164" customWidth="1"/>
    <col min="4680" max="4680" width="37" style="164" customWidth="1"/>
    <col min="4681" max="4698" width="36.85546875" style="164" customWidth="1"/>
    <col min="4699" max="4699" width="36.5703125" style="164" customWidth="1"/>
    <col min="4700" max="4712" width="36.85546875" style="164" customWidth="1"/>
    <col min="4713" max="4713" width="36.5703125" style="164" customWidth="1"/>
    <col min="4714" max="4716" width="36.85546875" style="164" customWidth="1"/>
    <col min="4717" max="4717" width="36.5703125" style="164" customWidth="1"/>
    <col min="4718" max="4725" width="36.85546875" style="164" customWidth="1"/>
    <col min="4726" max="4726" width="36.5703125" style="164" customWidth="1"/>
    <col min="4727" max="4864" width="36.85546875" style="164"/>
    <col min="4865" max="4865" width="18.5703125" style="164" customWidth="1"/>
    <col min="4866" max="4874" width="31.42578125" style="164" customWidth="1"/>
    <col min="4875" max="4891" width="36.85546875" style="164" customWidth="1"/>
    <col min="4892" max="4892" width="37" style="164" customWidth="1"/>
    <col min="4893" max="4908" width="36.85546875" style="164" customWidth="1"/>
    <col min="4909" max="4909" width="37.140625" style="164" customWidth="1"/>
    <col min="4910" max="4911" width="36.85546875" style="164" customWidth="1"/>
    <col min="4912" max="4912" width="36.5703125" style="164" customWidth="1"/>
    <col min="4913" max="4914" width="36.85546875" style="164" customWidth="1"/>
    <col min="4915" max="4915" width="36.5703125" style="164" customWidth="1"/>
    <col min="4916" max="4916" width="37" style="164" customWidth="1"/>
    <col min="4917" max="4935" width="36.85546875" style="164" customWidth="1"/>
    <col min="4936" max="4936" width="37" style="164" customWidth="1"/>
    <col min="4937" max="4954" width="36.85546875" style="164" customWidth="1"/>
    <col min="4955" max="4955" width="36.5703125" style="164" customWidth="1"/>
    <col min="4956" max="4968" width="36.85546875" style="164" customWidth="1"/>
    <col min="4969" max="4969" width="36.5703125" style="164" customWidth="1"/>
    <col min="4970" max="4972" width="36.85546875" style="164" customWidth="1"/>
    <col min="4973" max="4973" width="36.5703125" style="164" customWidth="1"/>
    <col min="4974" max="4981" width="36.85546875" style="164" customWidth="1"/>
    <col min="4982" max="4982" width="36.5703125" style="164" customWidth="1"/>
    <col min="4983" max="5120" width="36.85546875" style="164"/>
    <col min="5121" max="5121" width="18.5703125" style="164" customWidth="1"/>
    <col min="5122" max="5130" width="31.42578125" style="164" customWidth="1"/>
    <col min="5131" max="5147" width="36.85546875" style="164" customWidth="1"/>
    <col min="5148" max="5148" width="37" style="164" customWidth="1"/>
    <col min="5149" max="5164" width="36.85546875" style="164" customWidth="1"/>
    <col min="5165" max="5165" width="37.140625" style="164" customWidth="1"/>
    <col min="5166" max="5167" width="36.85546875" style="164" customWidth="1"/>
    <col min="5168" max="5168" width="36.5703125" style="164" customWidth="1"/>
    <col min="5169" max="5170" width="36.85546875" style="164" customWidth="1"/>
    <col min="5171" max="5171" width="36.5703125" style="164" customWidth="1"/>
    <col min="5172" max="5172" width="37" style="164" customWidth="1"/>
    <col min="5173" max="5191" width="36.85546875" style="164" customWidth="1"/>
    <col min="5192" max="5192" width="37" style="164" customWidth="1"/>
    <col min="5193" max="5210" width="36.85546875" style="164" customWidth="1"/>
    <col min="5211" max="5211" width="36.5703125" style="164" customWidth="1"/>
    <col min="5212" max="5224" width="36.85546875" style="164" customWidth="1"/>
    <col min="5225" max="5225" width="36.5703125" style="164" customWidth="1"/>
    <col min="5226" max="5228" width="36.85546875" style="164" customWidth="1"/>
    <col min="5229" max="5229" width="36.5703125" style="164" customWidth="1"/>
    <col min="5230" max="5237" width="36.85546875" style="164" customWidth="1"/>
    <col min="5238" max="5238" width="36.5703125" style="164" customWidth="1"/>
    <col min="5239" max="5376" width="36.85546875" style="164"/>
    <col min="5377" max="5377" width="18.5703125" style="164" customWidth="1"/>
    <col min="5378" max="5386" width="31.42578125" style="164" customWidth="1"/>
    <col min="5387" max="5403" width="36.85546875" style="164" customWidth="1"/>
    <col min="5404" max="5404" width="37" style="164" customWidth="1"/>
    <col min="5405" max="5420" width="36.85546875" style="164" customWidth="1"/>
    <col min="5421" max="5421" width="37.140625" style="164" customWidth="1"/>
    <col min="5422" max="5423" width="36.85546875" style="164" customWidth="1"/>
    <col min="5424" max="5424" width="36.5703125" style="164" customWidth="1"/>
    <col min="5425" max="5426" width="36.85546875" style="164" customWidth="1"/>
    <col min="5427" max="5427" width="36.5703125" style="164" customWidth="1"/>
    <col min="5428" max="5428" width="37" style="164" customWidth="1"/>
    <col min="5429" max="5447" width="36.85546875" style="164" customWidth="1"/>
    <col min="5448" max="5448" width="37" style="164" customWidth="1"/>
    <col min="5449" max="5466" width="36.85546875" style="164" customWidth="1"/>
    <col min="5467" max="5467" width="36.5703125" style="164" customWidth="1"/>
    <col min="5468" max="5480" width="36.85546875" style="164" customWidth="1"/>
    <col min="5481" max="5481" width="36.5703125" style="164" customWidth="1"/>
    <col min="5482" max="5484" width="36.85546875" style="164" customWidth="1"/>
    <col min="5485" max="5485" width="36.5703125" style="164" customWidth="1"/>
    <col min="5486" max="5493" width="36.85546875" style="164" customWidth="1"/>
    <col min="5494" max="5494" width="36.5703125" style="164" customWidth="1"/>
    <col min="5495" max="5632" width="36.85546875" style="164"/>
    <col min="5633" max="5633" width="18.5703125" style="164" customWidth="1"/>
    <col min="5634" max="5642" width="31.42578125" style="164" customWidth="1"/>
    <col min="5643" max="5659" width="36.85546875" style="164" customWidth="1"/>
    <col min="5660" max="5660" width="37" style="164" customWidth="1"/>
    <col min="5661" max="5676" width="36.85546875" style="164" customWidth="1"/>
    <col min="5677" max="5677" width="37.140625" style="164" customWidth="1"/>
    <col min="5678" max="5679" width="36.85546875" style="164" customWidth="1"/>
    <col min="5680" max="5680" width="36.5703125" style="164" customWidth="1"/>
    <col min="5681" max="5682" width="36.85546875" style="164" customWidth="1"/>
    <col min="5683" max="5683" width="36.5703125" style="164" customWidth="1"/>
    <col min="5684" max="5684" width="37" style="164" customWidth="1"/>
    <col min="5685" max="5703" width="36.85546875" style="164" customWidth="1"/>
    <col min="5704" max="5704" width="37" style="164" customWidth="1"/>
    <col min="5705" max="5722" width="36.85546875" style="164" customWidth="1"/>
    <col min="5723" max="5723" width="36.5703125" style="164" customWidth="1"/>
    <col min="5724" max="5736" width="36.85546875" style="164" customWidth="1"/>
    <col min="5737" max="5737" width="36.5703125" style="164" customWidth="1"/>
    <col min="5738" max="5740" width="36.85546875" style="164" customWidth="1"/>
    <col min="5741" max="5741" width="36.5703125" style="164" customWidth="1"/>
    <col min="5742" max="5749" width="36.85546875" style="164" customWidth="1"/>
    <col min="5750" max="5750" width="36.5703125" style="164" customWidth="1"/>
    <col min="5751" max="5888" width="36.85546875" style="164"/>
    <col min="5889" max="5889" width="18.5703125" style="164" customWidth="1"/>
    <col min="5890" max="5898" width="31.42578125" style="164" customWidth="1"/>
    <col min="5899" max="5915" width="36.85546875" style="164" customWidth="1"/>
    <col min="5916" max="5916" width="37" style="164" customWidth="1"/>
    <col min="5917" max="5932" width="36.85546875" style="164" customWidth="1"/>
    <col min="5933" max="5933" width="37.140625" style="164" customWidth="1"/>
    <col min="5934" max="5935" width="36.85546875" style="164" customWidth="1"/>
    <col min="5936" max="5936" width="36.5703125" style="164" customWidth="1"/>
    <col min="5937" max="5938" width="36.85546875" style="164" customWidth="1"/>
    <col min="5939" max="5939" width="36.5703125" style="164" customWidth="1"/>
    <col min="5940" max="5940" width="37" style="164" customWidth="1"/>
    <col min="5941" max="5959" width="36.85546875" style="164" customWidth="1"/>
    <col min="5960" max="5960" width="37" style="164" customWidth="1"/>
    <col min="5961" max="5978" width="36.85546875" style="164" customWidth="1"/>
    <col min="5979" max="5979" width="36.5703125" style="164" customWidth="1"/>
    <col min="5980" max="5992" width="36.85546875" style="164" customWidth="1"/>
    <col min="5993" max="5993" width="36.5703125" style="164" customWidth="1"/>
    <col min="5994" max="5996" width="36.85546875" style="164" customWidth="1"/>
    <col min="5997" max="5997" width="36.5703125" style="164" customWidth="1"/>
    <col min="5998" max="6005" width="36.85546875" style="164" customWidth="1"/>
    <col min="6006" max="6006" width="36.5703125" style="164" customWidth="1"/>
    <col min="6007" max="6144" width="36.85546875" style="164"/>
    <col min="6145" max="6145" width="18.5703125" style="164" customWidth="1"/>
    <col min="6146" max="6154" width="31.42578125" style="164" customWidth="1"/>
    <col min="6155" max="6171" width="36.85546875" style="164" customWidth="1"/>
    <col min="6172" max="6172" width="37" style="164" customWidth="1"/>
    <col min="6173" max="6188" width="36.85546875" style="164" customWidth="1"/>
    <col min="6189" max="6189" width="37.140625" style="164" customWidth="1"/>
    <col min="6190" max="6191" width="36.85546875" style="164" customWidth="1"/>
    <col min="6192" max="6192" width="36.5703125" style="164" customWidth="1"/>
    <col min="6193" max="6194" width="36.85546875" style="164" customWidth="1"/>
    <col min="6195" max="6195" width="36.5703125" style="164" customWidth="1"/>
    <col min="6196" max="6196" width="37" style="164" customWidth="1"/>
    <col min="6197" max="6215" width="36.85546875" style="164" customWidth="1"/>
    <col min="6216" max="6216" width="37" style="164" customWidth="1"/>
    <col min="6217" max="6234" width="36.85546875" style="164" customWidth="1"/>
    <col min="6235" max="6235" width="36.5703125" style="164" customWidth="1"/>
    <col min="6236" max="6248" width="36.85546875" style="164" customWidth="1"/>
    <col min="6249" max="6249" width="36.5703125" style="164" customWidth="1"/>
    <col min="6250" max="6252" width="36.85546875" style="164" customWidth="1"/>
    <col min="6253" max="6253" width="36.5703125" style="164" customWidth="1"/>
    <col min="6254" max="6261" width="36.85546875" style="164" customWidth="1"/>
    <col min="6262" max="6262" width="36.5703125" style="164" customWidth="1"/>
    <col min="6263" max="6400" width="36.85546875" style="164"/>
    <col min="6401" max="6401" width="18.5703125" style="164" customWidth="1"/>
    <col min="6402" max="6410" width="31.42578125" style="164" customWidth="1"/>
    <col min="6411" max="6427" width="36.85546875" style="164" customWidth="1"/>
    <col min="6428" max="6428" width="37" style="164" customWidth="1"/>
    <col min="6429" max="6444" width="36.85546875" style="164" customWidth="1"/>
    <col min="6445" max="6445" width="37.140625" style="164" customWidth="1"/>
    <col min="6446" max="6447" width="36.85546875" style="164" customWidth="1"/>
    <col min="6448" max="6448" width="36.5703125" style="164" customWidth="1"/>
    <col min="6449" max="6450" width="36.85546875" style="164" customWidth="1"/>
    <col min="6451" max="6451" width="36.5703125" style="164" customWidth="1"/>
    <col min="6452" max="6452" width="37" style="164" customWidth="1"/>
    <col min="6453" max="6471" width="36.85546875" style="164" customWidth="1"/>
    <col min="6472" max="6472" width="37" style="164" customWidth="1"/>
    <col min="6473" max="6490" width="36.85546875" style="164" customWidth="1"/>
    <col min="6491" max="6491" width="36.5703125" style="164" customWidth="1"/>
    <col min="6492" max="6504" width="36.85546875" style="164" customWidth="1"/>
    <col min="6505" max="6505" width="36.5703125" style="164" customWidth="1"/>
    <col min="6506" max="6508" width="36.85546875" style="164" customWidth="1"/>
    <col min="6509" max="6509" width="36.5703125" style="164" customWidth="1"/>
    <col min="6510" max="6517" width="36.85546875" style="164" customWidth="1"/>
    <col min="6518" max="6518" width="36.5703125" style="164" customWidth="1"/>
    <col min="6519" max="6656" width="36.85546875" style="164"/>
    <col min="6657" max="6657" width="18.5703125" style="164" customWidth="1"/>
    <col min="6658" max="6666" width="31.42578125" style="164" customWidth="1"/>
    <col min="6667" max="6683" width="36.85546875" style="164" customWidth="1"/>
    <col min="6684" max="6684" width="37" style="164" customWidth="1"/>
    <col min="6685" max="6700" width="36.85546875" style="164" customWidth="1"/>
    <col min="6701" max="6701" width="37.140625" style="164" customWidth="1"/>
    <col min="6702" max="6703" width="36.85546875" style="164" customWidth="1"/>
    <col min="6704" max="6704" width="36.5703125" style="164" customWidth="1"/>
    <col min="6705" max="6706" width="36.85546875" style="164" customWidth="1"/>
    <col min="6707" max="6707" width="36.5703125" style="164" customWidth="1"/>
    <col min="6708" max="6708" width="37" style="164" customWidth="1"/>
    <col min="6709" max="6727" width="36.85546875" style="164" customWidth="1"/>
    <col min="6728" max="6728" width="37" style="164" customWidth="1"/>
    <col min="6729" max="6746" width="36.85546875" style="164" customWidth="1"/>
    <col min="6747" max="6747" width="36.5703125" style="164" customWidth="1"/>
    <col min="6748" max="6760" width="36.85546875" style="164" customWidth="1"/>
    <col min="6761" max="6761" width="36.5703125" style="164" customWidth="1"/>
    <col min="6762" max="6764" width="36.85546875" style="164" customWidth="1"/>
    <col min="6765" max="6765" width="36.5703125" style="164" customWidth="1"/>
    <col min="6766" max="6773" width="36.85546875" style="164" customWidth="1"/>
    <col min="6774" max="6774" width="36.5703125" style="164" customWidth="1"/>
    <col min="6775" max="6912" width="36.85546875" style="164"/>
    <col min="6913" max="6913" width="18.5703125" style="164" customWidth="1"/>
    <col min="6914" max="6922" width="31.42578125" style="164" customWidth="1"/>
    <col min="6923" max="6939" width="36.85546875" style="164" customWidth="1"/>
    <col min="6940" max="6940" width="37" style="164" customWidth="1"/>
    <col min="6941" max="6956" width="36.85546875" style="164" customWidth="1"/>
    <col min="6957" max="6957" width="37.140625" style="164" customWidth="1"/>
    <col min="6958" max="6959" width="36.85546875" style="164" customWidth="1"/>
    <col min="6960" max="6960" width="36.5703125" style="164" customWidth="1"/>
    <col min="6961" max="6962" width="36.85546875" style="164" customWidth="1"/>
    <col min="6963" max="6963" width="36.5703125" style="164" customWidth="1"/>
    <col min="6964" max="6964" width="37" style="164" customWidth="1"/>
    <col min="6965" max="6983" width="36.85546875" style="164" customWidth="1"/>
    <col min="6984" max="6984" width="37" style="164" customWidth="1"/>
    <col min="6985" max="7002" width="36.85546875" style="164" customWidth="1"/>
    <col min="7003" max="7003" width="36.5703125" style="164" customWidth="1"/>
    <col min="7004" max="7016" width="36.85546875" style="164" customWidth="1"/>
    <col min="7017" max="7017" width="36.5703125" style="164" customWidth="1"/>
    <col min="7018" max="7020" width="36.85546875" style="164" customWidth="1"/>
    <col min="7021" max="7021" width="36.5703125" style="164" customWidth="1"/>
    <col min="7022" max="7029" width="36.85546875" style="164" customWidth="1"/>
    <col min="7030" max="7030" width="36.5703125" style="164" customWidth="1"/>
    <col min="7031" max="7168" width="36.85546875" style="164"/>
    <col min="7169" max="7169" width="18.5703125" style="164" customWidth="1"/>
    <col min="7170" max="7178" width="31.42578125" style="164" customWidth="1"/>
    <col min="7179" max="7195" width="36.85546875" style="164" customWidth="1"/>
    <col min="7196" max="7196" width="37" style="164" customWidth="1"/>
    <col min="7197" max="7212" width="36.85546875" style="164" customWidth="1"/>
    <col min="7213" max="7213" width="37.140625" style="164" customWidth="1"/>
    <col min="7214" max="7215" width="36.85546875" style="164" customWidth="1"/>
    <col min="7216" max="7216" width="36.5703125" style="164" customWidth="1"/>
    <col min="7217" max="7218" width="36.85546875" style="164" customWidth="1"/>
    <col min="7219" max="7219" width="36.5703125" style="164" customWidth="1"/>
    <col min="7220" max="7220" width="37" style="164" customWidth="1"/>
    <col min="7221" max="7239" width="36.85546875" style="164" customWidth="1"/>
    <col min="7240" max="7240" width="37" style="164" customWidth="1"/>
    <col min="7241" max="7258" width="36.85546875" style="164" customWidth="1"/>
    <col min="7259" max="7259" width="36.5703125" style="164" customWidth="1"/>
    <col min="7260" max="7272" width="36.85546875" style="164" customWidth="1"/>
    <col min="7273" max="7273" width="36.5703125" style="164" customWidth="1"/>
    <col min="7274" max="7276" width="36.85546875" style="164" customWidth="1"/>
    <col min="7277" max="7277" width="36.5703125" style="164" customWidth="1"/>
    <col min="7278" max="7285" width="36.85546875" style="164" customWidth="1"/>
    <col min="7286" max="7286" width="36.5703125" style="164" customWidth="1"/>
    <col min="7287" max="7424" width="36.85546875" style="164"/>
    <col min="7425" max="7425" width="18.5703125" style="164" customWidth="1"/>
    <col min="7426" max="7434" width="31.42578125" style="164" customWidth="1"/>
    <col min="7435" max="7451" width="36.85546875" style="164" customWidth="1"/>
    <col min="7452" max="7452" width="37" style="164" customWidth="1"/>
    <col min="7453" max="7468" width="36.85546875" style="164" customWidth="1"/>
    <col min="7469" max="7469" width="37.140625" style="164" customWidth="1"/>
    <col min="7470" max="7471" width="36.85546875" style="164" customWidth="1"/>
    <col min="7472" max="7472" width="36.5703125" style="164" customWidth="1"/>
    <col min="7473" max="7474" width="36.85546875" style="164" customWidth="1"/>
    <col min="7475" max="7475" width="36.5703125" style="164" customWidth="1"/>
    <col min="7476" max="7476" width="37" style="164" customWidth="1"/>
    <col min="7477" max="7495" width="36.85546875" style="164" customWidth="1"/>
    <col min="7496" max="7496" width="37" style="164" customWidth="1"/>
    <col min="7497" max="7514" width="36.85546875" style="164" customWidth="1"/>
    <col min="7515" max="7515" width="36.5703125" style="164" customWidth="1"/>
    <col min="7516" max="7528" width="36.85546875" style="164" customWidth="1"/>
    <col min="7529" max="7529" width="36.5703125" style="164" customWidth="1"/>
    <col min="7530" max="7532" width="36.85546875" style="164" customWidth="1"/>
    <col min="7533" max="7533" width="36.5703125" style="164" customWidth="1"/>
    <col min="7534" max="7541" width="36.85546875" style="164" customWidth="1"/>
    <col min="7542" max="7542" width="36.5703125" style="164" customWidth="1"/>
    <col min="7543" max="7680" width="36.85546875" style="164"/>
    <col min="7681" max="7681" width="18.5703125" style="164" customWidth="1"/>
    <col min="7682" max="7690" width="31.42578125" style="164" customWidth="1"/>
    <col min="7691" max="7707" width="36.85546875" style="164" customWidth="1"/>
    <col min="7708" max="7708" width="37" style="164" customWidth="1"/>
    <col min="7709" max="7724" width="36.85546875" style="164" customWidth="1"/>
    <col min="7725" max="7725" width="37.140625" style="164" customWidth="1"/>
    <col min="7726" max="7727" width="36.85546875" style="164" customWidth="1"/>
    <col min="7728" max="7728" width="36.5703125" style="164" customWidth="1"/>
    <col min="7729" max="7730" width="36.85546875" style="164" customWidth="1"/>
    <col min="7731" max="7731" width="36.5703125" style="164" customWidth="1"/>
    <col min="7732" max="7732" width="37" style="164" customWidth="1"/>
    <col min="7733" max="7751" width="36.85546875" style="164" customWidth="1"/>
    <col min="7752" max="7752" width="37" style="164" customWidth="1"/>
    <col min="7753" max="7770" width="36.85546875" style="164" customWidth="1"/>
    <col min="7771" max="7771" width="36.5703125" style="164" customWidth="1"/>
    <col min="7772" max="7784" width="36.85546875" style="164" customWidth="1"/>
    <col min="7785" max="7785" width="36.5703125" style="164" customWidth="1"/>
    <col min="7786" max="7788" width="36.85546875" style="164" customWidth="1"/>
    <col min="7789" max="7789" width="36.5703125" style="164" customWidth="1"/>
    <col min="7790" max="7797" width="36.85546875" style="164" customWidth="1"/>
    <col min="7798" max="7798" width="36.5703125" style="164" customWidth="1"/>
    <col min="7799" max="7936" width="36.85546875" style="164"/>
    <col min="7937" max="7937" width="18.5703125" style="164" customWidth="1"/>
    <col min="7938" max="7946" width="31.42578125" style="164" customWidth="1"/>
    <col min="7947" max="7963" width="36.85546875" style="164" customWidth="1"/>
    <col min="7964" max="7964" width="37" style="164" customWidth="1"/>
    <col min="7965" max="7980" width="36.85546875" style="164" customWidth="1"/>
    <col min="7981" max="7981" width="37.140625" style="164" customWidth="1"/>
    <col min="7982" max="7983" width="36.85546875" style="164" customWidth="1"/>
    <col min="7984" max="7984" width="36.5703125" style="164" customWidth="1"/>
    <col min="7985" max="7986" width="36.85546875" style="164" customWidth="1"/>
    <col min="7987" max="7987" width="36.5703125" style="164" customWidth="1"/>
    <col min="7988" max="7988" width="37" style="164" customWidth="1"/>
    <col min="7989" max="8007" width="36.85546875" style="164" customWidth="1"/>
    <col min="8008" max="8008" width="37" style="164" customWidth="1"/>
    <col min="8009" max="8026" width="36.85546875" style="164" customWidth="1"/>
    <col min="8027" max="8027" width="36.5703125" style="164" customWidth="1"/>
    <col min="8028" max="8040" width="36.85546875" style="164" customWidth="1"/>
    <col min="8041" max="8041" width="36.5703125" style="164" customWidth="1"/>
    <col min="8042" max="8044" width="36.85546875" style="164" customWidth="1"/>
    <col min="8045" max="8045" width="36.5703125" style="164" customWidth="1"/>
    <col min="8046" max="8053" width="36.85546875" style="164" customWidth="1"/>
    <col min="8054" max="8054" width="36.5703125" style="164" customWidth="1"/>
    <col min="8055" max="8192" width="36.85546875" style="164"/>
    <col min="8193" max="8193" width="18.5703125" style="164" customWidth="1"/>
    <col min="8194" max="8202" width="31.42578125" style="164" customWidth="1"/>
    <col min="8203" max="8219" width="36.85546875" style="164" customWidth="1"/>
    <col min="8220" max="8220" width="37" style="164" customWidth="1"/>
    <col min="8221" max="8236" width="36.85546875" style="164" customWidth="1"/>
    <col min="8237" max="8237" width="37.140625" style="164" customWidth="1"/>
    <col min="8238" max="8239" width="36.85546875" style="164" customWidth="1"/>
    <col min="8240" max="8240" width="36.5703125" style="164" customWidth="1"/>
    <col min="8241" max="8242" width="36.85546875" style="164" customWidth="1"/>
    <col min="8243" max="8243" width="36.5703125" style="164" customWidth="1"/>
    <col min="8244" max="8244" width="37" style="164" customWidth="1"/>
    <col min="8245" max="8263" width="36.85546875" style="164" customWidth="1"/>
    <col min="8264" max="8264" width="37" style="164" customWidth="1"/>
    <col min="8265" max="8282" width="36.85546875" style="164" customWidth="1"/>
    <col min="8283" max="8283" width="36.5703125" style="164" customWidth="1"/>
    <col min="8284" max="8296" width="36.85546875" style="164" customWidth="1"/>
    <col min="8297" max="8297" width="36.5703125" style="164" customWidth="1"/>
    <col min="8298" max="8300" width="36.85546875" style="164" customWidth="1"/>
    <col min="8301" max="8301" width="36.5703125" style="164" customWidth="1"/>
    <col min="8302" max="8309" width="36.85546875" style="164" customWidth="1"/>
    <col min="8310" max="8310" width="36.5703125" style="164" customWidth="1"/>
    <col min="8311" max="8448" width="36.85546875" style="164"/>
    <col min="8449" max="8449" width="18.5703125" style="164" customWidth="1"/>
    <col min="8450" max="8458" width="31.42578125" style="164" customWidth="1"/>
    <col min="8459" max="8475" width="36.85546875" style="164" customWidth="1"/>
    <col min="8476" max="8476" width="37" style="164" customWidth="1"/>
    <col min="8477" max="8492" width="36.85546875" style="164" customWidth="1"/>
    <col min="8493" max="8493" width="37.140625" style="164" customWidth="1"/>
    <col min="8494" max="8495" width="36.85546875" style="164" customWidth="1"/>
    <col min="8496" max="8496" width="36.5703125" style="164" customWidth="1"/>
    <col min="8497" max="8498" width="36.85546875" style="164" customWidth="1"/>
    <col min="8499" max="8499" width="36.5703125" style="164" customWidth="1"/>
    <col min="8500" max="8500" width="37" style="164" customWidth="1"/>
    <col min="8501" max="8519" width="36.85546875" style="164" customWidth="1"/>
    <col min="8520" max="8520" width="37" style="164" customWidth="1"/>
    <col min="8521" max="8538" width="36.85546875" style="164" customWidth="1"/>
    <col min="8539" max="8539" width="36.5703125" style="164" customWidth="1"/>
    <col min="8540" max="8552" width="36.85546875" style="164" customWidth="1"/>
    <col min="8553" max="8553" width="36.5703125" style="164" customWidth="1"/>
    <col min="8554" max="8556" width="36.85546875" style="164" customWidth="1"/>
    <col min="8557" max="8557" width="36.5703125" style="164" customWidth="1"/>
    <col min="8558" max="8565" width="36.85546875" style="164" customWidth="1"/>
    <col min="8566" max="8566" width="36.5703125" style="164" customWidth="1"/>
    <col min="8567" max="8704" width="36.85546875" style="164"/>
    <col min="8705" max="8705" width="18.5703125" style="164" customWidth="1"/>
    <col min="8706" max="8714" width="31.42578125" style="164" customWidth="1"/>
    <col min="8715" max="8731" width="36.85546875" style="164" customWidth="1"/>
    <col min="8732" max="8732" width="37" style="164" customWidth="1"/>
    <col min="8733" max="8748" width="36.85546875" style="164" customWidth="1"/>
    <col min="8749" max="8749" width="37.140625" style="164" customWidth="1"/>
    <col min="8750" max="8751" width="36.85546875" style="164" customWidth="1"/>
    <col min="8752" max="8752" width="36.5703125" style="164" customWidth="1"/>
    <col min="8753" max="8754" width="36.85546875" style="164" customWidth="1"/>
    <col min="8755" max="8755" width="36.5703125" style="164" customWidth="1"/>
    <col min="8756" max="8756" width="37" style="164" customWidth="1"/>
    <col min="8757" max="8775" width="36.85546875" style="164" customWidth="1"/>
    <col min="8776" max="8776" width="37" style="164" customWidth="1"/>
    <col min="8777" max="8794" width="36.85546875" style="164" customWidth="1"/>
    <col min="8795" max="8795" width="36.5703125" style="164" customWidth="1"/>
    <col min="8796" max="8808" width="36.85546875" style="164" customWidth="1"/>
    <col min="8809" max="8809" width="36.5703125" style="164" customWidth="1"/>
    <col min="8810" max="8812" width="36.85546875" style="164" customWidth="1"/>
    <col min="8813" max="8813" width="36.5703125" style="164" customWidth="1"/>
    <col min="8814" max="8821" width="36.85546875" style="164" customWidth="1"/>
    <col min="8822" max="8822" width="36.5703125" style="164" customWidth="1"/>
    <col min="8823" max="8960" width="36.85546875" style="164"/>
    <col min="8961" max="8961" width="18.5703125" style="164" customWidth="1"/>
    <col min="8962" max="8970" width="31.42578125" style="164" customWidth="1"/>
    <col min="8971" max="8987" width="36.85546875" style="164" customWidth="1"/>
    <col min="8988" max="8988" width="37" style="164" customWidth="1"/>
    <col min="8989" max="9004" width="36.85546875" style="164" customWidth="1"/>
    <col min="9005" max="9005" width="37.140625" style="164" customWidth="1"/>
    <col min="9006" max="9007" width="36.85546875" style="164" customWidth="1"/>
    <col min="9008" max="9008" width="36.5703125" style="164" customWidth="1"/>
    <col min="9009" max="9010" width="36.85546875" style="164" customWidth="1"/>
    <col min="9011" max="9011" width="36.5703125" style="164" customWidth="1"/>
    <col min="9012" max="9012" width="37" style="164" customWidth="1"/>
    <col min="9013" max="9031" width="36.85546875" style="164" customWidth="1"/>
    <col min="9032" max="9032" width="37" style="164" customWidth="1"/>
    <col min="9033" max="9050" width="36.85546875" style="164" customWidth="1"/>
    <col min="9051" max="9051" width="36.5703125" style="164" customWidth="1"/>
    <col min="9052" max="9064" width="36.85546875" style="164" customWidth="1"/>
    <col min="9065" max="9065" width="36.5703125" style="164" customWidth="1"/>
    <col min="9066" max="9068" width="36.85546875" style="164" customWidth="1"/>
    <col min="9069" max="9069" width="36.5703125" style="164" customWidth="1"/>
    <col min="9070" max="9077" width="36.85546875" style="164" customWidth="1"/>
    <col min="9078" max="9078" width="36.5703125" style="164" customWidth="1"/>
    <col min="9079" max="9216" width="36.85546875" style="164"/>
    <col min="9217" max="9217" width="18.5703125" style="164" customWidth="1"/>
    <col min="9218" max="9226" width="31.42578125" style="164" customWidth="1"/>
    <col min="9227" max="9243" width="36.85546875" style="164" customWidth="1"/>
    <col min="9244" max="9244" width="37" style="164" customWidth="1"/>
    <col min="9245" max="9260" width="36.85546875" style="164" customWidth="1"/>
    <col min="9261" max="9261" width="37.140625" style="164" customWidth="1"/>
    <col min="9262" max="9263" width="36.85546875" style="164" customWidth="1"/>
    <col min="9264" max="9264" width="36.5703125" style="164" customWidth="1"/>
    <col min="9265" max="9266" width="36.85546875" style="164" customWidth="1"/>
    <col min="9267" max="9267" width="36.5703125" style="164" customWidth="1"/>
    <col min="9268" max="9268" width="37" style="164" customWidth="1"/>
    <col min="9269" max="9287" width="36.85546875" style="164" customWidth="1"/>
    <col min="9288" max="9288" width="37" style="164" customWidth="1"/>
    <col min="9289" max="9306" width="36.85546875" style="164" customWidth="1"/>
    <col min="9307" max="9307" width="36.5703125" style="164" customWidth="1"/>
    <col min="9308" max="9320" width="36.85546875" style="164" customWidth="1"/>
    <col min="9321" max="9321" width="36.5703125" style="164" customWidth="1"/>
    <col min="9322" max="9324" width="36.85546875" style="164" customWidth="1"/>
    <col min="9325" max="9325" width="36.5703125" style="164" customWidth="1"/>
    <col min="9326" max="9333" width="36.85546875" style="164" customWidth="1"/>
    <col min="9334" max="9334" width="36.5703125" style="164" customWidth="1"/>
    <col min="9335" max="9472" width="36.85546875" style="164"/>
    <col min="9473" max="9473" width="18.5703125" style="164" customWidth="1"/>
    <col min="9474" max="9482" width="31.42578125" style="164" customWidth="1"/>
    <col min="9483" max="9499" width="36.85546875" style="164" customWidth="1"/>
    <col min="9500" max="9500" width="37" style="164" customWidth="1"/>
    <col min="9501" max="9516" width="36.85546875" style="164" customWidth="1"/>
    <col min="9517" max="9517" width="37.140625" style="164" customWidth="1"/>
    <col min="9518" max="9519" width="36.85546875" style="164" customWidth="1"/>
    <col min="9520" max="9520" width="36.5703125" style="164" customWidth="1"/>
    <col min="9521" max="9522" width="36.85546875" style="164" customWidth="1"/>
    <col min="9523" max="9523" width="36.5703125" style="164" customWidth="1"/>
    <col min="9524" max="9524" width="37" style="164" customWidth="1"/>
    <col min="9525" max="9543" width="36.85546875" style="164" customWidth="1"/>
    <col min="9544" max="9544" width="37" style="164" customWidth="1"/>
    <col min="9545" max="9562" width="36.85546875" style="164" customWidth="1"/>
    <col min="9563" max="9563" width="36.5703125" style="164" customWidth="1"/>
    <col min="9564" max="9576" width="36.85546875" style="164" customWidth="1"/>
    <col min="9577" max="9577" width="36.5703125" style="164" customWidth="1"/>
    <col min="9578" max="9580" width="36.85546875" style="164" customWidth="1"/>
    <col min="9581" max="9581" width="36.5703125" style="164" customWidth="1"/>
    <col min="9582" max="9589" width="36.85546875" style="164" customWidth="1"/>
    <col min="9590" max="9590" width="36.5703125" style="164" customWidth="1"/>
    <col min="9591" max="9728" width="36.85546875" style="164"/>
    <col min="9729" max="9729" width="18.5703125" style="164" customWidth="1"/>
    <col min="9730" max="9738" width="31.42578125" style="164" customWidth="1"/>
    <col min="9739" max="9755" width="36.85546875" style="164" customWidth="1"/>
    <col min="9756" max="9756" width="37" style="164" customWidth="1"/>
    <col min="9757" max="9772" width="36.85546875" style="164" customWidth="1"/>
    <col min="9773" max="9773" width="37.140625" style="164" customWidth="1"/>
    <col min="9774" max="9775" width="36.85546875" style="164" customWidth="1"/>
    <col min="9776" max="9776" width="36.5703125" style="164" customWidth="1"/>
    <col min="9777" max="9778" width="36.85546875" style="164" customWidth="1"/>
    <col min="9779" max="9779" width="36.5703125" style="164" customWidth="1"/>
    <col min="9780" max="9780" width="37" style="164" customWidth="1"/>
    <col min="9781" max="9799" width="36.85546875" style="164" customWidth="1"/>
    <col min="9800" max="9800" width="37" style="164" customWidth="1"/>
    <col min="9801" max="9818" width="36.85546875" style="164" customWidth="1"/>
    <col min="9819" max="9819" width="36.5703125" style="164" customWidth="1"/>
    <col min="9820" max="9832" width="36.85546875" style="164" customWidth="1"/>
    <col min="9833" max="9833" width="36.5703125" style="164" customWidth="1"/>
    <col min="9834" max="9836" width="36.85546875" style="164" customWidth="1"/>
    <col min="9837" max="9837" width="36.5703125" style="164" customWidth="1"/>
    <col min="9838" max="9845" width="36.85546875" style="164" customWidth="1"/>
    <col min="9846" max="9846" width="36.5703125" style="164" customWidth="1"/>
    <col min="9847" max="9984" width="36.85546875" style="164"/>
    <col min="9985" max="9985" width="18.5703125" style="164" customWidth="1"/>
    <col min="9986" max="9994" width="31.42578125" style="164" customWidth="1"/>
    <col min="9995" max="10011" width="36.85546875" style="164" customWidth="1"/>
    <col min="10012" max="10012" width="37" style="164" customWidth="1"/>
    <col min="10013" max="10028" width="36.85546875" style="164" customWidth="1"/>
    <col min="10029" max="10029" width="37.140625" style="164" customWidth="1"/>
    <col min="10030" max="10031" width="36.85546875" style="164" customWidth="1"/>
    <col min="10032" max="10032" width="36.5703125" style="164" customWidth="1"/>
    <col min="10033" max="10034" width="36.85546875" style="164" customWidth="1"/>
    <col min="10035" max="10035" width="36.5703125" style="164" customWidth="1"/>
    <col min="10036" max="10036" width="37" style="164" customWidth="1"/>
    <col min="10037" max="10055" width="36.85546875" style="164" customWidth="1"/>
    <col min="10056" max="10056" width="37" style="164" customWidth="1"/>
    <col min="10057" max="10074" width="36.85546875" style="164" customWidth="1"/>
    <col min="10075" max="10075" width="36.5703125" style="164" customWidth="1"/>
    <col min="10076" max="10088" width="36.85546875" style="164" customWidth="1"/>
    <col min="10089" max="10089" width="36.5703125" style="164" customWidth="1"/>
    <col min="10090" max="10092" width="36.85546875" style="164" customWidth="1"/>
    <col min="10093" max="10093" width="36.5703125" style="164" customWidth="1"/>
    <col min="10094" max="10101" width="36.85546875" style="164" customWidth="1"/>
    <col min="10102" max="10102" width="36.5703125" style="164" customWidth="1"/>
    <col min="10103" max="10240" width="36.85546875" style="164"/>
    <col min="10241" max="10241" width="18.5703125" style="164" customWidth="1"/>
    <col min="10242" max="10250" width="31.42578125" style="164" customWidth="1"/>
    <col min="10251" max="10267" width="36.85546875" style="164" customWidth="1"/>
    <col min="10268" max="10268" width="37" style="164" customWidth="1"/>
    <col min="10269" max="10284" width="36.85546875" style="164" customWidth="1"/>
    <col min="10285" max="10285" width="37.140625" style="164" customWidth="1"/>
    <col min="10286" max="10287" width="36.85546875" style="164" customWidth="1"/>
    <col min="10288" max="10288" width="36.5703125" style="164" customWidth="1"/>
    <col min="10289" max="10290" width="36.85546875" style="164" customWidth="1"/>
    <col min="10291" max="10291" width="36.5703125" style="164" customWidth="1"/>
    <col min="10292" max="10292" width="37" style="164" customWidth="1"/>
    <col min="10293" max="10311" width="36.85546875" style="164" customWidth="1"/>
    <col min="10312" max="10312" width="37" style="164" customWidth="1"/>
    <col min="10313" max="10330" width="36.85546875" style="164" customWidth="1"/>
    <col min="10331" max="10331" width="36.5703125" style="164" customWidth="1"/>
    <col min="10332" max="10344" width="36.85546875" style="164" customWidth="1"/>
    <col min="10345" max="10345" width="36.5703125" style="164" customWidth="1"/>
    <col min="10346" max="10348" width="36.85546875" style="164" customWidth="1"/>
    <col min="10349" max="10349" width="36.5703125" style="164" customWidth="1"/>
    <col min="10350" max="10357" width="36.85546875" style="164" customWidth="1"/>
    <col min="10358" max="10358" width="36.5703125" style="164" customWidth="1"/>
    <col min="10359" max="10496" width="36.85546875" style="164"/>
    <col min="10497" max="10497" width="18.5703125" style="164" customWidth="1"/>
    <col min="10498" max="10506" width="31.42578125" style="164" customWidth="1"/>
    <col min="10507" max="10523" width="36.85546875" style="164" customWidth="1"/>
    <col min="10524" max="10524" width="37" style="164" customWidth="1"/>
    <col min="10525" max="10540" width="36.85546875" style="164" customWidth="1"/>
    <col min="10541" max="10541" width="37.140625" style="164" customWidth="1"/>
    <col min="10542" max="10543" width="36.85546875" style="164" customWidth="1"/>
    <col min="10544" max="10544" width="36.5703125" style="164" customWidth="1"/>
    <col min="10545" max="10546" width="36.85546875" style="164" customWidth="1"/>
    <col min="10547" max="10547" width="36.5703125" style="164" customWidth="1"/>
    <col min="10548" max="10548" width="37" style="164" customWidth="1"/>
    <col min="10549" max="10567" width="36.85546875" style="164" customWidth="1"/>
    <col min="10568" max="10568" width="37" style="164" customWidth="1"/>
    <col min="10569" max="10586" width="36.85546875" style="164" customWidth="1"/>
    <col min="10587" max="10587" width="36.5703125" style="164" customWidth="1"/>
    <col min="10588" max="10600" width="36.85546875" style="164" customWidth="1"/>
    <col min="10601" max="10601" width="36.5703125" style="164" customWidth="1"/>
    <col min="10602" max="10604" width="36.85546875" style="164" customWidth="1"/>
    <col min="10605" max="10605" width="36.5703125" style="164" customWidth="1"/>
    <col min="10606" max="10613" width="36.85546875" style="164" customWidth="1"/>
    <col min="10614" max="10614" width="36.5703125" style="164" customWidth="1"/>
    <col min="10615" max="10752" width="36.85546875" style="164"/>
    <col min="10753" max="10753" width="18.5703125" style="164" customWidth="1"/>
    <col min="10754" max="10762" width="31.42578125" style="164" customWidth="1"/>
    <col min="10763" max="10779" width="36.85546875" style="164" customWidth="1"/>
    <col min="10780" max="10780" width="37" style="164" customWidth="1"/>
    <col min="10781" max="10796" width="36.85546875" style="164" customWidth="1"/>
    <col min="10797" max="10797" width="37.140625" style="164" customWidth="1"/>
    <col min="10798" max="10799" width="36.85546875" style="164" customWidth="1"/>
    <col min="10800" max="10800" width="36.5703125" style="164" customWidth="1"/>
    <col min="10801" max="10802" width="36.85546875" style="164" customWidth="1"/>
    <col min="10803" max="10803" width="36.5703125" style="164" customWidth="1"/>
    <col min="10804" max="10804" width="37" style="164" customWidth="1"/>
    <col min="10805" max="10823" width="36.85546875" style="164" customWidth="1"/>
    <col min="10824" max="10824" width="37" style="164" customWidth="1"/>
    <col min="10825" max="10842" width="36.85546875" style="164" customWidth="1"/>
    <col min="10843" max="10843" width="36.5703125" style="164" customWidth="1"/>
    <col min="10844" max="10856" width="36.85546875" style="164" customWidth="1"/>
    <col min="10857" max="10857" width="36.5703125" style="164" customWidth="1"/>
    <col min="10858" max="10860" width="36.85546875" style="164" customWidth="1"/>
    <col min="10861" max="10861" width="36.5703125" style="164" customWidth="1"/>
    <col min="10862" max="10869" width="36.85546875" style="164" customWidth="1"/>
    <col min="10870" max="10870" width="36.5703125" style="164" customWidth="1"/>
    <col min="10871" max="11008" width="36.85546875" style="164"/>
    <col min="11009" max="11009" width="18.5703125" style="164" customWidth="1"/>
    <col min="11010" max="11018" width="31.42578125" style="164" customWidth="1"/>
    <col min="11019" max="11035" width="36.85546875" style="164" customWidth="1"/>
    <col min="11036" max="11036" width="37" style="164" customWidth="1"/>
    <col min="11037" max="11052" width="36.85546875" style="164" customWidth="1"/>
    <col min="11053" max="11053" width="37.140625" style="164" customWidth="1"/>
    <col min="11054" max="11055" width="36.85546875" style="164" customWidth="1"/>
    <col min="11056" max="11056" width="36.5703125" style="164" customWidth="1"/>
    <col min="11057" max="11058" width="36.85546875" style="164" customWidth="1"/>
    <col min="11059" max="11059" width="36.5703125" style="164" customWidth="1"/>
    <col min="11060" max="11060" width="37" style="164" customWidth="1"/>
    <col min="11061" max="11079" width="36.85546875" style="164" customWidth="1"/>
    <col min="11080" max="11080" width="37" style="164" customWidth="1"/>
    <col min="11081" max="11098" width="36.85546875" style="164" customWidth="1"/>
    <col min="11099" max="11099" width="36.5703125" style="164" customWidth="1"/>
    <col min="11100" max="11112" width="36.85546875" style="164" customWidth="1"/>
    <col min="11113" max="11113" width="36.5703125" style="164" customWidth="1"/>
    <col min="11114" max="11116" width="36.85546875" style="164" customWidth="1"/>
    <col min="11117" max="11117" width="36.5703125" style="164" customWidth="1"/>
    <col min="11118" max="11125" width="36.85546875" style="164" customWidth="1"/>
    <col min="11126" max="11126" width="36.5703125" style="164" customWidth="1"/>
    <col min="11127" max="11264" width="36.85546875" style="164"/>
    <col min="11265" max="11265" width="18.5703125" style="164" customWidth="1"/>
    <col min="11266" max="11274" width="31.42578125" style="164" customWidth="1"/>
    <col min="11275" max="11291" width="36.85546875" style="164" customWidth="1"/>
    <col min="11292" max="11292" width="37" style="164" customWidth="1"/>
    <col min="11293" max="11308" width="36.85546875" style="164" customWidth="1"/>
    <col min="11309" max="11309" width="37.140625" style="164" customWidth="1"/>
    <col min="11310" max="11311" width="36.85546875" style="164" customWidth="1"/>
    <col min="11312" max="11312" width="36.5703125" style="164" customWidth="1"/>
    <col min="11313" max="11314" width="36.85546875" style="164" customWidth="1"/>
    <col min="11315" max="11315" width="36.5703125" style="164" customWidth="1"/>
    <col min="11316" max="11316" width="37" style="164" customWidth="1"/>
    <col min="11317" max="11335" width="36.85546875" style="164" customWidth="1"/>
    <col min="11336" max="11336" width="37" style="164" customWidth="1"/>
    <col min="11337" max="11354" width="36.85546875" style="164" customWidth="1"/>
    <col min="11355" max="11355" width="36.5703125" style="164" customWidth="1"/>
    <col min="11356" max="11368" width="36.85546875" style="164" customWidth="1"/>
    <col min="11369" max="11369" width="36.5703125" style="164" customWidth="1"/>
    <col min="11370" max="11372" width="36.85546875" style="164" customWidth="1"/>
    <col min="11373" max="11373" width="36.5703125" style="164" customWidth="1"/>
    <col min="11374" max="11381" width="36.85546875" style="164" customWidth="1"/>
    <col min="11382" max="11382" width="36.5703125" style="164" customWidth="1"/>
    <col min="11383" max="11520" width="36.85546875" style="164"/>
    <col min="11521" max="11521" width="18.5703125" style="164" customWidth="1"/>
    <col min="11522" max="11530" width="31.42578125" style="164" customWidth="1"/>
    <col min="11531" max="11547" width="36.85546875" style="164" customWidth="1"/>
    <col min="11548" max="11548" width="37" style="164" customWidth="1"/>
    <col min="11549" max="11564" width="36.85546875" style="164" customWidth="1"/>
    <col min="11565" max="11565" width="37.140625" style="164" customWidth="1"/>
    <col min="11566" max="11567" width="36.85546875" style="164" customWidth="1"/>
    <col min="11568" max="11568" width="36.5703125" style="164" customWidth="1"/>
    <col min="11569" max="11570" width="36.85546875" style="164" customWidth="1"/>
    <col min="11571" max="11571" width="36.5703125" style="164" customWidth="1"/>
    <col min="11572" max="11572" width="37" style="164" customWidth="1"/>
    <col min="11573" max="11591" width="36.85546875" style="164" customWidth="1"/>
    <col min="11592" max="11592" width="37" style="164" customWidth="1"/>
    <col min="11593" max="11610" width="36.85546875" style="164" customWidth="1"/>
    <col min="11611" max="11611" width="36.5703125" style="164" customWidth="1"/>
    <col min="11612" max="11624" width="36.85546875" style="164" customWidth="1"/>
    <col min="11625" max="11625" width="36.5703125" style="164" customWidth="1"/>
    <col min="11626" max="11628" width="36.85546875" style="164" customWidth="1"/>
    <col min="11629" max="11629" width="36.5703125" style="164" customWidth="1"/>
    <col min="11630" max="11637" width="36.85546875" style="164" customWidth="1"/>
    <col min="11638" max="11638" width="36.5703125" style="164" customWidth="1"/>
    <col min="11639" max="11776" width="36.85546875" style="164"/>
    <col min="11777" max="11777" width="18.5703125" style="164" customWidth="1"/>
    <col min="11778" max="11786" width="31.42578125" style="164" customWidth="1"/>
    <col min="11787" max="11803" width="36.85546875" style="164" customWidth="1"/>
    <col min="11804" max="11804" width="37" style="164" customWidth="1"/>
    <col min="11805" max="11820" width="36.85546875" style="164" customWidth="1"/>
    <col min="11821" max="11821" width="37.140625" style="164" customWidth="1"/>
    <col min="11822" max="11823" width="36.85546875" style="164" customWidth="1"/>
    <col min="11824" max="11824" width="36.5703125" style="164" customWidth="1"/>
    <col min="11825" max="11826" width="36.85546875" style="164" customWidth="1"/>
    <col min="11827" max="11827" width="36.5703125" style="164" customWidth="1"/>
    <col min="11828" max="11828" width="37" style="164" customWidth="1"/>
    <col min="11829" max="11847" width="36.85546875" style="164" customWidth="1"/>
    <col min="11848" max="11848" width="37" style="164" customWidth="1"/>
    <col min="11849" max="11866" width="36.85546875" style="164" customWidth="1"/>
    <col min="11867" max="11867" width="36.5703125" style="164" customWidth="1"/>
    <col min="11868" max="11880" width="36.85546875" style="164" customWidth="1"/>
    <col min="11881" max="11881" width="36.5703125" style="164" customWidth="1"/>
    <col min="11882" max="11884" width="36.85546875" style="164" customWidth="1"/>
    <col min="11885" max="11885" width="36.5703125" style="164" customWidth="1"/>
    <col min="11886" max="11893" width="36.85546875" style="164" customWidth="1"/>
    <col min="11894" max="11894" width="36.5703125" style="164" customWidth="1"/>
    <col min="11895" max="12032" width="36.85546875" style="164"/>
    <col min="12033" max="12033" width="18.5703125" style="164" customWidth="1"/>
    <col min="12034" max="12042" width="31.42578125" style="164" customWidth="1"/>
    <col min="12043" max="12059" width="36.85546875" style="164" customWidth="1"/>
    <col min="12060" max="12060" width="37" style="164" customWidth="1"/>
    <col min="12061" max="12076" width="36.85546875" style="164" customWidth="1"/>
    <col min="12077" max="12077" width="37.140625" style="164" customWidth="1"/>
    <col min="12078" max="12079" width="36.85546875" style="164" customWidth="1"/>
    <col min="12080" max="12080" width="36.5703125" style="164" customWidth="1"/>
    <col min="12081" max="12082" width="36.85546875" style="164" customWidth="1"/>
    <col min="12083" max="12083" width="36.5703125" style="164" customWidth="1"/>
    <col min="12084" max="12084" width="37" style="164" customWidth="1"/>
    <col min="12085" max="12103" width="36.85546875" style="164" customWidth="1"/>
    <col min="12104" max="12104" width="37" style="164" customWidth="1"/>
    <col min="12105" max="12122" width="36.85546875" style="164" customWidth="1"/>
    <col min="12123" max="12123" width="36.5703125" style="164" customWidth="1"/>
    <col min="12124" max="12136" width="36.85546875" style="164" customWidth="1"/>
    <col min="12137" max="12137" width="36.5703125" style="164" customWidth="1"/>
    <col min="12138" max="12140" width="36.85546875" style="164" customWidth="1"/>
    <col min="12141" max="12141" width="36.5703125" style="164" customWidth="1"/>
    <col min="12142" max="12149" width="36.85546875" style="164" customWidth="1"/>
    <col min="12150" max="12150" width="36.5703125" style="164" customWidth="1"/>
    <col min="12151" max="12288" width="36.85546875" style="164"/>
    <col min="12289" max="12289" width="18.5703125" style="164" customWidth="1"/>
    <col min="12290" max="12298" width="31.42578125" style="164" customWidth="1"/>
    <col min="12299" max="12315" width="36.85546875" style="164" customWidth="1"/>
    <col min="12316" max="12316" width="37" style="164" customWidth="1"/>
    <col min="12317" max="12332" width="36.85546875" style="164" customWidth="1"/>
    <col min="12333" max="12333" width="37.140625" style="164" customWidth="1"/>
    <col min="12334" max="12335" width="36.85546875" style="164" customWidth="1"/>
    <col min="12336" max="12336" width="36.5703125" style="164" customWidth="1"/>
    <col min="12337" max="12338" width="36.85546875" style="164" customWidth="1"/>
    <col min="12339" max="12339" width="36.5703125" style="164" customWidth="1"/>
    <col min="12340" max="12340" width="37" style="164" customWidth="1"/>
    <col min="12341" max="12359" width="36.85546875" style="164" customWidth="1"/>
    <col min="12360" max="12360" width="37" style="164" customWidth="1"/>
    <col min="12361" max="12378" width="36.85546875" style="164" customWidth="1"/>
    <col min="12379" max="12379" width="36.5703125" style="164" customWidth="1"/>
    <col min="12380" max="12392" width="36.85546875" style="164" customWidth="1"/>
    <col min="12393" max="12393" width="36.5703125" style="164" customWidth="1"/>
    <col min="12394" max="12396" width="36.85546875" style="164" customWidth="1"/>
    <col min="12397" max="12397" width="36.5703125" style="164" customWidth="1"/>
    <col min="12398" max="12405" width="36.85546875" style="164" customWidth="1"/>
    <col min="12406" max="12406" width="36.5703125" style="164" customWidth="1"/>
    <col min="12407" max="12544" width="36.85546875" style="164"/>
    <col min="12545" max="12545" width="18.5703125" style="164" customWidth="1"/>
    <col min="12546" max="12554" width="31.42578125" style="164" customWidth="1"/>
    <col min="12555" max="12571" width="36.85546875" style="164" customWidth="1"/>
    <col min="12572" max="12572" width="37" style="164" customWidth="1"/>
    <col min="12573" max="12588" width="36.85546875" style="164" customWidth="1"/>
    <col min="12589" max="12589" width="37.140625" style="164" customWidth="1"/>
    <col min="12590" max="12591" width="36.85546875" style="164" customWidth="1"/>
    <col min="12592" max="12592" width="36.5703125" style="164" customWidth="1"/>
    <col min="12593" max="12594" width="36.85546875" style="164" customWidth="1"/>
    <col min="12595" max="12595" width="36.5703125" style="164" customWidth="1"/>
    <col min="12596" max="12596" width="37" style="164" customWidth="1"/>
    <col min="12597" max="12615" width="36.85546875" style="164" customWidth="1"/>
    <col min="12616" max="12616" width="37" style="164" customWidth="1"/>
    <col min="12617" max="12634" width="36.85546875" style="164" customWidth="1"/>
    <col min="12635" max="12635" width="36.5703125" style="164" customWidth="1"/>
    <col min="12636" max="12648" width="36.85546875" style="164" customWidth="1"/>
    <col min="12649" max="12649" width="36.5703125" style="164" customWidth="1"/>
    <col min="12650" max="12652" width="36.85546875" style="164" customWidth="1"/>
    <col min="12653" max="12653" width="36.5703125" style="164" customWidth="1"/>
    <col min="12654" max="12661" width="36.85546875" style="164" customWidth="1"/>
    <col min="12662" max="12662" width="36.5703125" style="164" customWidth="1"/>
    <col min="12663" max="12800" width="36.85546875" style="164"/>
    <col min="12801" max="12801" width="18.5703125" style="164" customWidth="1"/>
    <col min="12802" max="12810" width="31.42578125" style="164" customWidth="1"/>
    <col min="12811" max="12827" width="36.85546875" style="164" customWidth="1"/>
    <col min="12828" max="12828" width="37" style="164" customWidth="1"/>
    <col min="12829" max="12844" width="36.85546875" style="164" customWidth="1"/>
    <col min="12845" max="12845" width="37.140625" style="164" customWidth="1"/>
    <col min="12846" max="12847" width="36.85546875" style="164" customWidth="1"/>
    <col min="12848" max="12848" width="36.5703125" style="164" customWidth="1"/>
    <col min="12849" max="12850" width="36.85546875" style="164" customWidth="1"/>
    <col min="12851" max="12851" width="36.5703125" style="164" customWidth="1"/>
    <col min="12852" max="12852" width="37" style="164" customWidth="1"/>
    <col min="12853" max="12871" width="36.85546875" style="164" customWidth="1"/>
    <col min="12872" max="12872" width="37" style="164" customWidth="1"/>
    <col min="12873" max="12890" width="36.85546875" style="164" customWidth="1"/>
    <col min="12891" max="12891" width="36.5703125" style="164" customWidth="1"/>
    <col min="12892" max="12904" width="36.85546875" style="164" customWidth="1"/>
    <col min="12905" max="12905" width="36.5703125" style="164" customWidth="1"/>
    <col min="12906" max="12908" width="36.85546875" style="164" customWidth="1"/>
    <col min="12909" max="12909" width="36.5703125" style="164" customWidth="1"/>
    <col min="12910" max="12917" width="36.85546875" style="164" customWidth="1"/>
    <col min="12918" max="12918" width="36.5703125" style="164" customWidth="1"/>
    <col min="12919" max="13056" width="36.85546875" style="164"/>
    <col min="13057" max="13057" width="18.5703125" style="164" customWidth="1"/>
    <col min="13058" max="13066" width="31.42578125" style="164" customWidth="1"/>
    <col min="13067" max="13083" width="36.85546875" style="164" customWidth="1"/>
    <col min="13084" max="13084" width="37" style="164" customWidth="1"/>
    <col min="13085" max="13100" width="36.85546875" style="164" customWidth="1"/>
    <col min="13101" max="13101" width="37.140625" style="164" customWidth="1"/>
    <col min="13102" max="13103" width="36.85546875" style="164" customWidth="1"/>
    <col min="13104" max="13104" width="36.5703125" style="164" customWidth="1"/>
    <col min="13105" max="13106" width="36.85546875" style="164" customWidth="1"/>
    <col min="13107" max="13107" width="36.5703125" style="164" customWidth="1"/>
    <col min="13108" max="13108" width="37" style="164" customWidth="1"/>
    <col min="13109" max="13127" width="36.85546875" style="164" customWidth="1"/>
    <col min="13128" max="13128" width="37" style="164" customWidth="1"/>
    <col min="13129" max="13146" width="36.85546875" style="164" customWidth="1"/>
    <col min="13147" max="13147" width="36.5703125" style="164" customWidth="1"/>
    <col min="13148" max="13160" width="36.85546875" style="164" customWidth="1"/>
    <col min="13161" max="13161" width="36.5703125" style="164" customWidth="1"/>
    <col min="13162" max="13164" width="36.85546875" style="164" customWidth="1"/>
    <col min="13165" max="13165" width="36.5703125" style="164" customWidth="1"/>
    <col min="13166" max="13173" width="36.85546875" style="164" customWidth="1"/>
    <col min="13174" max="13174" width="36.5703125" style="164" customWidth="1"/>
    <col min="13175" max="13312" width="36.85546875" style="164"/>
    <col min="13313" max="13313" width="18.5703125" style="164" customWidth="1"/>
    <col min="13314" max="13322" width="31.42578125" style="164" customWidth="1"/>
    <col min="13323" max="13339" width="36.85546875" style="164" customWidth="1"/>
    <col min="13340" max="13340" width="37" style="164" customWidth="1"/>
    <col min="13341" max="13356" width="36.85546875" style="164" customWidth="1"/>
    <col min="13357" max="13357" width="37.140625" style="164" customWidth="1"/>
    <col min="13358" max="13359" width="36.85546875" style="164" customWidth="1"/>
    <col min="13360" max="13360" width="36.5703125" style="164" customWidth="1"/>
    <col min="13361" max="13362" width="36.85546875" style="164" customWidth="1"/>
    <col min="13363" max="13363" width="36.5703125" style="164" customWidth="1"/>
    <col min="13364" max="13364" width="37" style="164" customWidth="1"/>
    <col min="13365" max="13383" width="36.85546875" style="164" customWidth="1"/>
    <col min="13384" max="13384" width="37" style="164" customWidth="1"/>
    <col min="13385" max="13402" width="36.85546875" style="164" customWidth="1"/>
    <col min="13403" max="13403" width="36.5703125" style="164" customWidth="1"/>
    <col min="13404" max="13416" width="36.85546875" style="164" customWidth="1"/>
    <col min="13417" max="13417" width="36.5703125" style="164" customWidth="1"/>
    <col min="13418" max="13420" width="36.85546875" style="164" customWidth="1"/>
    <col min="13421" max="13421" width="36.5703125" style="164" customWidth="1"/>
    <col min="13422" max="13429" width="36.85546875" style="164" customWidth="1"/>
    <col min="13430" max="13430" width="36.5703125" style="164" customWidth="1"/>
    <col min="13431" max="13568" width="36.85546875" style="164"/>
    <col min="13569" max="13569" width="18.5703125" style="164" customWidth="1"/>
    <col min="13570" max="13578" width="31.42578125" style="164" customWidth="1"/>
    <col min="13579" max="13595" width="36.85546875" style="164" customWidth="1"/>
    <col min="13596" max="13596" width="37" style="164" customWidth="1"/>
    <col min="13597" max="13612" width="36.85546875" style="164" customWidth="1"/>
    <col min="13613" max="13613" width="37.140625" style="164" customWidth="1"/>
    <col min="13614" max="13615" width="36.85546875" style="164" customWidth="1"/>
    <col min="13616" max="13616" width="36.5703125" style="164" customWidth="1"/>
    <col min="13617" max="13618" width="36.85546875" style="164" customWidth="1"/>
    <col min="13619" max="13619" width="36.5703125" style="164" customWidth="1"/>
    <col min="13620" max="13620" width="37" style="164" customWidth="1"/>
    <col min="13621" max="13639" width="36.85546875" style="164" customWidth="1"/>
    <col min="13640" max="13640" width="37" style="164" customWidth="1"/>
    <col min="13641" max="13658" width="36.85546875" style="164" customWidth="1"/>
    <col min="13659" max="13659" width="36.5703125" style="164" customWidth="1"/>
    <col min="13660" max="13672" width="36.85546875" style="164" customWidth="1"/>
    <col min="13673" max="13673" width="36.5703125" style="164" customWidth="1"/>
    <col min="13674" max="13676" width="36.85546875" style="164" customWidth="1"/>
    <col min="13677" max="13677" width="36.5703125" style="164" customWidth="1"/>
    <col min="13678" max="13685" width="36.85546875" style="164" customWidth="1"/>
    <col min="13686" max="13686" width="36.5703125" style="164" customWidth="1"/>
    <col min="13687" max="13824" width="36.85546875" style="164"/>
    <col min="13825" max="13825" width="18.5703125" style="164" customWidth="1"/>
    <col min="13826" max="13834" width="31.42578125" style="164" customWidth="1"/>
    <col min="13835" max="13851" width="36.85546875" style="164" customWidth="1"/>
    <col min="13852" max="13852" width="37" style="164" customWidth="1"/>
    <col min="13853" max="13868" width="36.85546875" style="164" customWidth="1"/>
    <col min="13869" max="13869" width="37.140625" style="164" customWidth="1"/>
    <col min="13870" max="13871" width="36.85546875" style="164" customWidth="1"/>
    <col min="13872" max="13872" width="36.5703125" style="164" customWidth="1"/>
    <col min="13873" max="13874" width="36.85546875" style="164" customWidth="1"/>
    <col min="13875" max="13875" width="36.5703125" style="164" customWidth="1"/>
    <col min="13876" max="13876" width="37" style="164" customWidth="1"/>
    <col min="13877" max="13895" width="36.85546875" style="164" customWidth="1"/>
    <col min="13896" max="13896" width="37" style="164" customWidth="1"/>
    <col min="13897" max="13914" width="36.85546875" style="164" customWidth="1"/>
    <col min="13915" max="13915" width="36.5703125" style="164" customWidth="1"/>
    <col min="13916" max="13928" width="36.85546875" style="164" customWidth="1"/>
    <col min="13929" max="13929" width="36.5703125" style="164" customWidth="1"/>
    <col min="13930" max="13932" width="36.85546875" style="164" customWidth="1"/>
    <col min="13933" max="13933" width="36.5703125" style="164" customWidth="1"/>
    <col min="13934" max="13941" width="36.85546875" style="164" customWidth="1"/>
    <col min="13942" max="13942" width="36.5703125" style="164" customWidth="1"/>
    <col min="13943" max="14080" width="36.85546875" style="164"/>
    <col min="14081" max="14081" width="18.5703125" style="164" customWidth="1"/>
    <col min="14082" max="14090" width="31.42578125" style="164" customWidth="1"/>
    <col min="14091" max="14107" width="36.85546875" style="164" customWidth="1"/>
    <col min="14108" max="14108" width="37" style="164" customWidth="1"/>
    <col min="14109" max="14124" width="36.85546875" style="164" customWidth="1"/>
    <col min="14125" max="14125" width="37.140625" style="164" customWidth="1"/>
    <col min="14126" max="14127" width="36.85546875" style="164" customWidth="1"/>
    <col min="14128" max="14128" width="36.5703125" style="164" customWidth="1"/>
    <col min="14129" max="14130" width="36.85546875" style="164" customWidth="1"/>
    <col min="14131" max="14131" width="36.5703125" style="164" customWidth="1"/>
    <col min="14132" max="14132" width="37" style="164" customWidth="1"/>
    <col min="14133" max="14151" width="36.85546875" style="164" customWidth="1"/>
    <col min="14152" max="14152" width="37" style="164" customWidth="1"/>
    <col min="14153" max="14170" width="36.85546875" style="164" customWidth="1"/>
    <col min="14171" max="14171" width="36.5703125" style="164" customWidth="1"/>
    <col min="14172" max="14184" width="36.85546875" style="164" customWidth="1"/>
    <col min="14185" max="14185" width="36.5703125" style="164" customWidth="1"/>
    <col min="14186" max="14188" width="36.85546875" style="164" customWidth="1"/>
    <col min="14189" max="14189" width="36.5703125" style="164" customWidth="1"/>
    <col min="14190" max="14197" width="36.85546875" style="164" customWidth="1"/>
    <col min="14198" max="14198" width="36.5703125" style="164" customWidth="1"/>
    <col min="14199" max="14336" width="36.85546875" style="164"/>
    <col min="14337" max="14337" width="18.5703125" style="164" customWidth="1"/>
    <col min="14338" max="14346" width="31.42578125" style="164" customWidth="1"/>
    <col min="14347" max="14363" width="36.85546875" style="164" customWidth="1"/>
    <col min="14364" max="14364" width="37" style="164" customWidth="1"/>
    <col min="14365" max="14380" width="36.85546875" style="164" customWidth="1"/>
    <col min="14381" max="14381" width="37.140625" style="164" customWidth="1"/>
    <col min="14382" max="14383" width="36.85546875" style="164" customWidth="1"/>
    <col min="14384" max="14384" width="36.5703125" style="164" customWidth="1"/>
    <col min="14385" max="14386" width="36.85546875" style="164" customWidth="1"/>
    <col min="14387" max="14387" width="36.5703125" style="164" customWidth="1"/>
    <col min="14388" max="14388" width="37" style="164" customWidth="1"/>
    <col min="14389" max="14407" width="36.85546875" style="164" customWidth="1"/>
    <col min="14408" max="14408" width="37" style="164" customWidth="1"/>
    <col min="14409" max="14426" width="36.85546875" style="164" customWidth="1"/>
    <col min="14427" max="14427" width="36.5703125" style="164" customWidth="1"/>
    <col min="14428" max="14440" width="36.85546875" style="164" customWidth="1"/>
    <col min="14441" max="14441" width="36.5703125" style="164" customWidth="1"/>
    <col min="14442" max="14444" width="36.85546875" style="164" customWidth="1"/>
    <col min="14445" max="14445" width="36.5703125" style="164" customWidth="1"/>
    <col min="14446" max="14453" width="36.85546875" style="164" customWidth="1"/>
    <col min="14454" max="14454" width="36.5703125" style="164" customWidth="1"/>
    <col min="14455" max="14592" width="36.85546875" style="164"/>
    <col min="14593" max="14593" width="18.5703125" style="164" customWidth="1"/>
    <col min="14594" max="14602" width="31.42578125" style="164" customWidth="1"/>
    <col min="14603" max="14619" width="36.85546875" style="164" customWidth="1"/>
    <col min="14620" max="14620" width="37" style="164" customWidth="1"/>
    <col min="14621" max="14636" width="36.85546875" style="164" customWidth="1"/>
    <col min="14637" max="14637" width="37.140625" style="164" customWidth="1"/>
    <col min="14638" max="14639" width="36.85546875" style="164" customWidth="1"/>
    <col min="14640" max="14640" width="36.5703125" style="164" customWidth="1"/>
    <col min="14641" max="14642" width="36.85546875" style="164" customWidth="1"/>
    <col min="14643" max="14643" width="36.5703125" style="164" customWidth="1"/>
    <col min="14644" max="14644" width="37" style="164" customWidth="1"/>
    <col min="14645" max="14663" width="36.85546875" style="164" customWidth="1"/>
    <col min="14664" max="14664" width="37" style="164" customWidth="1"/>
    <col min="14665" max="14682" width="36.85546875" style="164" customWidth="1"/>
    <col min="14683" max="14683" width="36.5703125" style="164" customWidth="1"/>
    <col min="14684" max="14696" width="36.85546875" style="164" customWidth="1"/>
    <col min="14697" max="14697" width="36.5703125" style="164" customWidth="1"/>
    <col min="14698" max="14700" width="36.85546875" style="164" customWidth="1"/>
    <col min="14701" max="14701" width="36.5703125" style="164" customWidth="1"/>
    <col min="14702" max="14709" width="36.85546875" style="164" customWidth="1"/>
    <col min="14710" max="14710" width="36.5703125" style="164" customWidth="1"/>
    <col min="14711" max="14848" width="36.85546875" style="164"/>
    <col min="14849" max="14849" width="18.5703125" style="164" customWidth="1"/>
    <col min="14850" max="14858" width="31.42578125" style="164" customWidth="1"/>
    <col min="14859" max="14875" width="36.85546875" style="164" customWidth="1"/>
    <col min="14876" max="14876" width="37" style="164" customWidth="1"/>
    <col min="14877" max="14892" width="36.85546875" style="164" customWidth="1"/>
    <col min="14893" max="14893" width="37.140625" style="164" customWidth="1"/>
    <col min="14894" max="14895" width="36.85546875" style="164" customWidth="1"/>
    <col min="14896" max="14896" width="36.5703125" style="164" customWidth="1"/>
    <col min="14897" max="14898" width="36.85546875" style="164" customWidth="1"/>
    <col min="14899" max="14899" width="36.5703125" style="164" customWidth="1"/>
    <col min="14900" max="14900" width="37" style="164" customWidth="1"/>
    <col min="14901" max="14919" width="36.85546875" style="164" customWidth="1"/>
    <col min="14920" max="14920" width="37" style="164" customWidth="1"/>
    <col min="14921" max="14938" width="36.85546875" style="164" customWidth="1"/>
    <col min="14939" max="14939" width="36.5703125" style="164" customWidth="1"/>
    <col min="14940" max="14952" width="36.85546875" style="164" customWidth="1"/>
    <col min="14953" max="14953" width="36.5703125" style="164" customWidth="1"/>
    <col min="14954" max="14956" width="36.85546875" style="164" customWidth="1"/>
    <col min="14957" max="14957" width="36.5703125" style="164" customWidth="1"/>
    <col min="14958" max="14965" width="36.85546875" style="164" customWidth="1"/>
    <col min="14966" max="14966" width="36.5703125" style="164" customWidth="1"/>
    <col min="14967" max="15104" width="36.85546875" style="164"/>
    <col min="15105" max="15105" width="18.5703125" style="164" customWidth="1"/>
    <col min="15106" max="15114" width="31.42578125" style="164" customWidth="1"/>
    <col min="15115" max="15131" width="36.85546875" style="164" customWidth="1"/>
    <col min="15132" max="15132" width="37" style="164" customWidth="1"/>
    <col min="15133" max="15148" width="36.85546875" style="164" customWidth="1"/>
    <col min="15149" max="15149" width="37.140625" style="164" customWidth="1"/>
    <col min="15150" max="15151" width="36.85546875" style="164" customWidth="1"/>
    <col min="15152" max="15152" width="36.5703125" style="164" customWidth="1"/>
    <col min="15153" max="15154" width="36.85546875" style="164" customWidth="1"/>
    <col min="15155" max="15155" width="36.5703125" style="164" customWidth="1"/>
    <col min="15156" max="15156" width="37" style="164" customWidth="1"/>
    <col min="15157" max="15175" width="36.85546875" style="164" customWidth="1"/>
    <col min="15176" max="15176" width="37" style="164" customWidth="1"/>
    <col min="15177" max="15194" width="36.85546875" style="164" customWidth="1"/>
    <col min="15195" max="15195" width="36.5703125" style="164" customWidth="1"/>
    <col min="15196" max="15208" width="36.85546875" style="164" customWidth="1"/>
    <col min="15209" max="15209" width="36.5703125" style="164" customWidth="1"/>
    <col min="15210" max="15212" width="36.85546875" style="164" customWidth="1"/>
    <col min="15213" max="15213" width="36.5703125" style="164" customWidth="1"/>
    <col min="15214" max="15221" width="36.85546875" style="164" customWidth="1"/>
    <col min="15222" max="15222" width="36.5703125" style="164" customWidth="1"/>
    <col min="15223" max="15360" width="36.85546875" style="164"/>
    <col min="15361" max="15361" width="18.5703125" style="164" customWidth="1"/>
    <col min="15362" max="15370" width="31.42578125" style="164" customWidth="1"/>
    <col min="15371" max="15387" width="36.85546875" style="164" customWidth="1"/>
    <col min="15388" max="15388" width="37" style="164" customWidth="1"/>
    <col min="15389" max="15404" width="36.85546875" style="164" customWidth="1"/>
    <col min="15405" max="15405" width="37.140625" style="164" customWidth="1"/>
    <col min="15406" max="15407" width="36.85546875" style="164" customWidth="1"/>
    <col min="15408" max="15408" width="36.5703125" style="164" customWidth="1"/>
    <col min="15409" max="15410" width="36.85546875" style="164" customWidth="1"/>
    <col min="15411" max="15411" width="36.5703125" style="164" customWidth="1"/>
    <col min="15412" max="15412" width="37" style="164" customWidth="1"/>
    <col min="15413" max="15431" width="36.85546875" style="164" customWidth="1"/>
    <col min="15432" max="15432" width="37" style="164" customWidth="1"/>
    <col min="15433" max="15450" width="36.85546875" style="164" customWidth="1"/>
    <col min="15451" max="15451" width="36.5703125" style="164" customWidth="1"/>
    <col min="15452" max="15464" width="36.85546875" style="164" customWidth="1"/>
    <col min="15465" max="15465" width="36.5703125" style="164" customWidth="1"/>
    <col min="15466" max="15468" width="36.85546875" style="164" customWidth="1"/>
    <col min="15469" max="15469" width="36.5703125" style="164" customWidth="1"/>
    <col min="15470" max="15477" width="36.85546875" style="164" customWidth="1"/>
    <col min="15478" max="15478" width="36.5703125" style="164" customWidth="1"/>
    <col min="15479" max="15616" width="36.85546875" style="164"/>
    <col min="15617" max="15617" width="18.5703125" style="164" customWidth="1"/>
    <col min="15618" max="15626" width="31.42578125" style="164" customWidth="1"/>
    <col min="15627" max="15643" width="36.85546875" style="164" customWidth="1"/>
    <col min="15644" max="15644" width="37" style="164" customWidth="1"/>
    <col min="15645" max="15660" width="36.85546875" style="164" customWidth="1"/>
    <col min="15661" max="15661" width="37.140625" style="164" customWidth="1"/>
    <col min="15662" max="15663" width="36.85546875" style="164" customWidth="1"/>
    <col min="15664" max="15664" width="36.5703125" style="164" customWidth="1"/>
    <col min="15665" max="15666" width="36.85546875" style="164" customWidth="1"/>
    <col min="15667" max="15667" width="36.5703125" style="164" customWidth="1"/>
    <col min="15668" max="15668" width="37" style="164" customWidth="1"/>
    <col min="15669" max="15687" width="36.85546875" style="164" customWidth="1"/>
    <col min="15688" max="15688" width="37" style="164" customWidth="1"/>
    <col min="15689" max="15706" width="36.85546875" style="164" customWidth="1"/>
    <col min="15707" max="15707" width="36.5703125" style="164" customWidth="1"/>
    <col min="15708" max="15720" width="36.85546875" style="164" customWidth="1"/>
    <col min="15721" max="15721" width="36.5703125" style="164" customWidth="1"/>
    <col min="15722" max="15724" width="36.85546875" style="164" customWidth="1"/>
    <col min="15725" max="15725" width="36.5703125" style="164" customWidth="1"/>
    <col min="15726" max="15733" width="36.85546875" style="164" customWidth="1"/>
    <col min="15734" max="15734" width="36.5703125" style="164" customWidth="1"/>
    <col min="15735" max="15872" width="36.85546875" style="164"/>
    <col min="15873" max="15873" width="18.5703125" style="164" customWidth="1"/>
    <col min="15874" max="15882" width="31.42578125" style="164" customWidth="1"/>
    <col min="15883" max="15899" width="36.85546875" style="164" customWidth="1"/>
    <col min="15900" max="15900" width="37" style="164" customWidth="1"/>
    <col min="15901" max="15916" width="36.85546875" style="164" customWidth="1"/>
    <col min="15917" max="15917" width="37.140625" style="164" customWidth="1"/>
    <col min="15918" max="15919" width="36.85546875" style="164" customWidth="1"/>
    <col min="15920" max="15920" width="36.5703125" style="164" customWidth="1"/>
    <col min="15921" max="15922" width="36.85546875" style="164" customWidth="1"/>
    <col min="15923" max="15923" width="36.5703125" style="164" customWidth="1"/>
    <col min="15924" max="15924" width="37" style="164" customWidth="1"/>
    <col min="15925" max="15943" width="36.85546875" style="164" customWidth="1"/>
    <col min="15944" max="15944" width="37" style="164" customWidth="1"/>
    <col min="15945" max="15962" width="36.85546875" style="164" customWidth="1"/>
    <col min="15963" max="15963" width="36.5703125" style="164" customWidth="1"/>
    <col min="15964" max="15976" width="36.85546875" style="164" customWidth="1"/>
    <col min="15977" max="15977" width="36.5703125" style="164" customWidth="1"/>
    <col min="15978" max="15980" width="36.85546875" style="164" customWidth="1"/>
    <col min="15981" max="15981" width="36.5703125" style="164" customWidth="1"/>
    <col min="15982" max="15989" width="36.85546875" style="164" customWidth="1"/>
    <col min="15990" max="15990" width="36.5703125" style="164" customWidth="1"/>
    <col min="15991" max="16128" width="36.85546875" style="164"/>
    <col min="16129" max="16129" width="18.5703125" style="164" customWidth="1"/>
    <col min="16130" max="16138" width="31.42578125" style="164" customWidth="1"/>
    <col min="16139" max="16155" width="36.85546875" style="164" customWidth="1"/>
    <col min="16156" max="16156" width="37" style="164" customWidth="1"/>
    <col min="16157" max="16172" width="36.85546875" style="164" customWidth="1"/>
    <col min="16173" max="16173" width="37.140625" style="164" customWidth="1"/>
    <col min="16174" max="16175" width="36.85546875" style="164" customWidth="1"/>
    <col min="16176" max="16176" width="36.5703125" style="164" customWidth="1"/>
    <col min="16177" max="16178" width="36.85546875" style="164" customWidth="1"/>
    <col min="16179" max="16179" width="36.5703125" style="164" customWidth="1"/>
    <col min="16180" max="16180" width="37" style="164" customWidth="1"/>
    <col min="16181" max="16199" width="36.85546875" style="164" customWidth="1"/>
    <col min="16200" max="16200" width="37" style="164" customWidth="1"/>
    <col min="16201" max="16218" width="36.85546875" style="164" customWidth="1"/>
    <col min="16219" max="16219" width="36.5703125" style="164" customWidth="1"/>
    <col min="16220" max="16232" width="36.85546875" style="164" customWidth="1"/>
    <col min="16233" max="16233" width="36.5703125" style="164" customWidth="1"/>
    <col min="16234" max="16236" width="36.85546875" style="164" customWidth="1"/>
    <col min="16237" max="16237" width="36.5703125" style="164" customWidth="1"/>
    <col min="16238" max="16245" width="36.85546875" style="164" customWidth="1"/>
    <col min="16246" max="16246" width="36.5703125" style="164" customWidth="1"/>
    <col min="16247" max="16384" width="36.85546875" style="164"/>
  </cols>
  <sheetData>
    <row r="1" spans="1:245" s="111" customFormat="1" ht="12.75" customHeight="1" x14ac:dyDescent="0.25">
      <c r="A1" s="107" t="s">
        <v>119</v>
      </c>
      <c r="B1" s="108"/>
      <c r="C1" s="109"/>
      <c r="D1" s="109"/>
      <c r="E1" s="109"/>
      <c r="F1" s="109"/>
      <c r="G1" s="109"/>
      <c r="H1" s="109"/>
      <c r="I1" s="109"/>
      <c r="J1" s="109"/>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row>
    <row r="2" spans="1:245" s="115" customFormat="1" ht="12.75" customHeight="1" x14ac:dyDescent="0.25">
      <c r="A2" s="112" t="s">
        <v>120</v>
      </c>
      <c r="B2" s="113">
        <v>1</v>
      </c>
      <c r="C2" s="113">
        <v>2</v>
      </c>
      <c r="D2" s="113">
        <v>3</v>
      </c>
      <c r="E2" s="113">
        <v>4</v>
      </c>
      <c r="F2" s="113">
        <v>5</v>
      </c>
      <c r="G2" s="113">
        <v>6</v>
      </c>
      <c r="H2" s="113">
        <v>7</v>
      </c>
      <c r="I2" s="113">
        <v>8</v>
      </c>
      <c r="J2" s="113">
        <v>9</v>
      </c>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4"/>
      <c r="AK2" s="114" t="str">
        <f t="shared" ref="AK2:CV2" si="0">IF(AK3="","",AJ2+1)</f>
        <v/>
      </c>
      <c r="AL2" s="114" t="str">
        <f t="shared" si="0"/>
        <v/>
      </c>
      <c r="AM2" s="114" t="str">
        <f t="shared" si="0"/>
        <v/>
      </c>
      <c r="AN2" s="114" t="str">
        <f t="shared" si="0"/>
        <v/>
      </c>
      <c r="AO2" s="114" t="str">
        <f t="shared" si="0"/>
        <v/>
      </c>
      <c r="AP2" s="114" t="str">
        <f t="shared" si="0"/>
        <v/>
      </c>
      <c r="AQ2" s="114" t="str">
        <f t="shared" si="0"/>
        <v/>
      </c>
      <c r="AR2" s="114" t="str">
        <f t="shared" si="0"/>
        <v/>
      </c>
      <c r="AS2" s="114" t="str">
        <f t="shared" si="0"/>
        <v/>
      </c>
      <c r="AT2" s="114" t="str">
        <f t="shared" si="0"/>
        <v/>
      </c>
      <c r="AU2" s="114" t="str">
        <f t="shared" si="0"/>
        <v/>
      </c>
      <c r="AV2" s="114" t="str">
        <f t="shared" si="0"/>
        <v/>
      </c>
      <c r="AW2" s="114" t="str">
        <f t="shared" si="0"/>
        <v/>
      </c>
      <c r="AX2" s="114" t="str">
        <f t="shared" si="0"/>
        <v/>
      </c>
      <c r="AY2" s="114" t="str">
        <f t="shared" si="0"/>
        <v/>
      </c>
      <c r="AZ2" s="114" t="str">
        <f t="shared" si="0"/>
        <v/>
      </c>
      <c r="BA2" s="114" t="str">
        <f t="shared" si="0"/>
        <v/>
      </c>
      <c r="BB2" s="114" t="str">
        <f t="shared" si="0"/>
        <v/>
      </c>
      <c r="BC2" s="114" t="str">
        <f t="shared" si="0"/>
        <v/>
      </c>
      <c r="BD2" s="114" t="str">
        <f t="shared" si="0"/>
        <v/>
      </c>
      <c r="BE2" s="114" t="str">
        <f t="shared" si="0"/>
        <v/>
      </c>
      <c r="BF2" s="114" t="str">
        <f t="shared" si="0"/>
        <v/>
      </c>
      <c r="BG2" s="114" t="str">
        <f t="shared" si="0"/>
        <v/>
      </c>
      <c r="BH2" s="114" t="str">
        <f t="shared" si="0"/>
        <v/>
      </c>
      <c r="BI2" s="114" t="str">
        <f t="shared" si="0"/>
        <v/>
      </c>
      <c r="BJ2" s="114" t="str">
        <f t="shared" si="0"/>
        <v/>
      </c>
      <c r="BK2" s="114" t="str">
        <f t="shared" si="0"/>
        <v/>
      </c>
      <c r="BL2" s="114" t="str">
        <f t="shared" si="0"/>
        <v/>
      </c>
      <c r="BM2" s="114" t="str">
        <f t="shared" si="0"/>
        <v/>
      </c>
      <c r="BN2" s="114" t="str">
        <f t="shared" si="0"/>
        <v/>
      </c>
      <c r="BO2" s="114" t="str">
        <f t="shared" si="0"/>
        <v/>
      </c>
      <c r="BP2" s="114" t="str">
        <f t="shared" si="0"/>
        <v/>
      </c>
      <c r="BQ2" s="114" t="str">
        <f t="shared" si="0"/>
        <v/>
      </c>
      <c r="BR2" s="114" t="str">
        <f t="shared" si="0"/>
        <v/>
      </c>
      <c r="BS2" s="114" t="str">
        <f t="shared" si="0"/>
        <v/>
      </c>
      <c r="BT2" s="114" t="str">
        <f t="shared" si="0"/>
        <v/>
      </c>
      <c r="BU2" s="114" t="str">
        <f t="shared" si="0"/>
        <v/>
      </c>
      <c r="BV2" s="114" t="str">
        <f t="shared" si="0"/>
        <v/>
      </c>
      <c r="BW2" s="114" t="str">
        <f t="shared" si="0"/>
        <v/>
      </c>
      <c r="BX2" s="114" t="str">
        <f t="shared" si="0"/>
        <v/>
      </c>
      <c r="BY2" s="114" t="str">
        <f t="shared" si="0"/>
        <v/>
      </c>
      <c r="BZ2" s="114" t="str">
        <f t="shared" si="0"/>
        <v/>
      </c>
      <c r="CA2" s="114" t="str">
        <f t="shared" si="0"/>
        <v/>
      </c>
      <c r="CB2" s="114" t="str">
        <f t="shared" si="0"/>
        <v/>
      </c>
      <c r="CC2" s="114" t="str">
        <f t="shared" si="0"/>
        <v/>
      </c>
      <c r="CD2" s="114" t="str">
        <f t="shared" si="0"/>
        <v/>
      </c>
      <c r="CE2" s="114" t="str">
        <f t="shared" si="0"/>
        <v/>
      </c>
      <c r="CF2" s="114" t="str">
        <f t="shared" si="0"/>
        <v/>
      </c>
      <c r="CG2" s="114" t="str">
        <f t="shared" si="0"/>
        <v/>
      </c>
      <c r="CH2" s="114" t="str">
        <f t="shared" si="0"/>
        <v/>
      </c>
      <c r="CI2" s="114" t="str">
        <f t="shared" si="0"/>
        <v/>
      </c>
      <c r="CJ2" s="114" t="str">
        <f t="shared" si="0"/>
        <v/>
      </c>
      <c r="CK2" s="114" t="str">
        <f t="shared" si="0"/>
        <v/>
      </c>
      <c r="CL2" s="114" t="str">
        <f t="shared" si="0"/>
        <v/>
      </c>
      <c r="CM2" s="114" t="str">
        <f t="shared" si="0"/>
        <v/>
      </c>
      <c r="CN2" s="114" t="str">
        <f t="shared" si="0"/>
        <v/>
      </c>
      <c r="CO2" s="114" t="str">
        <f t="shared" si="0"/>
        <v/>
      </c>
      <c r="CP2" s="114" t="str">
        <f t="shared" si="0"/>
        <v/>
      </c>
      <c r="CQ2" s="114" t="str">
        <f t="shared" si="0"/>
        <v/>
      </c>
      <c r="CR2" s="114" t="str">
        <f t="shared" si="0"/>
        <v/>
      </c>
      <c r="CS2" s="114" t="str">
        <f t="shared" si="0"/>
        <v/>
      </c>
      <c r="CT2" s="114" t="str">
        <f t="shared" si="0"/>
        <v/>
      </c>
      <c r="CU2" s="114" t="str">
        <f t="shared" si="0"/>
        <v/>
      </c>
      <c r="CV2" s="114" t="str">
        <f t="shared" si="0"/>
        <v/>
      </c>
      <c r="CW2" s="114" t="str">
        <f t="shared" ref="CW2:FH2" si="1">IF(CW3="","",CV2+1)</f>
        <v/>
      </c>
      <c r="CX2" s="114" t="str">
        <f t="shared" si="1"/>
        <v/>
      </c>
      <c r="CY2" s="114" t="str">
        <f t="shared" si="1"/>
        <v/>
      </c>
      <c r="CZ2" s="114" t="str">
        <f t="shared" si="1"/>
        <v/>
      </c>
      <c r="DA2" s="114" t="str">
        <f t="shared" si="1"/>
        <v/>
      </c>
      <c r="DB2" s="114" t="str">
        <f t="shared" si="1"/>
        <v/>
      </c>
      <c r="DC2" s="114" t="str">
        <f t="shared" si="1"/>
        <v/>
      </c>
      <c r="DD2" s="114" t="str">
        <f t="shared" si="1"/>
        <v/>
      </c>
      <c r="DE2" s="114" t="str">
        <f t="shared" si="1"/>
        <v/>
      </c>
      <c r="DF2" s="114" t="str">
        <f t="shared" si="1"/>
        <v/>
      </c>
      <c r="DG2" s="114" t="str">
        <f t="shared" si="1"/>
        <v/>
      </c>
      <c r="DH2" s="114" t="str">
        <f t="shared" si="1"/>
        <v/>
      </c>
      <c r="DI2" s="114" t="str">
        <f t="shared" si="1"/>
        <v/>
      </c>
      <c r="DJ2" s="114" t="str">
        <f t="shared" si="1"/>
        <v/>
      </c>
      <c r="DK2" s="114" t="str">
        <f t="shared" si="1"/>
        <v/>
      </c>
      <c r="DL2" s="114" t="str">
        <f t="shared" si="1"/>
        <v/>
      </c>
      <c r="DM2" s="114" t="str">
        <f t="shared" si="1"/>
        <v/>
      </c>
      <c r="DN2" s="114" t="str">
        <f t="shared" si="1"/>
        <v/>
      </c>
      <c r="DO2" s="114" t="str">
        <f t="shared" si="1"/>
        <v/>
      </c>
      <c r="DP2" s="114" t="str">
        <f t="shared" si="1"/>
        <v/>
      </c>
      <c r="DQ2" s="114" t="str">
        <f t="shared" si="1"/>
        <v/>
      </c>
      <c r="DR2" s="114" t="str">
        <f t="shared" si="1"/>
        <v/>
      </c>
      <c r="DS2" s="114" t="str">
        <f t="shared" si="1"/>
        <v/>
      </c>
      <c r="DT2" s="114" t="str">
        <f t="shared" si="1"/>
        <v/>
      </c>
      <c r="DU2" s="114" t="str">
        <f t="shared" si="1"/>
        <v/>
      </c>
      <c r="DV2" s="114" t="str">
        <f t="shared" si="1"/>
        <v/>
      </c>
      <c r="DW2" s="114" t="str">
        <f t="shared" si="1"/>
        <v/>
      </c>
      <c r="DX2" s="114" t="str">
        <f t="shared" si="1"/>
        <v/>
      </c>
      <c r="DY2" s="114" t="str">
        <f t="shared" si="1"/>
        <v/>
      </c>
      <c r="DZ2" s="114" t="str">
        <f t="shared" si="1"/>
        <v/>
      </c>
      <c r="EA2" s="114" t="str">
        <f t="shared" si="1"/>
        <v/>
      </c>
      <c r="EB2" s="114" t="str">
        <f t="shared" si="1"/>
        <v/>
      </c>
      <c r="EC2" s="114" t="str">
        <f t="shared" si="1"/>
        <v/>
      </c>
      <c r="ED2" s="114" t="str">
        <f t="shared" si="1"/>
        <v/>
      </c>
      <c r="EE2" s="114" t="str">
        <f t="shared" si="1"/>
        <v/>
      </c>
      <c r="EF2" s="114" t="str">
        <f t="shared" si="1"/>
        <v/>
      </c>
      <c r="EG2" s="114" t="str">
        <f t="shared" si="1"/>
        <v/>
      </c>
      <c r="EH2" s="114" t="str">
        <f t="shared" si="1"/>
        <v/>
      </c>
      <c r="EI2" s="114" t="str">
        <f t="shared" si="1"/>
        <v/>
      </c>
      <c r="EJ2" s="114" t="str">
        <f t="shared" si="1"/>
        <v/>
      </c>
      <c r="EK2" s="114" t="str">
        <f t="shared" si="1"/>
        <v/>
      </c>
      <c r="EL2" s="114" t="str">
        <f t="shared" si="1"/>
        <v/>
      </c>
      <c r="EM2" s="114" t="str">
        <f t="shared" si="1"/>
        <v/>
      </c>
      <c r="EN2" s="114" t="str">
        <f t="shared" si="1"/>
        <v/>
      </c>
      <c r="EO2" s="114" t="str">
        <f t="shared" si="1"/>
        <v/>
      </c>
      <c r="EP2" s="114" t="str">
        <f t="shared" si="1"/>
        <v/>
      </c>
      <c r="EQ2" s="114" t="str">
        <f t="shared" si="1"/>
        <v/>
      </c>
      <c r="ER2" s="114" t="str">
        <f t="shared" si="1"/>
        <v/>
      </c>
      <c r="ES2" s="114" t="str">
        <f t="shared" si="1"/>
        <v/>
      </c>
      <c r="ET2" s="114" t="str">
        <f t="shared" si="1"/>
        <v/>
      </c>
      <c r="EU2" s="114" t="str">
        <f t="shared" si="1"/>
        <v/>
      </c>
      <c r="EV2" s="114" t="str">
        <f t="shared" si="1"/>
        <v/>
      </c>
      <c r="EW2" s="114" t="str">
        <f t="shared" si="1"/>
        <v/>
      </c>
      <c r="EX2" s="114" t="str">
        <f t="shared" si="1"/>
        <v/>
      </c>
      <c r="EY2" s="114" t="str">
        <f t="shared" si="1"/>
        <v/>
      </c>
      <c r="EZ2" s="114" t="str">
        <f t="shared" si="1"/>
        <v/>
      </c>
      <c r="FA2" s="114" t="str">
        <f t="shared" si="1"/>
        <v/>
      </c>
      <c r="FB2" s="114" t="str">
        <f t="shared" si="1"/>
        <v/>
      </c>
      <c r="FC2" s="114" t="str">
        <f t="shared" si="1"/>
        <v/>
      </c>
      <c r="FD2" s="114" t="str">
        <f t="shared" si="1"/>
        <v/>
      </c>
      <c r="FE2" s="114" t="str">
        <f t="shared" si="1"/>
        <v/>
      </c>
      <c r="FF2" s="114" t="str">
        <f t="shared" si="1"/>
        <v/>
      </c>
      <c r="FG2" s="114" t="str">
        <f t="shared" si="1"/>
        <v/>
      </c>
      <c r="FH2" s="114" t="str">
        <f t="shared" si="1"/>
        <v/>
      </c>
      <c r="FI2" s="114" t="str">
        <f t="shared" ref="FI2:HT2" si="2">IF(FI3="","",FH2+1)</f>
        <v/>
      </c>
      <c r="FJ2" s="114" t="str">
        <f t="shared" si="2"/>
        <v/>
      </c>
      <c r="FK2" s="114" t="str">
        <f t="shared" si="2"/>
        <v/>
      </c>
      <c r="FL2" s="114" t="str">
        <f t="shared" si="2"/>
        <v/>
      </c>
      <c r="FM2" s="114" t="str">
        <f t="shared" si="2"/>
        <v/>
      </c>
      <c r="FN2" s="114" t="str">
        <f t="shared" si="2"/>
        <v/>
      </c>
      <c r="FO2" s="114" t="str">
        <f t="shared" si="2"/>
        <v/>
      </c>
      <c r="FP2" s="114" t="str">
        <f t="shared" si="2"/>
        <v/>
      </c>
      <c r="FQ2" s="114" t="str">
        <f t="shared" si="2"/>
        <v/>
      </c>
      <c r="FR2" s="114" t="str">
        <f t="shared" si="2"/>
        <v/>
      </c>
      <c r="FS2" s="114" t="str">
        <f t="shared" si="2"/>
        <v/>
      </c>
      <c r="FT2" s="114" t="str">
        <f t="shared" si="2"/>
        <v/>
      </c>
      <c r="FU2" s="114" t="str">
        <f t="shared" si="2"/>
        <v/>
      </c>
      <c r="FV2" s="114" t="str">
        <f t="shared" si="2"/>
        <v/>
      </c>
      <c r="FW2" s="114" t="str">
        <f t="shared" si="2"/>
        <v/>
      </c>
      <c r="FX2" s="114" t="str">
        <f t="shared" si="2"/>
        <v/>
      </c>
      <c r="FY2" s="114" t="str">
        <f t="shared" si="2"/>
        <v/>
      </c>
      <c r="FZ2" s="114" t="str">
        <f t="shared" si="2"/>
        <v/>
      </c>
      <c r="GA2" s="114" t="str">
        <f t="shared" si="2"/>
        <v/>
      </c>
      <c r="GB2" s="114" t="str">
        <f t="shared" si="2"/>
        <v/>
      </c>
      <c r="GC2" s="114" t="str">
        <f t="shared" si="2"/>
        <v/>
      </c>
      <c r="GD2" s="114" t="str">
        <f t="shared" si="2"/>
        <v/>
      </c>
      <c r="GE2" s="114" t="str">
        <f t="shared" si="2"/>
        <v/>
      </c>
      <c r="GF2" s="114" t="str">
        <f t="shared" si="2"/>
        <v/>
      </c>
      <c r="GG2" s="114" t="str">
        <f t="shared" si="2"/>
        <v/>
      </c>
      <c r="GH2" s="114" t="str">
        <f t="shared" si="2"/>
        <v/>
      </c>
      <c r="GI2" s="114" t="str">
        <f t="shared" si="2"/>
        <v/>
      </c>
      <c r="GJ2" s="114" t="str">
        <f t="shared" si="2"/>
        <v/>
      </c>
      <c r="GK2" s="114" t="str">
        <f t="shared" si="2"/>
        <v/>
      </c>
      <c r="GL2" s="114" t="str">
        <f t="shared" si="2"/>
        <v/>
      </c>
      <c r="GM2" s="114" t="str">
        <f t="shared" si="2"/>
        <v/>
      </c>
      <c r="GN2" s="114" t="str">
        <f t="shared" si="2"/>
        <v/>
      </c>
      <c r="GO2" s="114" t="str">
        <f t="shared" si="2"/>
        <v/>
      </c>
      <c r="GP2" s="114" t="str">
        <f t="shared" si="2"/>
        <v/>
      </c>
      <c r="GQ2" s="114" t="str">
        <f t="shared" si="2"/>
        <v/>
      </c>
      <c r="GR2" s="114" t="str">
        <f t="shared" si="2"/>
        <v/>
      </c>
      <c r="GS2" s="114" t="str">
        <f t="shared" si="2"/>
        <v/>
      </c>
      <c r="GT2" s="114" t="str">
        <f t="shared" si="2"/>
        <v/>
      </c>
      <c r="GU2" s="114" t="str">
        <f t="shared" si="2"/>
        <v/>
      </c>
      <c r="GV2" s="114" t="str">
        <f t="shared" si="2"/>
        <v/>
      </c>
      <c r="GW2" s="114" t="str">
        <f t="shared" si="2"/>
        <v/>
      </c>
      <c r="GX2" s="114" t="str">
        <f t="shared" si="2"/>
        <v/>
      </c>
      <c r="GY2" s="114" t="str">
        <f t="shared" si="2"/>
        <v/>
      </c>
      <c r="GZ2" s="114" t="str">
        <f t="shared" si="2"/>
        <v/>
      </c>
      <c r="HA2" s="114" t="str">
        <f t="shared" si="2"/>
        <v/>
      </c>
      <c r="HB2" s="114" t="str">
        <f t="shared" si="2"/>
        <v/>
      </c>
      <c r="HC2" s="114" t="str">
        <f t="shared" si="2"/>
        <v/>
      </c>
      <c r="HD2" s="114" t="str">
        <f t="shared" si="2"/>
        <v/>
      </c>
      <c r="HE2" s="114" t="str">
        <f t="shared" si="2"/>
        <v/>
      </c>
      <c r="HF2" s="114" t="str">
        <f t="shared" si="2"/>
        <v/>
      </c>
      <c r="HG2" s="114" t="str">
        <f t="shared" si="2"/>
        <v/>
      </c>
      <c r="HH2" s="114" t="str">
        <f t="shared" si="2"/>
        <v/>
      </c>
      <c r="HI2" s="114" t="str">
        <f t="shared" si="2"/>
        <v/>
      </c>
      <c r="HJ2" s="114" t="str">
        <f t="shared" si="2"/>
        <v/>
      </c>
      <c r="HK2" s="114" t="str">
        <f t="shared" si="2"/>
        <v/>
      </c>
      <c r="HL2" s="114" t="str">
        <f t="shared" si="2"/>
        <v/>
      </c>
      <c r="HM2" s="114" t="str">
        <f t="shared" si="2"/>
        <v/>
      </c>
      <c r="HN2" s="114" t="str">
        <f t="shared" si="2"/>
        <v/>
      </c>
      <c r="HO2" s="114" t="str">
        <f t="shared" si="2"/>
        <v/>
      </c>
      <c r="HP2" s="114" t="str">
        <f t="shared" si="2"/>
        <v/>
      </c>
      <c r="HQ2" s="114" t="str">
        <f t="shared" si="2"/>
        <v/>
      </c>
      <c r="HR2" s="114" t="str">
        <f t="shared" si="2"/>
        <v/>
      </c>
      <c r="HS2" s="114" t="str">
        <f t="shared" si="2"/>
        <v/>
      </c>
      <c r="HT2" s="114" t="str">
        <f t="shared" si="2"/>
        <v/>
      </c>
      <c r="HU2" s="114" t="str">
        <f t="shared" ref="HU2:IK2" si="3">IF(HU3="","",HT2+1)</f>
        <v/>
      </c>
      <c r="HV2" s="114" t="str">
        <f t="shared" si="3"/>
        <v/>
      </c>
      <c r="HW2" s="114" t="str">
        <f t="shared" si="3"/>
        <v/>
      </c>
      <c r="HX2" s="114" t="str">
        <f t="shared" si="3"/>
        <v/>
      </c>
      <c r="HY2" s="114" t="str">
        <f t="shared" si="3"/>
        <v/>
      </c>
      <c r="HZ2" s="114" t="str">
        <f t="shared" si="3"/>
        <v/>
      </c>
      <c r="IA2" s="114" t="str">
        <f t="shared" si="3"/>
        <v/>
      </c>
      <c r="IB2" s="114" t="str">
        <f t="shared" si="3"/>
        <v/>
      </c>
      <c r="IC2" s="114" t="str">
        <f t="shared" si="3"/>
        <v/>
      </c>
      <c r="ID2" s="114" t="str">
        <f t="shared" si="3"/>
        <v/>
      </c>
      <c r="IE2" s="114" t="str">
        <f t="shared" si="3"/>
        <v/>
      </c>
      <c r="IF2" s="114" t="str">
        <f t="shared" si="3"/>
        <v/>
      </c>
      <c r="IG2" s="114" t="str">
        <f t="shared" si="3"/>
        <v/>
      </c>
      <c r="IH2" s="114" t="str">
        <f t="shared" si="3"/>
        <v/>
      </c>
      <c r="II2" s="114" t="str">
        <f t="shared" si="3"/>
        <v/>
      </c>
      <c r="IJ2" s="114" t="str">
        <f t="shared" si="3"/>
        <v/>
      </c>
      <c r="IK2" s="114" t="str">
        <f t="shared" si="3"/>
        <v/>
      </c>
    </row>
    <row r="3" spans="1:245" s="120" customFormat="1" x14ac:dyDescent="0.2">
      <c r="A3" s="116" t="s">
        <v>121</v>
      </c>
      <c r="B3" s="277" t="s">
        <v>122</v>
      </c>
      <c r="C3" s="277" t="s">
        <v>122</v>
      </c>
      <c r="D3" s="278" t="s">
        <v>122</v>
      </c>
      <c r="E3" s="118" t="s">
        <v>122</v>
      </c>
      <c r="F3" s="119" t="s">
        <v>122</v>
      </c>
      <c r="G3" s="117" t="s">
        <v>122</v>
      </c>
      <c r="H3" s="117" t="s">
        <v>122</v>
      </c>
      <c r="I3" s="117"/>
      <c r="J3" s="117"/>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GC3" s="121"/>
      <c r="GD3" s="121"/>
      <c r="GE3" s="121"/>
      <c r="GF3" s="121"/>
      <c r="GG3" s="121"/>
      <c r="GH3" s="121"/>
      <c r="GI3" s="121"/>
      <c r="GJ3" s="121"/>
      <c r="GK3" s="121"/>
      <c r="GL3" s="121"/>
      <c r="GM3" s="121"/>
      <c r="GN3" s="121"/>
      <c r="GO3" s="121"/>
      <c r="GP3" s="121"/>
      <c r="GQ3" s="121"/>
      <c r="GR3" s="121"/>
      <c r="GS3" s="121"/>
      <c r="GT3" s="121"/>
      <c r="GU3" s="121"/>
      <c r="GV3" s="121"/>
      <c r="GW3" s="121"/>
      <c r="GX3" s="121"/>
      <c r="GY3" s="121"/>
      <c r="GZ3" s="121"/>
      <c r="HA3" s="121"/>
      <c r="HB3" s="121"/>
    </row>
    <row r="4" spans="1:245" s="120" customFormat="1" ht="51" x14ac:dyDescent="0.2">
      <c r="A4" s="116" t="s">
        <v>123</v>
      </c>
      <c r="B4" s="277" t="s">
        <v>344</v>
      </c>
      <c r="C4" s="277" t="s">
        <v>339</v>
      </c>
      <c r="D4" s="277" t="s">
        <v>347</v>
      </c>
      <c r="E4" s="117" t="s">
        <v>359</v>
      </c>
      <c r="F4" s="119" t="s">
        <v>365</v>
      </c>
      <c r="G4" s="117" t="s">
        <v>372</v>
      </c>
      <c r="H4" s="117" t="s">
        <v>378</v>
      </c>
      <c r="I4" s="117"/>
      <c r="J4" s="117"/>
      <c r="K4" s="118"/>
      <c r="L4" s="117"/>
      <c r="M4" s="117"/>
      <c r="N4" s="117"/>
      <c r="O4" s="118"/>
      <c r="P4" s="118"/>
      <c r="Q4" s="117"/>
      <c r="R4" s="117"/>
      <c r="S4" s="117"/>
      <c r="T4" s="117"/>
      <c r="U4" s="117"/>
      <c r="V4" s="117"/>
      <c r="W4" s="117"/>
      <c r="X4" s="122"/>
      <c r="Y4" s="117"/>
      <c r="Z4" s="118"/>
      <c r="AA4" s="117"/>
      <c r="AB4" s="117"/>
      <c r="AC4" s="118"/>
      <c r="AD4" s="118"/>
      <c r="AE4" s="118"/>
      <c r="AF4" s="118"/>
      <c r="AG4" s="118"/>
      <c r="AH4" s="118"/>
      <c r="AI4" s="118"/>
      <c r="AQ4" s="123"/>
      <c r="AR4" s="123"/>
      <c r="AS4" s="123"/>
      <c r="AT4" s="123"/>
      <c r="AU4" s="123"/>
      <c r="AV4" s="123"/>
      <c r="AW4" s="123"/>
      <c r="GA4" s="121"/>
      <c r="GC4" s="121"/>
      <c r="GD4" s="121"/>
      <c r="GE4" s="121"/>
      <c r="GF4" s="121"/>
      <c r="GG4" s="121"/>
      <c r="GH4" s="121"/>
      <c r="GI4" s="121"/>
      <c r="GJ4" s="121"/>
      <c r="GK4" s="121"/>
      <c r="GL4" s="121"/>
      <c r="GM4" s="121"/>
      <c r="GN4" s="121"/>
      <c r="GO4" s="121"/>
      <c r="GP4" s="121"/>
      <c r="GQ4" s="121"/>
      <c r="GR4" s="121"/>
      <c r="GS4" s="121"/>
      <c r="GT4" s="121"/>
      <c r="GU4" s="121"/>
      <c r="GV4" s="121"/>
      <c r="GW4" s="121"/>
      <c r="GX4" s="121"/>
      <c r="GY4" s="121"/>
      <c r="GZ4" s="121"/>
      <c r="HA4" s="121"/>
      <c r="HB4" s="121"/>
    </row>
    <row r="5" spans="1:245" s="128" customFormat="1" x14ac:dyDescent="0.2">
      <c r="A5" s="124" t="s">
        <v>124</v>
      </c>
      <c r="B5" s="279" t="s">
        <v>345</v>
      </c>
      <c r="C5" s="279" t="s">
        <v>340</v>
      </c>
      <c r="D5" s="279" t="s">
        <v>348</v>
      </c>
      <c r="E5" s="126" t="s">
        <v>360</v>
      </c>
      <c r="F5" s="127" t="s">
        <v>366</v>
      </c>
      <c r="G5" s="279" t="s">
        <v>373</v>
      </c>
      <c r="H5" s="125" t="s">
        <v>379</v>
      </c>
      <c r="I5" s="125"/>
      <c r="J5" s="125"/>
      <c r="K5" s="125"/>
      <c r="L5" s="126"/>
      <c r="M5" s="125"/>
      <c r="N5" s="126"/>
      <c r="O5" s="126"/>
      <c r="P5" s="126"/>
      <c r="Q5" s="125"/>
      <c r="R5" s="126"/>
      <c r="S5" s="125"/>
      <c r="T5" s="126"/>
      <c r="U5" s="125"/>
      <c r="V5" s="126"/>
      <c r="W5" s="125"/>
      <c r="X5" s="126"/>
      <c r="Y5" s="125"/>
      <c r="Z5" s="125"/>
      <c r="AA5" s="126"/>
      <c r="AB5" s="126"/>
      <c r="AC5" s="126"/>
      <c r="AD5" s="126"/>
      <c r="AE5" s="126"/>
      <c r="AF5" s="126"/>
      <c r="AG5" s="126"/>
      <c r="AH5" s="126"/>
      <c r="AI5" s="126"/>
      <c r="DO5" s="129"/>
      <c r="GC5" s="130"/>
      <c r="GD5" s="130"/>
      <c r="GE5" s="130"/>
      <c r="GF5" s="130"/>
      <c r="GG5" s="130"/>
      <c r="GH5" s="130"/>
      <c r="GI5" s="130"/>
      <c r="GJ5" s="130"/>
      <c r="GK5" s="130"/>
      <c r="GL5" s="130"/>
      <c r="GM5" s="130"/>
      <c r="GN5" s="130"/>
      <c r="GO5" s="130"/>
      <c r="GP5" s="130"/>
      <c r="GQ5" s="130"/>
      <c r="GR5" s="130"/>
      <c r="GS5" s="130"/>
      <c r="GT5" s="130"/>
      <c r="GU5" s="130"/>
      <c r="GV5" s="130"/>
      <c r="GW5" s="131"/>
      <c r="GX5" s="130"/>
      <c r="GY5" s="130"/>
      <c r="GZ5" s="130"/>
      <c r="HA5" s="130"/>
      <c r="HB5" s="130"/>
    </row>
    <row r="6" spans="1:245" s="128" customFormat="1" ht="63.75" x14ac:dyDescent="0.2">
      <c r="A6" s="124" t="s">
        <v>125</v>
      </c>
      <c r="B6" s="279" t="s">
        <v>332</v>
      </c>
      <c r="C6" s="279" t="s">
        <v>343</v>
      </c>
      <c r="D6" s="126"/>
      <c r="E6" s="126"/>
      <c r="F6" s="127"/>
      <c r="G6" s="279" t="s">
        <v>374</v>
      </c>
      <c r="H6" s="279" t="s">
        <v>382</v>
      </c>
      <c r="I6" s="125"/>
      <c r="J6" s="125"/>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GC6" s="130"/>
      <c r="GD6" s="130"/>
      <c r="GE6" s="130"/>
      <c r="GF6" s="130"/>
      <c r="GG6" s="130"/>
      <c r="GH6" s="130"/>
      <c r="GI6" s="130"/>
      <c r="GJ6" s="130"/>
      <c r="GK6" s="130"/>
      <c r="GL6" s="130"/>
      <c r="GM6" s="130"/>
      <c r="GN6" s="130"/>
      <c r="GO6" s="130"/>
      <c r="GP6" s="130"/>
      <c r="GQ6" s="130"/>
      <c r="GR6" s="130"/>
      <c r="GS6" s="130"/>
      <c r="GT6" s="130"/>
      <c r="GU6" s="130"/>
      <c r="GV6" s="130"/>
      <c r="GW6" s="130"/>
      <c r="GX6" s="130"/>
      <c r="GY6" s="130"/>
      <c r="GZ6" s="130"/>
      <c r="HA6" s="130"/>
      <c r="HB6" s="130"/>
    </row>
    <row r="7" spans="1:245" s="135" customFormat="1" x14ac:dyDescent="0.2">
      <c r="A7" s="116" t="s">
        <v>126</v>
      </c>
      <c r="B7" s="281" t="s">
        <v>333</v>
      </c>
      <c r="C7" s="281" t="s">
        <v>341</v>
      </c>
      <c r="D7" s="281" t="s">
        <v>127</v>
      </c>
      <c r="E7" s="133" t="s">
        <v>362</v>
      </c>
      <c r="F7" s="134" t="s">
        <v>367</v>
      </c>
      <c r="G7" s="281" t="s">
        <v>367</v>
      </c>
      <c r="H7" s="281" t="s">
        <v>362</v>
      </c>
      <c r="I7" s="132"/>
      <c r="J7" s="132"/>
      <c r="K7" s="133"/>
      <c r="L7" s="133"/>
      <c r="M7" s="132"/>
      <c r="N7" s="133"/>
      <c r="O7" s="133"/>
      <c r="P7" s="133"/>
      <c r="Q7" s="132"/>
      <c r="R7" s="133"/>
      <c r="S7" s="132"/>
      <c r="T7" s="133"/>
      <c r="U7" s="133"/>
      <c r="V7" s="133"/>
      <c r="W7" s="133"/>
      <c r="X7" s="133"/>
      <c r="Y7" s="133"/>
      <c r="Z7" s="133"/>
      <c r="AA7" s="133"/>
      <c r="AB7" s="133"/>
      <c r="AC7" s="133"/>
      <c r="AD7" s="133"/>
      <c r="AE7" s="133"/>
      <c r="AF7" s="133"/>
      <c r="AG7" s="133"/>
      <c r="AH7" s="133"/>
      <c r="AI7" s="133"/>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row>
    <row r="8" spans="1:245" s="135" customFormat="1" x14ac:dyDescent="0.2">
      <c r="A8" s="116" t="s">
        <v>128</v>
      </c>
      <c r="B8" s="281"/>
      <c r="C8" s="281"/>
      <c r="D8" s="133"/>
      <c r="E8" s="133"/>
      <c r="F8" s="134"/>
      <c r="G8" s="132"/>
      <c r="H8" s="132"/>
      <c r="I8" s="132"/>
      <c r="J8" s="132"/>
      <c r="K8" s="133"/>
      <c r="L8" s="133"/>
      <c r="M8" s="133"/>
      <c r="N8" s="132"/>
      <c r="O8" s="133"/>
      <c r="P8" s="133"/>
      <c r="Q8" s="133"/>
      <c r="R8" s="133"/>
      <c r="S8" s="132"/>
      <c r="T8" s="133"/>
      <c r="U8" s="133"/>
      <c r="V8" s="133"/>
      <c r="W8" s="133"/>
      <c r="X8" s="133"/>
      <c r="Y8" s="133"/>
      <c r="Z8" s="133"/>
      <c r="AA8" s="133"/>
      <c r="AB8" s="133"/>
      <c r="AC8" s="133"/>
      <c r="AD8" s="133"/>
      <c r="AE8" s="133"/>
      <c r="AF8" s="133"/>
      <c r="AG8" s="133"/>
      <c r="AH8" s="133"/>
      <c r="AI8" s="133"/>
      <c r="GC8" s="136"/>
      <c r="GD8" s="136"/>
      <c r="GE8" s="136"/>
      <c r="GF8" s="136"/>
      <c r="GG8" s="136"/>
      <c r="GH8" s="136"/>
      <c r="GI8" s="136"/>
      <c r="GJ8" s="136"/>
      <c r="GK8" s="136"/>
      <c r="GL8" s="136"/>
      <c r="GM8" s="136"/>
      <c r="GN8" s="136"/>
      <c r="GO8" s="136"/>
      <c r="GP8" s="136"/>
      <c r="GQ8" s="136"/>
      <c r="GR8" s="136"/>
      <c r="GS8" s="136"/>
      <c r="GT8" s="136"/>
      <c r="GU8" s="136"/>
      <c r="GV8" s="136"/>
      <c r="GW8" s="136"/>
      <c r="GX8" s="136"/>
      <c r="GY8" s="136"/>
      <c r="GZ8" s="136"/>
      <c r="HA8" s="136"/>
      <c r="HB8" s="136"/>
    </row>
    <row r="9" spans="1:245" s="128" customFormat="1" x14ac:dyDescent="0.2">
      <c r="A9" s="124" t="s">
        <v>129</v>
      </c>
      <c r="B9" s="279" t="s">
        <v>334</v>
      </c>
      <c r="C9" s="279" t="s">
        <v>342</v>
      </c>
      <c r="D9" s="282" t="s">
        <v>349</v>
      </c>
      <c r="E9" s="280" t="s">
        <v>363</v>
      </c>
      <c r="F9" s="127" t="s">
        <v>363</v>
      </c>
      <c r="G9" s="279" t="s">
        <v>363</v>
      </c>
      <c r="H9" s="279" t="s">
        <v>381</v>
      </c>
      <c r="I9" s="125"/>
      <c r="J9" s="125"/>
      <c r="K9" s="126"/>
      <c r="L9" s="125"/>
      <c r="M9" s="125"/>
      <c r="N9" s="126"/>
      <c r="O9" s="126"/>
      <c r="P9" s="126"/>
      <c r="Q9" s="137"/>
      <c r="R9" s="126"/>
      <c r="S9" s="125"/>
      <c r="T9" s="125"/>
      <c r="U9" s="125"/>
      <c r="V9" s="126"/>
      <c r="W9" s="126"/>
      <c r="X9" s="126"/>
      <c r="Y9" s="126"/>
      <c r="Z9" s="126"/>
      <c r="AA9" s="126"/>
      <c r="AB9" s="126"/>
      <c r="AC9" s="126"/>
      <c r="AD9" s="126"/>
      <c r="AE9" s="126"/>
      <c r="AF9" s="126"/>
      <c r="AG9" s="126"/>
      <c r="AH9" s="126"/>
      <c r="AI9" s="126"/>
      <c r="AY9" s="129"/>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row>
    <row r="10" spans="1:245" s="128" customFormat="1" ht="25.5" x14ac:dyDescent="0.2">
      <c r="A10" s="124" t="s">
        <v>130</v>
      </c>
      <c r="B10" s="279" t="s">
        <v>335</v>
      </c>
      <c r="C10" s="279"/>
      <c r="D10" s="125"/>
      <c r="E10" s="126"/>
      <c r="F10" s="127"/>
      <c r="G10" s="279" t="s">
        <v>375</v>
      </c>
      <c r="H10" s="125"/>
      <c r="I10" s="125"/>
      <c r="J10" s="125"/>
      <c r="K10" s="126"/>
      <c r="L10" s="126"/>
      <c r="M10" s="126"/>
      <c r="N10" s="126"/>
      <c r="O10" s="126"/>
      <c r="P10" s="126"/>
      <c r="Q10" s="125"/>
      <c r="R10" s="126"/>
      <c r="S10" s="126"/>
      <c r="T10" s="126"/>
      <c r="U10" s="126"/>
      <c r="V10" s="126"/>
      <c r="W10" s="126"/>
      <c r="X10" s="126"/>
      <c r="Y10" s="126"/>
      <c r="Z10" s="126"/>
      <c r="AA10" s="126"/>
      <c r="AB10" s="126"/>
      <c r="AC10" s="126"/>
      <c r="AD10" s="126"/>
      <c r="AE10" s="126"/>
      <c r="AF10" s="126"/>
      <c r="AG10" s="126"/>
      <c r="AH10" s="126"/>
      <c r="AI10" s="126"/>
      <c r="GC10" s="130"/>
      <c r="GD10" s="130"/>
      <c r="GE10" s="130"/>
      <c r="GF10" s="130"/>
      <c r="GG10" s="130"/>
      <c r="GH10" s="130"/>
      <c r="GI10" s="130"/>
      <c r="GJ10" s="130"/>
      <c r="GK10" s="130"/>
      <c r="GL10" s="130"/>
      <c r="GM10" s="130"/>
      <c r="GN10" s="130"/>
      <c r="GO10" s="130"/>
      <c r="GP10" s="130"/>
      <c r="GQ10" s="130"/>
      <c r="GR10" s="130"/>
      <c r="GS10" s="130"/>
      <c r="GT10" s="130"/>
      <c r="GU10" s="130"/>
      <c r="GV10" s="130"/>
      <c r="GW10" s="130"/>
      <c r="GX10" s="130"/>
      <c r="GY10" s="130"/>
      <c r="GZ10" s="130"/>
      <c r="HA10" s="130"/>
      <c r="HB10" s="130"/>
    </row>
    <row r="11" spans="1:245" s="135" customFormat="1" x14ac:dyDescent="0.2">
      <c r="A11" s="116" t="s">
        <v>131</v>
      </c>
      <c r="B11" s="281"/>
      <c r="C11" s="281"/>
      <c r="D11" s="133"/>
      <c r="E11" s="133"/>
      <c r="F11" s="134"/>
      <c r="G11" s="132"/>
      <c r="H11" s="281" t="s">
        <v>383</v>
      </c>
      <c r="I11" s="132"/>
      <c r="J11" s="132"/>
      <c r="K11" s="133"/>
      <c r="L11" s="133"/>
      <c r="M11" s="133"/>
      <c r="N11" s="133"/>
      <c r="O11" s="133"/>
      <c r="P11" s="133"/>
      <c r="Q11" s="133"/>
      <c r="R11" s="133"/>
      <c r="S11" s="132"/>
      <c r="T11" s="133"/>
      <c r="U11" s="133"/>
      <c r="V11" s="133"/>
      <c r="W11" s="133"/>
      <c r="X11" s="132"/>
      <c r="Y11" s="133"/>
      <c r="Z11" s="133"/>
      <c r="AA11" s="133"/>
      <c r="AB11" s="133"/>
      <c r="AC11" s="133"/>
      <c r="AD11" s="133"/>
      <c r="AE11" s="133"/>
      <c r="AF11" s="133"/>
      <c r="AG11" s="133"/>
      <c r="AH11" s="133"/>
      <c r="AI11" s="133"/>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row>
    <row r="12" spans="1:245" s="135" customFormat="1" ht="25.5" x14ac:dyDescent="0.2">
      <c r="A12" s="116" t="s">
        <v>132</v>
      </c>
      <c r="B12" s="281"/>
      <c r="C12" s="281"/>
      <c r="D12" s="133"/>
      <c r="E12" s="133"/>
      <c r="F12" s="134"/>
      <c r="G12" s="132"/>
      <c r="H12" s="281" t="s">
        <v>384</v>
      </c>
      <c r="I12" s="132"/>
      <c r="J12" s="132"/>
      <c r="K12" s="133"/>
      <c r="L12" s="133"/>
      <c r="M12" s="133"/>
      <c r="N12" s="133"/>
      <c r="O12" s="133"/>
      <c r="P12" s="133"/>
      <c r="Q12" s="133"/>
      <c r="R12" s="133"/>
      <c r="S12" s="132"/>
      <c r="T12" s="133"/>
      <c r="U12" s="133"/>
      <c r="V12" s="133"/>
      <c r="W12" s="133"/>
      <c r="X12" s="132"/>
      <c r="Y12" s="133"/>
      <c r="Z12" s="133"/>
      <c r="AA12" s="133"/>
      <c r="AB12" s="133"/>
      <c r="AC12" s="133"/>
      <c r="AD12" s="133"/>
      <c r="AE12" s="133"/>
      <c r="AF12" s="133"/>
      <c r="AG12" s="133"/>
      <c r="AH12" s="133"/>
      <c r="AI12" s="133"/>
      <c r="GC12" s="136"/>
      <c r="GD12" s="136"/>
      <c r="GE12" s="136"/>
      <c r="GF12" s="136"/>
      <c r="GG12" s="136"/>
      <c r="GH12" s="136"/>
      <c r="GI12" s="136"/>
      <c r="GJ12" s="136"/>
      <c r="GK12" s="136"/>
      <c r="GL12" s="136"/>
      <c r="GM12" s="136"/>
      <c r="GN12" s="136"/>
      <c r="GO12" s="136"/>
      <c r="GP12" s="136"/>
      <c r="GQ12" s="136"/>
      <c r="GR12" s="136"/>
      <c r="GS12" s="136"/>
      <c r="GT12" s="136"/>
      <c r="GU12" s="136"/>
      <c r="GV12" s="136"/>
      <c r="GW12" s="136"/>
      <c r="GX12" s="136"/>
      <c r="GY12" s="136"/>
      <c r="GZ12" s="136"/>
      <c r="HA12" s="136"/>
      <c r="HB12" s="136"/>
    </row>
    <row r="13" spans="1:245" s="128" customFormat="1" x14ac:dyDescent="0.2">
      <c r="A13" s="124" t="s">
        <v>133</v>
      </c>
      <c r="B13" s="279"/>
      <c r="C13" s="279"/>
      <c r="D13" s="126"/>
      <c r="E13" s="126"/>
      <c r="F13" s="127"/>
      <c r="G13" s="125"/>
      <c r="H13" s="125"/>
      <c r="I13" s="125"/>
      <c r="J13" s="125"/>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GC13" s="130"/>
      <c r="GD13" s="130"/>
      <c r="GE13" s="130"/>
      <c r="GF13" s="130"/>
      <c r="GG13" s="130"/>
      <c r="GH13" s="130"/>
      <c r="GI13" s="130"/>
      <c r="GJ13" s="130"/>
      <c r="GK13" s="130"/>
      <c r="GL13" s="130"/>
      <c r="GM13" s="130"/>
      <c r="GN13" s="130"/>
      <c r="GO13" s="130"/>
      <c r="GP13" s="130"/>
      <c r="GQ13" s="130"/>
      <c r="GR13" s="130"/>
      <c r="GS13" s="130"/>
      <c r="GT13" s="130"/>
      <c r="GU13" s="130"/>
      <c r="GV13" s="130"/>
      <c r="GW13" s="130"/>
      <c r="GX13" s="130"/>
      <c r="GY13" s="130"/>
      <c r="GZ13" s="130"/>
      <c r="HA13" s="130"/>
      <c r="HB13" s="130"/>
    </row>
    <row r="14" spans="1:245" s="128" customFormat="1" x14ac:dyDescent="0.2">
      <c r="A14" s="124" t="s">
        <v>134</v>
      </c>
      <c r="B14" s="279"/>
      <c r="C14" s="279"/>
      <c r="D14" s="126"/>
      <c r="E14" s="126"/>
      <c r="F14" s="127"/>
      <c r="G14" s="125"/>
      <c r="H14" s="125"/>
      <c r="I14" s="125"/>
      <c r="J14" s="125"/>
      <c r="K14" s="126"/>
      <c r="L14" s="126"/>
      <c r="M14" s="126"/>
      <c r="N14" s="125"/>
      <c r="O14" s="126"/>
      <c r="P14" s="126"/>
      <c r="Q14" s="126"/>
      <c r="R14" s="126"/>
      <c r="S14" s="126"/>
      <c r="T14" s="126"/>
      <c r="U14" s="126"/>
      <c r="V14" s="126"/>
      <c r="W14" s="126"/>
      <c r="X14" s="126"/>
      <c r="Y14" s="126"/>
      <c r="Z14" s="126"/>
      <c r="AA14" s="126"/>
      <c r="AB14" s="126"/>
      <c r="AC14" s="126"/>
      <c r="AD14" s="126"/>
      <c r="AE14" s="126"/>
      <c r="AF14" s="126"/>
      <c r="AG14" s="126"/>
      <c r="AH14" s="126"/>
      <c r="AI14" s="126"/>
      <c r="GC14" s="130"/>
      <c r="GD14" s="130"/>
      <c r="GE14" s="130"/>
      <c r="GF14" s="130"/>
      <c r="GG14" s="130"/>
      <c r="GH14" s="130"/>
      <c r="GI14" s="130"/>
      <c r="GJ14" s="130"/>
      <c r="GK14" s="130"/>
      <c r="GL14" s="130"/>
      <c r="GM14" s="130"/>
      <c r="GN14" s="130"/>
      <c r="GO14" s="130"/>
      <c r="GP14" s="130"/>
      <c r="GQ14" s="130"/>
      <c r="GR14" s="130"/>
      <c r="GS14" s="130"/>
      <c r="GT14" s="130"/>
      <c r="GU14" s="130"/>
      <c r="GV14" s="130"/>
      <c r="GW14" s="130"/>
      <c r="GX14" s="130"/>
      <c r="GY14" s="130"/>
      <c r="GZ14" s="130"/>
      <c r="HA14" s="130"/>
      <c r="HB14" s="130"/>
    </row>
    <row r="15" spans="1:245" s="120" customFormat="1" ht="25.5" x14ac:dyDescent="0.2">
      <c r="A15" s="116" t="s">
        <v>135</v>
      </c>
      <c r="B15" s="277"/>
      <c r="C15" s="277"/>
      <c r="D15" s="118"/>
      <c r="E15" s="118"/>
      <c r="F15" s="119"/>
      <c r="G15" s="117"/>
      <c r="H15" s="277" t="s">
        <v>385</v>
      </c>
      <c r="I15" s="117"/>
      <c r="J15" s="117"/>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GC15" s="121"/>
      <c r="GD15" s="121"/>
      <c r="GE15" s="121"/>
      <c r="GF15" s="121"/>
      <c r="GG15" s="121"/>
      <c r="GH15" s="121"/>
      <c r="GI15" s="121"/>
      <c r="GJ15" s="121"/>
      <c r="GK15" s="121"/>
      <c r="GL15" s="121"/>
      <c r="GM15" s="121"/>
      <c r="GN15" s="121"/>
      <c r="GO15" s="121"/>
      <c r="GP15" s="121"/>
      <c r="GQ15" s="121"/>
      <c r="GR15" s="121"/>
      <c r="GS15" s="121"/>
      <c r="GT15" s="121"/>
      <c r="GU15" s="121"/>
      <c r="GV15" s="121"/>
      <c r="GW15" s="121"/>
      <c r="GX15" s="121"/>
      <c r="GY15" s="121"/>
      <c r="GZ15" s="121"/>
      <c r="HA15" s="121"/>
      <c r="HB15" s="121"/>
    </row>
    <row r="16" spans="1:245" s="135" customFormat="1" x14ac:dyDescent="0.2">
      <c r="A16" s="116" t="s">
        <v>136</v>
      </c>
      <c r="B16" s="281"/>
      <c r="C16" s="281"/>
      <c r="D16" s="133"/>
      <c r="E16" s="133"/>
      <c r="F16" s="134"/>
      <c r="G16" s="132"/>
      <c r="H16" s="281" t="s">
        <v>386</v>
      </c>
      <c r="I16" s="132"/>
      <c r="J16" s="132"/>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CC16" s="120"/>
      <c r="GC16" s="136"/>
      <c r="GD16" s="136"/>
      <c r="GE16" s="136"/>
      <c r="GF16" s="136"/>
      <c r="GG16" s="136"/>
      <c r="GH16" s="136"/>
      <c r="GI16" s="136"/>
      <c r="GJ16" s="136"/>
      <c r="GK16" s="136"/>
      <c r="GL16" s="136"/>
      <c r="GM16" s="136"/>
      <c r="GN16" s="136"/>
      <c r="GO16" s="136"/>
      <c r="GP16" s="136"/>
      <c r="GQ16" s="136"/>
      <c r="GR16" s="136"/>
      <c r="GS16" s="136"/>
      <c r="GT16" s="136"/>
      <c r="GU16" s="136"/>
      <c r="GV16" s="136"/>
      <c r="GW16" s="136"/>
      <c r="GX16" s="136"/>
      <c r="GY16" s="136"/>
      <c r="GZ16" s="136"/>
      <c r="HA16" s="136"/>
      <c r="HB16" s="136"/>
    </row>
    <row r="17" spans="1:210" s="141" customFormat="1" x14ac:dyDescent="0.2">
      <c r="A17" s="124" t="s">
        <v>137</v>
      </c>
      <c r="B17" s="283"/>
      <c r="C17" s="283"/>
      <c r="D17" s="139"/>
      <c r="E17" s="139"/>
      <c r="F17" s="140"/>
      <c r="G17" s="138"/>
      <c r="H17" s="283" t="s">
        <v>387</v>
      </c>
      <c r="I17" s="138"/>
      <c r="J17" s="138"/>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GC17" s="142"/>
      <c r="GD17" s="142"/>
      <c r="GE17" s="142"/>
      <c r="GF17" s="142"/>
      <c r="GG17" s="142"/>
      <c r="GH17" s="142"/>
      <c r="GI17" s="142"/>
      <c r="GJ17" s="142"/>
      <c r="GK17" s="142"/>
      <c r="GL17" s="142"/>
      <c r="GM17" s="142"/>
      <c r="GN17" s="142"/>
      <c r="GO17" s="142"/>
      <c r="GP17" s="142"/>
      <c r="GQ17" s="142"/>
      <c r="GR17" s="142"/>
      <c r="GS17" s="142"/>
      <c r="GT17" s="142"/>
      <c r="GU17" s="142"/>
      <c r="GV17" s="142"/>
      <c r="GW17" s="142"/>
      <c r="GX17" s="142"/>
      <c r="GY17" s="142"/>
      <c r="GZ17" s="142"/>
      <c r="HA17" s="142"/>
      <c r="HB17" s="142"/>
    </row>
    <row r="18" spans="1:210" s="141" customFormat="1" x14ac:dyDescent="0.2">
      <c r="A18" s="124" t="s">
        <v>138</v>
      </c>
      <c r="B18" s="283"/>
      <c r="C18" s="283"/>
      <c r="D18" s="139"/>
      <c r="E18" s="139"/>
      <c r="F18" s="140"/>
      <c r="G18" s="138"/>
      <c r="H18" s="138"/>
      <c r="I18" s="138"/>
      <c r="J18" s="138"/>
      <c r="K18" s="139"/>
      <c r="L18" s="139"/>
      <c r="M18" s="139"/>
      <c r="N18" s="139"/>
      <c r="O18" s="139"/>
      <c r="P18" s="139"/>
      <c r="Q18" s="139"/>
      <c r="R18" s="139"/>
      <c r="S18" s="139"/>
      <c r="T18" s="139"/>
      <c r="U18" s="139"/>
      <c r="V18" s="139"/>
      <c r="W18" s="139"/>
      <c r="X18" s="143"/>
      <c r="Y18" s="139"/>
      <c r="Z18" s="139"/>
      <c r="AA18" s="139"/>
      <c r="AB18" s="139"/>
      <c r="AC18" s="139"/>
      <c r="AD18" s="139"/>
      <c r="AE18" s="139"/>
      <c r="AF18" s="139"/>
      <c r="AG18" s="139"/>
      <c r="AH18" s="139"/>
      <c r="AI18" s="139"/>
      <c r="GC18" s="142"/>
      <c r="GD18" s="142"/>
      <c r="GE18" s="142"/>
      <c r="GF18" s="142"/>
      <c r="GG18" s="142"/>
      <c r="GH18" s="142"/>
      <c r="GI18" s="142"/>
      <c r="GJ18" s="142"/>
      <c r="GK18" s="142"/>
      <c r="GL18" s="142"/>
      <c r="GM18" s="142"/>
      <c r="GN18" s="142"/>
      <c r="GO18" s="142"/>
      <c r="GP18" s="142"/>
      <c r="GQ18" s="142"/>
      <c r="GR18" s="142"/>
      <c r="GS18" s="142"/>
      <c r="GT18" s="142"/>
      <c r="GU18" s="142"/>
      <c r="GV18" s="142"/>
      <c r="GW18" s="142"/>
      <c r="GX18" s="142"/>
      <c r="GY18" s="142"/>
      <c r="GZ18" s="142"/>
      <c r="HA18" s="142"/>
      <c r="HB18" s="142"/>
    </row>
    <row r="19" spans="1:210" s="120" customFormat="1" x14ac:dyDescent="0.2">
      <c r="A19" s="116" t="s">
        <v>139</v>
      </c>
      <c r="B19" s="277"/>
      <c r="C19" s="277"/>
      <c r="D19" s="118"/>
      <c r="E19" s="118"/>
      <c r="F19" s="119"/>
      <c r="G19" s="117"/>
      <c r="H19" s="117">
        <v>2008</v>
      </c>
      <c r="I19" s="117"/>
      <c r="J19" s="117"/>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row>
    <row r="20" spans="1:210" s="148" customFormat="1" x14ac:dyDescent="0.2">
      <c r="A20" s="144" t="s">
        <v>140</v>
      </c>
      <c r="B20" s="287" t="s">
        <v>336</v>
      </c>
      <c r="C20" s="305" t="s">
        <v>426</v>
      </c>
      <c r="D20" s="287" t="s">
        <v>353</v>
      </c>
      <c r="E20" s="239" t="s">
        <v>254</v>
      </c>
      <c r="F20" s="306" t="s">
        <v>259</v>
      </c>
      <c r="G20" s="287" t="s">
        <v>265</v>
      </c>
      <c r="H20" s="287" t="s">
        <v>394</v>
      </c>
      <c r="I20" s="145"/>
      <c r="J20" s="145"/>
      <c r="K20" s="146"/>
      <c r="L20" s="146"/>
      <c r="M20" s="147"/>
      <c r="N20" s="146"/>
      <c r="P20" s="149"/>
      <c r="Q20" s="146"/>
      <c r="R20" s="146"/>
      <c r="T20" s="146"/>
      <c r="U20" s="146"/>
      <c r="V20" s="146"/>
      <c r="W20" s="146"/>
      <c r="X20" s="146"/>
      <c r="Y20" s="146"/>
      <c r="Z20" s="146"/>
      <c r="AA20" s="149"/>
      <c r="AB20" s="149"/>
      <c r="AC20" s="149"/>
      <c r="AD20" s="149"/>
      <c r="AE20" s="149"/>
      <c r="AF20" s="149"/>
      <c r="AG20" s="149"/>
      <c r="AH20" s="149"/>
      <c r="AI20" s="149"/>
      <c r="AJ20" s="149"/>
      <c r="AK20" s="149"/>
      <c r="AL20" s="149"/>
      <c r="AM20" s="149"/>
      <c r="AN20" s="149"/>
      <c r="AO20" s="149"/>
      <c r="AP20" s="149"/>
      <c r="AQ20" s="149"/>
      <c r="AR20" s="149"/>
      <c r="AS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X20" s="149"/>
      <c r="BY20" s="149"/>
      <c r="BZ20" s="149"/>
      <c r="CA20" s="149"/>
      <c r="CB20" s="149"/>
      <c r="CC20" s="149"/>
      <c r="CD20" s="149"/>
      <c r="CE20" s="149"/>
      <c r="CF20" s="149"/>
      <c r="CG20" s="149"/>
      <c r="CH20" s="149"/>
      <c r="CI20" s="149"/>
      <c r="CK20" s="149"/>
      <c r="CL20" s="149"/>
      <c r="CN20" s="149"/>
      <c r="CO20" s="149"/>
      <c r="CP20" s="149"/>
      <c r="CQ20" s="149"/>
      <c r="CR20" s="149"/>
      <c r="CS20" s="149"/>
      <c r="CT20" s="149"/>
      <c r="CU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GC20" s="147"/>
      <c r="GE20" s="147"/>
      <c r="GI20" s="147"/>
      <c r="GJ20" s="147"/>
      <c r="GK20" s="147"/>
      <c r="GM20" s="147"/>
      <c r="GN20" s="147"/>
      <c r="GO20" s="147"/>
      <c r="GP20" s="147"/>
      <c r="GQ20" s="147"/>
      <c r="GR20" s="147"/>
      <c r="GS20" s="147"/>
      <c r="GT20" s="147"/>
      <c r="GU20" s="147"/>
      <c r="GV20" s="147"/>
      <c r="GW20" s="147"/>
      <c r="GX20" s="147"/>
      <c r="GY20" s="147"/>
      <c r="GZ20" s="147"/>
      <c r="HA20" s="147"/>
      <c r="HB20" s="147"/>
    </row>
    <row r="21" spans="1:210" s="132" customFormat="1" ht="25.5" x14ac:dyDescent="0.25">
      <c r="A21" s="150" t="s">
        <v>141</v>
      </c>
      <c r="B21" s="286" t="s">
        <v>371</v>
      </c>
      <c r="C21" s="286" t="s">
        <v>371</v>
      </c>
      <c r="D21" s="284" t="s">
        <v>354</v>
      </c>
      <c r="E21" s="151" t="s">
        <v>361</v>
      </c>
      <c r="F21" s="153" t="s">
        <v>371</v>
      </c>
      <c r="G21" s="151" t="s">
        <v>371</v>
      </c>
      <c r="H21" s="151" t="s">
        <v>371</v>
      </c>
      <c r="I21" s="151"/>
      <c r="J21" s="151"/>
      <c r="K21" s="152"/>
      <c r="L21" s="152"/>
      <c r="M21" s="154"/>
      <c r="N21" s="152"/>
      <c r="P21" s="155"/>
      <c r="Q21" s="152"/>
      <c r="R21" s="152"/>
      <c r="T21" s="152"/>
      <c r="U21" s="152"/>
      <c r="V21" s="152"/>
      <c r="W21" s="152"/>
      <c r="X21" s="152"/>
      <c r="Y21" s="152"/>
      <c r="Z21" s="152"/>
      <c r="AA21" s="155"/>
      <c r="AB21" s="155"/>
      <c r="AC21" s="155"/>
      <c r="AD21" s="155"/>
      <c r="AE21" s="155"/>
      <c r="AF21" s="155"/>
      <c r="AG21" s="155"/>
      <c r="AH21" s="155"/>
      <c r="AI21" s="155"/>
      <c r="AJ21" s="155"/>
      <c r="AK21" s="155"/>
      <c r="AL21" s="155"/>
      <c r="AM21" s="155"/>
      <c r="AN21" s="155"/>
      <c r="AO21" s="155"/>
      <c r="AP21" s="155"/>
      <c r="AQ21" s="155"/>
      <c r="AR21" s="155"/>
      <c r="AS21" s="155"/>
      <c r="AU21" s="155"/>
      <c r="AV21" s="155"/>
      <c r="AW21" s="155"/>
      <c r="AX21" s="155"/>
      <c r="AY21" s="155"/>
      <c r="AZ21" s="155"/>
      <c r="BA21" s="155"/>
      <c r="BB21" s="155"/>
      <c r="BC21" s="155"/>
      <c r="BD21" s="155"/>
      <c r="BE21" s="155"/>
      <c r="BF21" s="155"/>
      <c r="BG21" s="155"/>
      <c r="BH21" s="155"/>
      <c r="BI21" s="155"/>
      <c r="BJ21" s="155"/>
      <c r="BK21" s="155"/>
      <c r="BL21" s="155"/>
      <c r="BM21" s="155"/>
      <c r="BN21" s="155"/>
      <c r="BO21" s="155"/>
      <c r="BX21" s="155"/>
      <c r="BY21" s="155"/>
      <c r="BZ21" s="155"/>
      <c r="CA21" s="155"/>
      <c r="CB21" s="155"/>
      <c r="CC21" s="155"/>
      <c r="CD21" s="155"/>
      <c r="CE21" s="155"/>
      <c r="CF21" s="155"/>
      <c r="CG21" s="155"/>
      <c r="CH21" s="155"/>
      <c r="CI21" s="155"/>
      <c r="CK21" s="155"/>
      <c r="CL21" s="155"/>
      <c r="CN21" s="155"/>
      <c r="CO21" s="155"/>
      <c r="CP21" s="155"/>
      <c r="CQ21" s="155"/>
      <c r="CR21" s="155"/>
      <c r="CS21" s="155"/>
      <c r="CT21" s="155"/>
      <c r="CU21" s="155"/>
      <c r="CW21" s="155"/>
      <c r="CX21" s="155"/>
      <c r="CY21" s="155"/>
      <c r="CZ21" s="155"/>
      <c r="DA21" s="155"/>
      <c r="DB21" s="155"/>
      <c r="DC21" s="155"/>
      <c r="DD21" s="155"/>
      <c r="DE21" s="155"/>
      <c r="DF21" s="155"/>
      <c r="DG21" s="155"/>
      <c r="DH21" s="155"/>
      <c r="DI21" s="155"/>
      <c r="DJ21" s="155"/>
      <c r="DK21" s="155"/>
      <c r="DL21" s="155"/>
      <c r="DM21" s="155"/>
      <c r="DN21" s="155"/>
      <c r="DO21" s="155"/>
      <c r="DP21" s="155"/>
      <c r="DQ21" s="155"/>
      <c r="DR21" s="155"/>
      <c r="DS21" s="155"/>
      <c r="DT21" s="155"/>
      <c r="GC21" s="154"/>
      <c r="GE21" s="154"/>
      <c r="GI21" s="154"/>
      <c r="GJ21" s="154"/>
      <c r="GK21" s="154"/>
      <c r="GM21" s="154"/>
      <c r="GN21" s="154"/>
      <c r="GO21" s="154"/>
      <c r="GP21" s="154"/>
      <c r="GQ21" s="154"/>
      <c r="GR21" s="154"/>
      <c r="GS21" s="154"/>
      <c r="GT21" s="154"/>
      <c r="GU21" s="154"/>
      <c r="GV21" s="154"/>
      <c r="GW21" s="154"/>
      <c r="GX21" s="154"/>
      <c r="GY21" s="154"/>
      <c r="GZ21" s="154"/>
      <c r="HA21" s="154"/>
      <c r="HB21" s="154"/>
    </row>
    <row r="22" spans="1:210" s="128" customFormat="1" x14ac:dyDescent="0.2">
      <c r="A22" s="124" t="s">
        <v>142</v>
      </c>
      <c r="B22" s="279" t="s">
        <v>97</v>
      </c>
      <c r="C22" s="279"/>
      <c r="D22" s="280" t="s">
        <v>97</v>
      </c>
      <c r="E22" s="126" t="s">
        <v>97</v>
      </c>
      <c r="F22" s="127" t="s">
        <v>97</v>
      </c>
      <c r="G22" s="279" t="s">
        <v>97</v>
      </c>
      <c r="H22" s="125"/>
      <c r="I22" s="125"/>
      <c r="J22" s="125"/>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GC22" s="130"/>
      <c r="GD22" s="130"/>
      <c r="GE22" s="130"/>
      <c r="GF22" s="130"/>
      <c r="GG22" s="130"/>
      <c r="GH22" s="130"/>
      <c r="GI22" s="130"/>
      <c r="GJ22" s="130"/>
      <c r="GK22" s="130"/>
      <c r="GL22" s="130"/>
      <c r="GM22" s="130"/>
      <c r="GN22" s="130"/>
      <c r="GO22" s="130"/>
      <c r="GP22" s="130"/>
      <c r="GQ22" s="130"/>
      <c r="GR22" s="130"/>
      <c r="GS22" s="130"/>
      <c r="GT22" s="130"/>
      <c r="GU22" s="130"/>
      <c r="GV22" s="130"/>
      <c r="GW22" s="130"/>
      <c r="GX22" s="130"/>
      <c r="GY22" s="130"/>
      <c r="GZ22" s="130"/>
      <c r="HA22" s="130"/>
      <c r="HB22" s="130"/>
    </row>
    <row r="23" spans="1:210" s="141" customFormat="1" ht="25.5" x14ac:dyDescent="0.2">
      <c r="A23" s="124" t="s">
        <v>143</v>
      </c>
      <c r="B23" s="283"/>
      <c r="C23" s="283"/>
      <c r="D23" s="283" t="s">
        <v>350</v>
      </c>
      <c r="E23" s="139" t="s">
        <v>350</v>
      </c>
      <c r="F23" s="140" t="s">
        <v>368</v>
      </c>
      <c r="G23" s="125">
        <v>1998</v>
      </c>
      <c r="H23" s="283" t="s">
        <v>362</v>
      </c>
      <c r="I23" s="138"/>
      <c r="J23" s="138"/>
      <c r="K23" s="126"/>
      <c r="L23" s="139"/>
      <c r="M23" s="125"/>
      <c r="N23" s="139"/>
      <c r="O23" s="139"/>
      <c r="P23" s="139"/>
      <c r="Q23" s="138"/>
      <c r="R23" s="139"/>
      <c r="S23" s="138"/>
      <c r="T23" s="139"/>
      <c r="U23" s="139"/>
      <c r="V23" s="139"/>
      <c r="W23" s="139"/>
      <c r="X23" s="138"/>
      <c r="Y23" s="139"/>
      <c r="Z23" s="139"/>
      <c r="AA23" s="139"/>
      <c r="AB23" s="139"/>
      <c r="AC23" s="139"/>
      <c r="AD23" s="139"/>
      <c r="AE23" s="139"/>
      <c r="AF23" s="139"/>
      <c r="AG23" s="139"/>
      <c r="AH23" s="139"/>
      <c r="AI23" s="139"/>
      <c r="GC23" s="142"/>
      <c r="GD23" s="142"/>
      <c r="GE23" s="142"/>
      <c r="GF23" s="142"/>
      <c r="GG23" s="142"/>
      <c r="GH23" s="142"/>
      <c r="GI23" s="142"/>
      <c r="GJ23" s="142"/>
      <c r="GK23" s="142"/>
      <c r="GL23" s="142"/>
      <c r="GM23" s="142"/>
      <c r="GN23" s="142"/>
      <c r="GO23" s="142"/>
      <c r="GP23" s="142"/>
      <c r="GQ23" s="142"/>
      <c r="GR23" s="142"/>
      <c r="GS23" s="142"/>
      <c r="GT23" s="142"/>
      <c r="GU23" s="142"/>
      <c r="GV23" s="142"/>
      <c r="GW23" s="142"/>
      <c r="GX23" s="142"/>
      <c r="GY23" s="142"/>
      <c r="GZ23" s="142"/>
      <c r="HA23" s="142"/>
      <c r="HB23" s="142"/>
    </row>
    <row r="24" spans="1:210" s="135" customFormat="1" ht="25.5" x14ac:dyDescent="0.2">
      <c r="A24" s="116" t="s">
        <v>144</v>
      </c>
      <c r="B24" s="281" t="s">
        <v>363</v>
      </c>
      <c r="C24" s="281"/>
      <c r="D24" s="278" t="s">
        <v>351</v>
      </c>
      <c r="E24" s="133" t="s">
        <v>363</v>
      </c>
      <c r="F24" s="134" t="s">
        <v>363</v>
      </c>
      <c r="G24" s="277" t="s">
        <v>363</v>
      </c>
      <c r="H24" s="281" t="s">
        <v>381</v>
      </c>
      <c r="I24" s="132"/>
      <c r="J24" s="132"/>
      <c r="K24" s="118"/>
      <c r="L24" s="133"/>
      <c r="M24" s="117"/>
      <c r="N24" s="133"/>
      <c r="O24" s="133"/>
      <c r="P24" s="133"/>
      <c r="Q24" s="118"/>
      <c r="R24" s="133"/>
      <c r="S24" s="117"/>
      <c r="T24" s="133"/>
      <c r="U24" s="133"/>
      <c r="V24" s="133"/>
      <c r="W24" s="133"/>
      <c r="X24" s="133"/>
      <c r="Y24" s="133"/>
      <c r="Z24" s="133"/>
      <c r="AA24" s="133"/>
      <c r="AB24" s="133"/>
      <c r="AC24" s="133"/>
      <c r="AD24" s="133"/>
      <c r="AE24" s="133"/>
      <c r="AF24" s="133"/>
      <c r="AG24" s="133"/>
      <c r="AH24" s="133"/>
      <c r="AI24" s="133"/>
      <c r="GC24" s="136"/>
      <c r="GD24" s="136"/>
      <c r="GE24" s="136"/>
      <c r="GF24" s="136"/>
      <c r="GG24" s="136"/>
      <c r="GH24" s="136"/>
      <c r="GI24" s="136"/>
      <c r="GJ24" s="136"/>
      <c r="GK24" s="136"/>
      <c r="GL24" s="136"/>
      <c r="GM24" s="136"/>
      <c r="GN24" s="136"/>
      <c r="GO24" s="136"/>
      <c r="GP24" s="136"/>
      <c r="GQ24" s="136"/>
      <c r="GR24" s="136"/>
      <c r="GS24" s="136"/>
      <c r="GT24" s="136"/>
      <c r="GU24" s="136"/>
      <c r="GV24" s="136"/>
      <c r="GW24" s="136"/>
      <c r="GX24" s="136"/>
      <c r="GY24" s="136"/>
      <c r="GZ24" s="136"/>
      <c r="HA24" s="136"/>
      <c r="HB24" s="136"/>
    </row>
    <row r="25" spans="1:210" s="120" customFormat="1" x14ac:dyDescent="0.2">
      <c r="A25" s="116" t="s">
        <v>145</v>
      </c>
      <c r="B25" s="277" t="s">
        <v>146</v>
      </c>
      <c r="C25" s="277"/>
      <c r="D25" s="277" t="s">
        <v>352</v>
      </c>
      <c r="E25" s="278" t="s">
        <v>364</v>
      </c>
      <c r="F25" s="119" t="s">
        <v>364</v>
      </c>
      <c r="G25" s="277" t="s">
        <v>376</v>
      </c>
      <c r="H25" s="277" t="s">
        <v>388</v>
      </c>
      <c r="I25" s="117"/>
      <c r="J25" s="117"/>
      <c r="K25" s="118"/>
      <c r="L25" s="118"/>
      <c r="M25" s="117"/>
      <c r="N25" s="118"/>
      <c r="O25" s="118"/>
      <c r="P25" s="118"/>
      <c r="Q25" s="117"/>
      <c r="R25" s="118"/>
      <c r="S25" s="117"/>
      <c r="T25" s="118"/>
      <c r="U25" s="118"/>
      <c r="V25" s="118"/>
      <c r="W25" s="118"/>
      <c r="X25" s="118"/>
      <c r="Y25" s="118"/>
      <c r="Z25" s="118"/>
      <c r="AA25" s="118"/>
      <c r="AB25" s="118"/>
      <c r="AC25" s="118"/>
      <c r="AD25" s="118"/>
      <c r="AE25" s="118"/>
      <c r="AF25" s="118"/>
      <c r="AG25" s="118"/>
      <c r="AH25" s="118"/>
      <c r="AI25" s="118"/>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row>
    <row r="26" spans="1:210" s="128" customFormat="1" ht="103.5" customHeight="1" x14ac:dyDescent="0.2">
      <c r="A26" s="129" t="s">
        <v>147</v>
      </c>
      <c r="B26" s="279" t="str">
        <f t="shared" ref="B26:H26" si="4">CONCATENATE(B5,", ",B7,". ",B4,", ",B10,", ",B9,". ","Accessed on ",B21," at ",B20,".")</f>
        <v>Woods, Mark C., 2010. Cost and Performance Baseline for Fossil Energy Plants Revision 2, DOE, National Energy Technology Laboratory, Pittsburgh, PA. Accessed on August 10, 2012 at http://www.netl.doe.gov/energy-analyses/pubs/BitBase_FinRep_Rev2.pdf.</v>
      </c>
      <c r="C26" s="279" t="str">
        <f t="shared" si="4"/>
        <v>Tahara, Kiyotaka, 1997. Evaluation of CO2 Payback Time of Power Plants by LCA, , Great Britain. Accessed on August 10, 2012 at http://dx.doi.org/10.1016/S0196-8904(97)00005-8.</v>
      </c>
      <c r="D26" s="279" t="str">
        <f t="shared" si="4"/>
        <v>EPRO, 2006. EPRO Presentation, , Turkey. Accessed on August 9, 2012 at http://www.epro.com.tr/Presentation-epro1.pdf.</v>
      </c>
      <c r="E26" s="279" t="str">
        <f t="shared" si="4"/>
        <v>Peterson, Per, 2008. Issues for Nuclear Power Construction Costs and Waste Management, , USA. Accessed on Link is obsolete at http://www.ostp.gov/galleries/PCAST/PCAST%20Sep.%202008%20Peterson%20slides.pdf, slide 4.</v>
      </c>
      <c r="F26" s="279" t="str">
        <f t="shared" si="4"/>
        <v>Kulcinski, G, 2000. Life-Cycle Energy Cost and Greenhouse Gas Emissions for Gas Turbine Power, , USA. Accessed on August 10, 2012 at http://www.ecw.org/prod/202-1.pdf.</v>
      </c>
      <c r="G26" s="279" t="str">
        <f t="shared" si="4"/>
        <v>Spath, Pamela L., 2000. Life Cycle Assessment of a Natural Gas Combined Cycle Power Generation System, National Renewable Energy Laboratory, USA. Accessed on August 10, 2012 at http://www.nrel.gov/docs/fy00osti/27715.pdf.</v>
      </c>
      <c r="H26" s="279" t="str">
        <f t="shared" si="4"/>
        <v>Koornneef, Joris , 2008. Life cycle assessment of a pulverized coal power plant with post-combustion capture, transport and storage of CO2, , The Netherlands. Accessed on August 10, 2012 at http://dx.doi.org/10.1016/j.ijggc.2008.06.008.</v>
      </c>
      <c r="I26" s="125"/>
      <c r="J26" s="125"/>
      <c r="K26" s="156"/>
      <c r="L26" s="125"/>
      <c r="M26" s="125"/>
      <c r="N26" s="125"/>
      <c r="O26" s="125"/>
      <c r="P26" s="125"/>
      <c r="Q26" s="125"/>
      <c r="R26" s="125"/>
      <c r="S26" s="125"/>
      <c r="T26" s="125"/>
      <c r="U26" s="125"/>
      <c r="V26" s="125"/>
      <c r="W26" s="125"/>
      <c r="X26" s="125"/>
      <c r="Y26" s="125"/>
      <c r="Z26" s="125"/>
      <c r="AA26" s="157"/>
      <c r="AB26" s="157"/>
      <c r="AC26" s="157"/>
      <c r="AD26" s="125"/>
      <c r="AE26" s="157"/>
      <c r="AF26" s="157"/>
      <c r="AG26" s="157"/>
      <c r="AH26" s="157"/>
      <c r="AI26" s="157"/>
      <c r="AJ26" s="129"/>
      <c r="AK26" s="158"/>
      <c r="AL26" s="158"/>
      <c r="AM26" s="158"/>
      <c r="AN26" s="158"/>
      <c r="AO26" s="158"/>
      <c r="AP26" s="158"/>
      <c r="AQ26" s="158"/>
      <c r="AR26" s="158"/>
      <c r="AS26" s="158"/>
      <c r="AU26" s="129"/>
      <c r="AV26" s="129"/>
      <c r="AW26" s="129"/>
      <c r="AX26" s="129"/>
      <c r="BL26" s="158"/>
      <c r="DS26" s="129"/>
      <c r="DT26" s="129"/>
      <c r="GC26" s="130"/>
      <c r="GD26" s="130"/>
      <c r="GE26" s="130"/>
      <c r="GF26" s="130"/>
      <c r="GG26" s="130"/>
      <c r="GH26" s="130"/>
      <c r="GI26" s="130"/>
      <c r="GJ26" s="130"/>
      <c r="GK26" s="131"/>
      <c r="GL26" s="130"/>
      <c r="GM26" s="130"/>
      <c r="GN26" s="130"/>
      <c r="GO26" s="130"/>
      <c r="GP26" s="130"/>
      <c r="GQ26" s="130"/>
      <c r="GR26" s="130"/>
      <c r="GS26" s="130"/>
      <c r="GT26" s="130"/>
      <c r="GU26" s="130"/>
      <c r="GV26" s="130"/>
      <c r="GW26" s="130"/>
      <c r="GX26" s="130"/>
      <c r="GY26" s="130"/>
      <c r="GZ26" s="130"/>
      <c r="HA26" s="159"/>
      <c r="HB26" s="159"/>
    </row>
    <row r="27" spans="1:210" s="128" customFormat="1" ht="38.25" x14ac:dyDescent="0.25">
      <c r="A27" s="124" t="s">
        <v>148</v>
      </c>
      <c r="B27" s="279" t="s">
        <v>337</v>
      </c>
      <c r="C27" s="279"/>
      <c r="D27" s="280" t="s">
        <v>355</v>
      </c>
      <c r="E27" s="126" t="s">
        <v>369</v>
      </c>
      <c r="F27" s="127" t="s">
        <v>370</v>
      </c>
      <c r="G27" s="125"/>
      <c r="H27" s="125"/>
      <c r="I27" s="125"/>
      <c r="J27" s="125"/>
      <c r="K27" s="126"/>
      <c r="L27" s="126"/>
      <c r="M27" s="126"/>
      <c r="N27" s="126"/>
      <c r="O27" s="126"/>
      <c r="P27" s="126"/>
      <c r="Q27" s="126"/>
      <c r="R27" s="126"/>
      <c r="S27" s="125"/>
      <c r="T27" s="126"/>
      <c r="U27" s="126"/>
      <c r="V27" s="126"/>
      <c r="W27" s="126"/>
      <c r="X27" s="125"/>
      <c r="Y27" s="126"/>
      <c r="Z27" s="126"/>
      <c r="AA27" s="126"/>
      <c r="AB27" s="126"/>
      <c r="AC27" s="126"/>
      <c r="AD27" s="126"/>
      <c r="AE27" s="126"/>
      <c r="AF27" s="126"/>
      <c r="AG27" s="126"/>
      <c r="AH27" s="126"/>
      <c r="AI27" s="126"/>
    </row>
    <row r="28" spans="1:210" s="160" customFormat="1" ht="12.75" customHeight="1" x14ac:dyDescent="0.25">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row>
    <row r="29" spans="1:210" s="160" customFormat="1" ht="12.75" customHeight="1" x14ac:dyDescent="0.25">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row>
    <row r="30" spans="1:210" s="160" customFormat="1" ht="12.75" customHeight="1" x14ac:dyDescent="0.25">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row>
    <row r="31" spans="1:210" s="160" customFormat="1" ht="12.75" customHeight="1" x14ac:dyDescent="0.25">
      <c r="B31" s="161"/>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row>
    <row r="32" spans="1:210" s="160" customFormat="1" ht="12.75" customHeight="1" x14ac:dyDescent="0.25">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row>
    <row r="33" spans="2:35" s="160" customFormat="1" ht="12.75" customHeight="1" x14ac:dyDescent="0.25">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row>
    <row r="34" spans="2:35" s="160" customFormat="1" ht="12.75" customHeight="1" x14ac:dyDescent="0.25">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row>
    <row r="35" spans="2:35" s="160" customFormat="1" ht="12.75" customHeight="1" x14ac:dyDescent="0.25">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row>
    <row r="36" spans="2:35" s="160" customFormat="1" ht="12.75" customHeight="1" x14ac:dyDescent="0.25">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row>
    <row r="37" spans="2:35" s="160" customFormat="1" ht="12.75" customHeight="1" x14ac:dyDescent="0.25">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row>
    <row r="38" spans="2:35" s="160" customFormat="1" ht="12.75" customHeight="1" x14ac:dyDescent="0.25">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row>
    <row r="39" spans="2:35" s="160" customFormat="1" ht="12.75" customHeight="1" x14ac:dyDescent="0.25">
      <c r="B39" s="161"/>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row>
    <row r="40" spans="2:35" s="160" customFormat="1" ht="12.75" customHeight="1" x14ac:dyDescent="0.25">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row>
    <row r="50" spans="1:35" ht="12.75" customHeight="1" x14ac:dyDescent="0.2">
      <c r="A50" s="162" t="s">
        <v>149</v>
      </c>
    </row>
    <row r="51" spans="1:35" s="165" customFormat="1" ht="12.75" customHeight="1" x14ac:dyDescent="0.25">
      <c r="B51" s="166" t="s">
        <v>150</v>
      </c>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row>
    <row r="52" spans="1:35" ht="12.75" customHeight="1" x14ac:dyDescent="0.2">
      <c r="B52" s="167" t="s">
        <v>76</v>
      </c>
    </row>
    <row r="53" spans="1:35" ht="12.75" customHeight="1" x14ac:dyDescent="0.2">
      <c r="B53" s="168" t="s">
        <v>151</v>
      </c>
    </row>
    <row r="54" spans="1:35" ht="12.75" customHeight="1" x14ac:dyDescent="0.2">
      <c r="B54" s="168" t="s">
        <v>152</v>
      </c>
    </row>
    <row r="55" spans="1:35" ht="12.75" customHeight="1" x14ac:dyDescent="0.2">
      <c r="B55" s="168" t="s">
        <v>153</v>
      </c>
    </row>
    <row r="56" spans="1:35" ht="12.75" customHeight="1" x14ac:dyDescent="0.2">
      <c r="B56" s="168" t="s">
        <v>122</v>
      </c>
    </row>
    <row r="57" spans="1:35" ht="12.75" customHeight="1" x14ac:dyDescent="0.2">
      <c r="B57" s="168" t="s">
        <v>154</v>
      </c>
    </row>
    <row r="58" spans="1:35" ht="12.75" customHeight="1" x14ac:dyDescent="0.2">
      <c r="B58" s="168" t="s">
        <v>155</v>
      </c>
    </row>
    <row r="59" spans="1:35" ht="12.75" customHeight="1" x14ac:dyDescent="0.2">
      <c r="B59" s="168" t="s">
        <v>156</v>
      </c>
    </row>
    <row r="60" spans="1:35" ht="12.75" customHeight="1" x14ac:dyDescent="0.2">
      <c r="B60" s="168" t="s">
        <v>157</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hyperlinks>
    <hyperlink ref="B20" r:id="rId1"/>
    <hyperlink ref="C20" r:id="rId2"/>
    <hyperlink ref="D20" r:id="rId3"/>
    <hyperlink ref="E20" r:id="rId4"/>
    <hyperlink ref="F20" r:id="rId5"/>
    <hyperlink ref="G20" r:id="rId6"/>
    <hyperlink ref="H20" r:id="rId7"/>
  </hyperlinks>
  <pageMargins left="0.25" right="0.25" top="0.5" bottom="0.5" header="0.3" footer="0.3"/>
  <pageSetup scale="99" orientation="landscape" r:id="rId8"/>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9"/>
  <sheetViews>
    <sheetView workbookViewId="0">
      <selection activeCell="I10" sqref="I10"/>
    </sheetView>
  </sheetViews>
  <sheetFormatPr defaultColWidth="9.140625" defaultRowHeight="12.75" x14ac:dyDescent="0.2"/>
  <cols>
    <col min="1" max="1" width="3.140625" style="3" customWidth="1"/>
    <col min="2" max="2" width="22.85546875" style="3" customWidth="1"/>
    <col min="3" max="3" width="17.85546875" style="3" customWidth="1"/>
    <col min="4" max="4" width="17" style="3" customWidth="1"/>
    <col min="5" max="5" width="21.140625" style="3" customWidth="1"/>
    <col min="6" max="7" width="22" style="3" customWidth="1"/>
    <col min="8" max="8" width="17.42578125" style="3" customWidth="1"/>
    <col min="9" max="9" width="10.42578125" style="3" customWidth="1"/>
    <col min="10" max="10" width="16.710937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406" t="s">
        <v>18</v>
      </c>
      <c r="B1" s="406"/>
      <c r="C1" s="406"/>
      <c r="D1" s="406"/>
      <c r="E1" s="406"/>
      <c r="F1" s="406"/>
      <c r="G1" s="406"/>
      <c r="H1" s="406"/>
      <c r="I1" s="406"/>
      <c r="J1" s="406"/>
      <c r="K1" s="406"/>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69" t="s">
        <v>158</v>
      </c>
      <c r="C2" s="170"/>
      <c r="D2" s="170"/>
      <c r="E2" s="170"/>
      <c r="F2" s="170"/>
      <c r="G2" s="170"/>
      <c r="H2" s="170"/>
    </row>
    <row r="3" spans="1:39" s="168" customFormat="1" ht="40.5" customHeight="1" x14ac:dyDescent="0.2">
      <c r="B3" s="171" t="s">
        <v>159</v>
      </c>
      <c r="C3" s="172" t="s">
        <v>160</v>
      </c>
      <c r="D3" s="172" t="s">
        <v>161</v>
      </c>
      <c r="E3" s="172" t="s">
        <v>83</v>
      </c>
      <c r="F3" s="172" t="s">
        <v>162</v>
      </c>
      <c r="G3" s="172" t="s">
        <v>163</v>
      </c>
      <c r="H3" s="172" t="s">
        <v>164</v>
      </c>
      <c r="I3" s="173" t="s">
        <v>17</v>
      </c>
      <c r="J3" s="172" t="s">
        <v>165</v>
      </c>
      <c r="K3" s="172" t="s">
        <v>166</v>
      </c>
    </row>
    <row r="4" spans="1:39" s="168" customFormat="1" x14ac:dyDescent="0.2">
      <c r="B4" s="271" t="s">
        <v>424</v>
      </c>
      <c r="C4" s="267" t="s">
        <v>402</v>
      </c>
      <c r="D4" s="174">
        <v>1</v>
      </c>
      <c r="E4" s="174">
        <v>2</v>
      </c>
      <c r="F4" s="174">
        <v>4</v>
      </c>
      <c r="G4" s="338" t="s">
        <v>425</v>
      </c>
      <c r="H4" s="175">
        <v>2</v>
      </c>
      <c r="I4" s="176" t="str">
        <f t="shared" ref="I4:I9" si="0">IF(D4&lt;&gt;"",D4&amp;","&amp;E4&amp;","&amp;F4&amp;","&amp;G4&amp;","&amp;H4,"0,0,0,0,0")</f>
        <v>1,2,4,NA,2</v>
      </c>
      <c r="J4" s="177" t="s">
        <v>167</v>
      </c>
      <c r="K4" s="178" t="s">
        <v>168</v>
      </c>
    </row>
    <row r="5" spans="1:39" s="168" customFormat="1" x14ac:dyDescent="0.2">
      <c r="B5" s="272" t="s">
        <v>423</v>
      </c>
      <c r="C5" s="267" t="s">
        <v>404</v>
      </c>
      <c r="D5" s="174">
        <v>1</v>
      </c>
      <c r="E5" s="174">
        <v>2</v>
      </c>
      <c r="F5" s="174">
        <v>4</v>
      </c>
      <c r="G5" s="338" t="s">
        <v>425</v>
      </c>
      <c r="H5" s="175">
        <v>2</v>
      </c>
      <c r="I5" s="176" t="str">
        <f t="shared" si="0"/>
        <v>1,2,4,NA,2</v>
      </c>
      <c r="J5" s="177" t="s">
        <v>167</v>
      </c>
      <c r="K5" s="178" t="s">
        <v>168</v>
      </c>
    </row>
    <row r="6" spans="1:39" s="168" customFormat="1" x14ac:dyDescent="0.2">
      <c r="B6" s="271" t="s">
        <v>422</v>
      </c>
      <c r="C6" s="267" t="s">
        <v>406</v>
      </c>
      <c r="D6" s="174">
        <v>2</v>
      </c>
      <c r="E6" s="174">
        <v>2</v>
      </c>
      <c r="F6" s="174">
        <v>2</v>
      </c>
      <c r="G6" s="338" t="s">
        <v>425</v>
      </c>
      <c r="H6" s="175">
        <v>2</v>
      </c>
      <c r="I6" s="176" t="str">
        <f t="shared" si="0"/>
        <v>2,2,2,NA,2</v>
      </c>
      <c r="J6" s="177" t="s">
        <v>167</v>
      </c>
      <c r="K6" s="178" t="s">
        <v>168</v>
      </c>
    </row>
    <row r="7" spans="1:39" s="168" customFormat="1" x14ac:dyDescent="0.2">
      <c r="B7" s="272" t="s">
        <v>421</v>
      </c>
      <c r="C7" s="267" t="s">
        <v>407</v>
      </c>
      <c r="D7" s="174">
        <v>2</v>
      </c>
      <c r="E7" s="174">
        <v>2</v>
      </c>
      <c r="F7" s="174">
        <v>4</v>
      </c>
      <c r="G7" s="338" t="s">
        <v>425</v>
      </c>
      <c r="H7" s="296">
        <v>2</v>
      </c>
      <c r="I7" s="176" t="str">
        <f t="shared" si="0"/>
        <v>2,2,4,NA,2</v>
      </c>
      <c r="J7" s="177" t="s">
        <v>167</v>
      </c>
      <c r="K7" s="178" t="s">
        <v>168</v>
      </c>
    </row>
    <row r="8" spans="1:39" s="168" customFormat="1" x14ac:dyDescent="0.2">
      <c r="B8" s="268" t="s">
        <v>420</v>
      </c>
      <c r="C8" s="267" t="s">
        <v>408</v>
      </c>
      <c r="D8" s="174">
        <v>2</v>
      </c>
      <c r="E8" s="174">
        <v>2</v>
      </c>
      <c r="F8" s="174">
        <v>4</v>
      </c>
      <c r="G8" s="338" t="s">
        <v>425</v>
      </c>
      <c r="H8" s="296">
        <v>2</v>
      </c>
      <c r="I8" s="176" t="str">
        <f t="shared" si="0"/>
        <v>2,2,4,NA,2</v>
      </c>
      <c r="J8" s="177" t="s">
        <v>167</v>
      </c>
      <c r="K8" s="178" t="s">
        <v>168</v>
      </c>
    </row>
    <row r="9" spans="1:39" s="168" customFormat="1" x14ac:dyDescent="0.2">
      <c r="B9" s="272" t="s">
        <v>419</v>
      </c>
      <c r="C9" s="267" t="s">
        <v>409</v>
      </c>
      <c r="D9" s="174">
        <v>2</v>
      </c>
      <c r="E9" s="174">
        <v>2</v>
      </c>
      <c r="F9" s="174">
        <v>2</v>
      </c>
      <c r="G9" s="338" t="s">
        <v>425</v>
      </c>
      <c r="H9" s="296">
        <v>2</v>
      </c>
      <c r="I9" s="176" t="str">
        <f t="shared" si="0"/>
        <v>2,2,2,NA,2</v>
      </c>
      <c r="J9" s="177" t="s">
        <v>167</v>
      </c>
      <c r="K9" s="178" t="s">
        <v>168</v>
      </c>
    </row>
    <row r="10" spans="1:39" s="168" customFormat="1" ht="12.75" customHeight="1" x14ac:dyDescent="0.2">
      <c r="B10" s="179" t="s">
        <v>70</v>
      </c>
      <c r="C10" s="180"/>
      <c r="D10" s="180"/>
      <c r="E10" s="180"/>
      <c r="F10" s="180"/>
      <c r="G10" s="180"/>
      <c r="H10" s="180"/>
      <c r="I10" s="181" t="str">
        <f>MAX(D4:D9)&amp;","&amp;MAX(E4:E9)&amp;","&amp;MAX(F4:F9)&amp;","&amp;MAX(G4:G9)&amp;","&amp;MAX(H4:H9)</f>
        <v>2,2,4,0,2</v>
      </c>
      <c r="J10" s="421"/>
      <c r="K10" s="421"/>
    </row>
    <row r="11" spans="1:39" ht="20.25" x14ac:dyDescent="0.3">
      <c r="B11" s="8"/>
      <c r="C11" s="8"/>
      <c r="D11" s="8"/>
      <c r="E11" s="8"/>
      <c r="F11" s="8"/>
      <c r="G11" s="8"/>
      <c r="H11" s="8"/>
      <c r="I11" s="65"/>
      <c r="O11" s="8"/>
      <c r="P11" s="8"/>
      <c r="Q11" s="8"/>
      <c r="R11" s="8"/>
      <c r="S11" s="8"/>
      <c r="T11" s="8"/>
      <c r="U11" s="8"/>
      <c r="V11" s="8"/>
      <c r="W11" s="8"/>
      <c r="X11" s="8"/>
      <c r="Y11" s="8"/>
      <c r="Z11" s="8"/>
      <c r="AA11" s="8"/>
      <c r="AB11" s="8"/>
      <c r="AC11" s="8"/>
      <c r="AD11" s="8"/>
      <c r="AE11" s="8"/>
      <c r="AF11" s="8"/>
      <c r="AG11" s="8"/>
      <c r="AH11" s="8"/>
      <c r="AI11" s="8"/>
      <c r="AJ11" s="8"/>
      <c r="AK11" s="8"/>
      <c r="AL11" s="8"/>
      <c r="AM11" s="8"/>
    </row>
    <row r="12" spans="1:39" ht="20.25" x14ac:dyDescent="0.3">
      <c r="A12" s="169" t="s">
        <v>169</v>
      </c>
      <c r="C12" s="8"/>
      <c r="D12" s="8"/>
      <c r="E12" s="8"/>
      <c r="F12" s="8"/>
      <c r="G12" s="8"/>
      <c r="H12" s="65"/>
      <c r="N12" s="8"/>
      <c r="O12" s="8"/>
      <c r="P12" s="8"/>
      <c r="Q12" s="8"/>
      <c r="R12" s="8"/>
      <c r="S12" s="8"/>
      <c r="T12" s="8"/>
      <c r="U12" s="8"/>
      <c r="V12" s="8"/>
      <c r="W12" s="8"/>
      <c r="X12" s="8"/>
      <c r="Y12" s="8"/>
      <c r="Z12" s="8"/>
      <c r="AA12" s="8"/>
      <c r="AB12" s="8"/>
      <c r="AC12" s="8"/>
      <c r="AD12" s="8"/>
      <c r="AE12" s="8"/>
      <c r="AF12" s="8"/>
      <c r="AG12" s="8"/>
      <c r="AH12" s="8"/>
      <c r="AI12" s="8"/>
      <c r="AJ12" s="8"/>
      <c r="AK12" s="8"/>
      <c r="AL12" s="8"/>
    </row>
    <row r="13" spans="1:39" s="183" customFormat="1" ht="13.5" thickBot="1" x14ac:dyDescent="0.25">
      <c r="A13" s="182" t="s">
        <v>170</v>
      </c>
    </row>
    <row r="14" spans="1:39" ht="17.25" customHeight="1" thickBot="1" x14ac:dyDescent="0.25">
      <c r="B14" s="422" t="s">
        <v>171</v>
      </c>
      <c r="C14" s="424" t="s">
        <v>172</v>
      </c>
      <c r="D14" s="425"/>
      <c r="E14" s="425"/>
      <c r="F14" s="425"/>
      <c r="G14" s="426"/>
    </row>
    <row r="15" spans="1:39" ht="13.5" thickBot="1" x14ac:dyDescent="0.25">
      <c r="B15" s="423"/>
      <c r="C15" s="184">
        <v>1</v>
      </c>
      <c r="D15" s="184">
        <v>2</v>
      </c>
      <c r="E15" s="184">
        <v>3</v>
      </c>
      <c r="F15" s="184">
        <v>4</v>
      </c>
      <c r="G15" s="184">
        <v>5</v>
      </c>
    </row>
    <row r="16" spans="1:39" ht="72.75" thickBot="1" x14ac:dyDescent="0.25">
      <c r="B16" s="427" t="s">
        <v>173</v>
      </c>
      <c r="C16" s="185" t="s">
        <v>174</v>
      </c>
      <c r="D16" s="185" t="s">
        <v>175</v>
      </c>
      <c r="E16" s="185" t="s">
        <v>176</v>
      </c>
      <c r="F16" s="185" t="s">
        <v>177</v>
      </c>
      <c r="G16" s="185" t="s">
        <v>178</v>
      </c>
    </row>
    <row r="17" spans="1:18" ht="24" customHeight="1" thickBot="1" x14ac:dyDescent="0.25">
      <c r="B17" s="428"/>
      <c r="C17" s="430" t="s">
        <v>179</v>
      </c>
      <c r="D17" s="431"/>
      <c r="E17" s="430" t="s">
        <v>180</v>
      </c>
      <c r="F17" s="432"/>
      <c r="G17" s="431"/>
    </row>
    <row r="18" spans="1:18" ht="36.75" thickBot="1" x14ac:dyDescent="0.25">
      <c r="B18" s="429"/>
      <c r="C18" s="186" t="s">
        <v>181</v>
      </c>
      <c r="D18" s="433" t="s">
        <v>182</v>
      </c>
      <c r="E18" s="434"/>
      <c r="F18" s="435" t="s">
        <v>183</v>
      </c>
      <c r="G18" s="436"/>
    </row>
    <row r="19" spans="1:18" ht="60.75" thickBot="1" x14ac:dyDescent="0.25">
      <c r="B19" s="187" t="s">
        <v>83</v>
      </c>
      <c r="C19" s="185" t="s">
        <v>184</v>
      </c>
      <c r="D19" s="185" t="s">
        <v>185</v>
      </c>
      <c r="E19" s="185" t="s">
        <v>186</v>
      </c>
      <c r="F19" s="185" t="s">
        <v>187</v>
      </c>
      <c r="G19" s="185" t="s">
        <v>188</v>
      </c>
    </row>
    <row r="20" spans="1:18" ht="44.25" customHeight="1" thickBot="1" x14ac:dyDescent="0.25">
      <c r="B20" s="187" t="s">
        <v>162</v>
      </c>
      <c r="C20" s="185" t="s">
        <v>189</v>
      </c>
      <c r="D20" s="185" t="s">
        <v>190</v>
      </c>
      <c r="E20" s="185" t="s">
        <v>191</v>
      </c>
      <c r="F20" s="185" t="s">
        <v>192</v>
      </c>
      <c r="G20" s="185" t="s">
        <v>193</v>
      </c>
    </row>
    <row r="21" spans="1:18" ht="44.25" customHeight="1" thickBot="1" x14ac:dyDescent="0.25">
      <c r="B21" s="187" t="s">
        <v>163</v>
      </c>
      <c r="C21" s="185" t="s">
        <v>194</v>
      </c>
      <c r="D21" s="185" t="s">
        <v>195</v>
      </c>
      <c r="E21" s="185" t="s">
        <v>196</v>
      </c>
      <c r="F21" s="185" t="s">
        <v>197</v>
      </c>
      <c r="G21" s="185" t="s">
        <v>198</v>
      </c>
    </row>
    <row r="22" spans="1:18" ht="44.25" customHeight="1" thickBot="1" x14ac:dyDescent="0.25">
      <c r="B22" s="187" t="s">
        <v>199</v>
      </c>
      <c r="C22" s="185" t="s">
        <v>200</v>
      </c>
      <c r="D22" s="430" t="s">
        <v>201</v>
      </c>
      <c r="E22" s="431"/>
      <c r="F22" s="185" t="s">
        <v>202</v>
      </c>
      <c r="G22" s="185" t="s">
        <v>203</v>
      </c>
    </row>
    <row r="23" spans="1:18" x14ac:dyDescent="0.2">
      <c r="B23" s="188"/>
      <c r="C23" s="189"/>
      <c r="D23" s="189"/>
      <c r="E23" s="189"/>
      <c r="F23" s="189"/>
      <c r="G23" s="189"/>
    </row>
    <row r="24" spans="1:18" customFormat="1" ht="15" x14ac:dyDescent="0.25">
      <c r="A24" s="190" t="s">
        <v>204</v>
      </c>
      <c r="C24" s="191"/>
      <c r="D24" s="191"/>
      <c r="E24" s="191"/>
      <c r="F24" s="191"/>
      <c r="G24" s="191"/>
      <c r="H24" s="191"/>
      <c r="I24" s="191"/>
      <c r="J24" s="191"/>
      <c r="K24" s="191"/>
      <c r="L24" s="191"/>
      <c r="M24" s="191"/>
      <c r="N24" s="191"/>
      <c r="O24" s="191"/>
      <c r="P24" s="191"/>
      <c r="Q24" s="191"/>
      <c r="R24" s="191"/>
    </row>
    <row r="25" spans="1:18" customFormat="1" ht="15" x14ac:dyDescent="0.25">
      <c r="B25" s="192" t="s">
        <v>205</v>
      </c>
      <c r="C25" s="193"/>
      <c r="D25" s="193"/>
      <c r="E25" s="193"/>
      <c r="F25" s="193"/>
      <c r="G25" s="193"/>
      <c r="H25" s="194"/>
      <c r="I25" s="191"/>
      <c r="J25" s="191"/>
      <c r="K25" s="191"/>
      <c r="L25" s="191"/>
      <c r="M25" s="191"/>
      <c r="N25" s="191"/>
      <c r="O25" s="191"/>
      <c r="P25" s="191"/>
      <c r="Q25" s="191"/>
      <c r="R25" s="191"/>
    </row>
    <row r="26" spans="1:18" customFormat="1" ht="65.25" customHeight="1" x14ac:dyDescent="0.25">
      <c r="B26" s="195"/>
      <c r="C26" s="418" t="s">
        <v>206</v>
      </c>
      <c r="D26" s="419"/>
      <c r="E26" s="419"/>
      <c r="F26" s="419"/>
      <c r="G26" s="419"/>
      <c r="H26" s="420"/>
      <c r="N26" s="196"/>
      <c r="O26" s="196"/>
      <c r="P26" s="196"/>
      <c r="Q26" s="196"/>
      <c r="R26" s="196"/>
    </row>
    <row r="27" spans="1:18" customFormat="1" ht="15" x14ac:dyDescent="0.25">
      <c r="B27" s="195"/>
      <c r="C27" s="197" t="s">
        <v>207</v>
      </c>
      <c r="D27" s="198"/>
      <c r="E27" s="198"/>
      <c r="F27" s="198"/>
      <c r="G27" s="198"/>
      <c r="H27" s="199"/>
      <c r="I27" s="191"/>
      <c r="J27" s="191"/>
      <c r="K27" s="191"/>
      <c r="L27" s="191"/>
      <c r="M27" s="191"/>
      <c r="N27" s="191"/>
      <c r="O27" s="191"/>
      <c r="P27" s="191"/>
      <c r="Q27" s="191"/>
      <c r="R27" s="191"/>
    </row>
    <row r="28" spans="1:18" customFormat="1" ht="15" x14ac:dyDescent="0.25">
      <c r="B28" s="195"/>
      <c r="C28" s="200" t="s">
        <v>208</v>
      </c>
      <c r="D28" s="201"/>
      <c r="E28" s="201"/>
      <c r="F28" s="201"/>
      <c r="G28" s="201"/>
      <c r="H28" s="202"/>
      <c r="I28" s="191"/>
      <c r="J28" s="191"/>
      <c r="K28" s="191"/>
      <c r="L28" s="191"/>
      <c r="M28" s="191"/>
      <c r="N28" s="191"/>
      <c r="O28" s="191"/>
      <c r="P28" s="191"/>
      <c r="Q28" s="191"/>
      <c r="R28" s="191"/>
    </row>
    <row r="29" spans="1:18" customFormat="1" ht="15" x14ac:dyDescent="0.25">
      <c r="B29" s="195"/>
      <c r="C29" s="200" t="s">
        <v>209</v>
      </c>
      <c r="D29" s="201"/>
      <c r="E29" s="201"/>
      <c r="F29" s="201"/>
      <c r="G29" s="201"/>
      <c r="H29" s="202"/>
      <c r="I29" s="191"/>
      <c r="J29" s="191"/>
      <c r="K29" s="191"/>
      <c r="L29" s="191"/>
      <c r="M29" s="191"/>
      <c r="N29" s="191"/>
      <c r="O29" s="191"/>
      <c r="P29" s="191"/>
      <c r="Q29" s="191"/>
      <c r="R29" s="191"/>
    </row>
    <row r="30" spans="1:18" customFormat="1" ht="15" x14ac:dyDescent="0.25">
      <c r="B30" s="195"/>
      <c r="C30" s="200" t="s">
        <v>210</v>
      </c>
      <c r="D30" s="201"/>
      <c r="E30" s="201"/>
      <c r="F30" s="201"/>
      <c r="G30" s="201"/>
      <c r="H30" s="202"/>
      <c r="I30" s="191"/>
      <c r="J30" s="191"/>
      <c r="K30" s="191"/>
      <c r="L30" s="191"/>
      <c r="M30" s="191"/>
      <c r="N30" s="191"/>
      <c r="O30" s="191"/>
      <c r="P30" s="191"/>
      <c r="Q30" s="191"/>
      <c r="R30" s="191"/>
    </row>
    <row r="31" spans="1:18" customFormat="1" ht="15" x14ac:dyDescent="0.25">
      <c r="B31" s="195"/>
      <c r="C31" s="200" t="s">
        <v>211</v>
      </c>
      <c r="D31" s="201"/>
      <c r="E31" s="201"/>
      <c r="F31" s="201"/>
      <c r="G31" s="201"/>
      <c r="H31" s="202"/>
      <c r="I31" s="191"/>
      <c r="J31" s="191"/>
      <c r="K31" s="191"/>
      <c r="L31" s="191"/>
      <c r="M31" s="191"/>
      <c r="N31" s="191"/>
      <c r="O31" s="191"/>
      <c r="P31" s="191"/>
      <c r="Q31" s="191"/>
      <c r="R31" s="191"/>
    </row>
    <row r="32" spans="1:18" customFormat="1" ht="41.25" customHeight="1" x14ac:dyDescent="0.25">
      <c r="B32" s="195"/>
      <c r="C32" s="437" t="s">
        <v>212</v>
      </c>
      <c r="D32" s="438"/>
      <c r="E32" s="438"/>
      <c r="F32" s="438"/>
      <c r="G32" s="438"/>
      <c r="H32" s="439"/>
      <c r="N32" s="203"/>
      <c r="O32" s="203"/>
      <c r="P32" s="203"/>
      <c r="Q32" s="191"/>
      <c r="R32" s="191"/>
    </row>
    <row r="33" spans="1:18" customFormat="1" ht="38.25" customHeight="1" x14ac:dyDescent="0.25">
      <c r="B33" s="204"/>
      <c r="C33" s="418" t="s">
        <v>213</v>
      </c>
      <c r="D33" s="419"/>
      <c r="E33" s="419"/>
      <c r="F33" s="419"/>
      <c r="G33" s="419"/>
      <c r="H33" s="420"/>
      <c r="N33" s="196"/>
      <c r="O33" s="196"/>
      <c r="P33" s="196"/>
      <c r="Q33" s="196"/>
      <c r="R33" s="191"/>
    </row>
    <row r="34" spans="1:18" customFormat="1" ht="43.5" customHeight="1" x14ac:dyDescent="0.25">
      <c r="B34" s="418" t="s">
        <v>214</v>
      </c>
      <c r="C34" s="419"/>
      <c r="D34" s="419"/>
      <c r="E34" s="419"/>
      <c r="F34" s="419"/>
      <c r="G34" s="419"/>
      <c r="H34" s="420"/>
      <c r="I34" s="191"/>
      <c r="J34" s="191"/>
      <c r="K34" s="191"/>
      <c r="L34" s="191"/>
      <c r="M34" s="191"/>
      <c r="N34" s="191"/>
      <c r="O34" s="191"/>
      <c r="P34" s="191"/>
      <c r="Q34" s="191"/>
      <c r="R34" s="191"/>
    </row>
    <row r="35" spans="1:18" customFormat="1" ht="49.5" customHeight="1" x14ac:dyDescent="0.25">
      <c r="B35" s="418" t="s">
        <v>215</v>
      </c>
      <c r="C35" s="419"/>
      <c r="D35" s="419"/>
      <c r="E35" s="419"/>
      <c r="F35" s="419"/>
      <c r="G35" s="419"/>
      <c r="H35" s="420"/>
      <c r="I35" s="205"/>
    </row>
    <row r="36" spans="1:18" customFormat="1" ht="46.5" customHeight="1" x14ac:dyDescent="0.25">
      <c r="B36" s="418" t="s">
        <v>216</v>
      </c>
      <c r="C36" s="419"/>
      <c r="D36" s="419"/>
      <c r="E36" s="419"/>
      <c r="F36" s="419"/>
      <c r="G36" s="419"/>
      <c r="H36" s="420"/>
      <c r="I36" s="205"/>
    </row>
    <row r="37" spans="1:18" customFormat="1" ht="30" customHeight="1" x14ac:dyDescent="0.25">
      <c r="B37" s="418" t="s">
        <v>217</v>
      </c>
      <c r="C37" s="419"/>
      <c r="D37" s="419"/>
      <c r="E37" s="419"/>
      <c r="F37" s="419"/>
      <c r="G37" s="419"/>
      <c r="H37" s="420"/>
      <c r="I37" s="205"/>
    </row>
    <row r="38" spans="1:18" customFormat="1" ht="15" customHeight="1" x14ac:dyDescent="0.25">
      <c r="A38" s="206" t="s">
        <v>218</v>
      </c>
      <c r="B38" s="206"/>
      <c r="I38" s="207"/>
    </row>
    <row r="39" spans="1:18" customFormat="1" ht="30" customHeight="1" x14ac:dyDescent="0.25">
      <c r="B39" s="441" t="s">
        <v>219</v>
      </c>
      <c r="C39" s="442"/>
      <c r="D39" s="442"/>
      <c r="E39" s="442"/>
      <c r="F39" s="442"/>
      <c r="G39" s="442"/>
      <c r="H39" s="443"/>
    </row>
    <row r="40" spans="1:18" customFormat="1" ht="12.75" customHeight="1" x14ac:dyDescent="0.25">
      <c r="B40" s="444" t="s">
        <v>220</v>
      </c>
      <c r="C40" s="445"/>
      <c r="D40" s="445"/>
      <c r="E40" s="445"/>
      <c r="F40" s="445"/>
      <c r="G40" s="208"/>
      <c r="H40" s="209"/>
    </row>
    <row r="41" spans="1:18" customFormat="1" ht="29.25" customHeight="1" x14ac:dyDescent="0.25">
      <c r="B41" s="446" t="s">
        <v>221</v>
      </c>
      <c r="C41" s="447"/>
      <c r="D41" s="447"/>
      <c r="E41" s="447"/>
      <c r="F41" s="447"/>
      <c r="G41" s="447"/>
      <c r="H41" s="448"/>
    </row>
    <row r="42" spans="1:18" customFormat="1" ht="15" customHeight="1" x14ac:dyDescent="0.25">
      <c r="B42" s="210" t="s">
        <v>222</v>
      </c>
      <c r="C42" s="208"/>
      <c r="D42" s="208"/>
      <c r="E42" s="208"/>
      <c r="F42" s="208"/>
      <c r="G42" s="208"/>
      <c r="H42" s="209"/>
    </row>
    <row r="43" spans="1:18" customFormat="1" ht="30.75" customHeight="1" x14ac:dyDescent="0.25">
      <c r="B43" s="446" t="s">
        <v>223</v>
      </c>
      <c r="C43" s="447"/>
      <c r="D43" s="447"/>
      <c r="E43" s="447"/>
      <c r="F43" s="447"/>
      <c r="G43" s="447"/>
      <c r="H43" s="448"/>
    </row>
    <row r="44" spans="1:18" customFormat="1" ht="12.75" customHeight="1" x14ac:dyDescent="0.25">
      <c r="B44" s="449" t="s">
        <v>224</v>
      </c>
      <c r="C44" s="450"/>
      <c r="D44" s="450"/>
      <c r="E44" s="450"/>
      <c r="F44" s="450"/>
      <c r="G44" s="450"/>
      <c r="H44" s="209"/>
    </row>
    <row r="45" spans="1:18" customFormat="1" ht="35.25" customHeight="1" x14ac:dyDescent="0.25">
      <c r="B45" s="446" t="s">
        <v>225</v>
      </c>
      <c r="C45" s="447"/>
      <c r="D45" s="447"/>
      <c r="E45" s="447"/>
      <c r="F45" s="447"/>
      <c r="G45" s="447"/>
      <c r="H45" s="448"/>
    </row>
    <row r="46" spans="1:18" customFormat="1" ht="24.75" customHeight="1" x14ac:dyDescent="0.25">
      <c r="B46" s="451" t="s">
        <v>226</v>
      </c>
      <c r="C46" s="452"/>
      <c r="D46" s="452"/>
      <c r="E46" s="452"/>
      <c r="F46" s="452"/>
      <c r="G46" s="452"/>
      <c r="H46" s="453"/>
    </row>
    <row r="47" spans="1:18" customFormat="1" ht="27.75" customHeight="1" x14ac:dyDescent="0.25">
      <c r="B47" s="437" t="s">
        <v>227</v>
      </c>
      <c r="C47" s="438"/>
      <c r="D47" s="438"/>
      <c r="E47" s="438"/>
      <c r="F47" s="438"/>
      <c r="G47" s="438"/>
      <c r="H47" s="439"/>
    </row>
    <row r="48" spans="1:18" customFormat="1" ht="21" customHeight="1" x14ac:dyDescent="0.25">
      <c r="B48" s="418" t="s">
        <v>228</v>
      </c>
      <c r="C48" s="419"/>
      <c r="D48" s="419"/>
      <c r="E48" s="419"/>
      <c r="F48" s="419"/>
      <c r="G48" s="419"/>
      <c r="H48" s="420"/>
    </row>
    <row r="49" spans="2:8" customFormat="1" ht="26.25" customHeight="1" x14ac:dyDescent="0.25">
      <c r="B49" s="440" t="s">
        <v>229</v>
      </c>
      <c r="C49" s="440"/>
      <c r="D49" s="440"/>
      <c r="E49" s="440"/>
      <c r="F49" s="440"/>
      <c r="G49" s="440"/>
      <c r="H49" s="440"/>
    </row>
  </sheetData>
  <mergeCells count="27">
    <mergeCell ref="B49:H49"/>
    <mergeCell ref="B36:H36"/>
    <mergeCell ref="B37:H37"/>
    <mergeCell ref="B39:H39"/>
    <mergeCell ref="B40:F40"/>
    <mergeCell ref="B41:H41"/>
    <mergeCell ref="B43:H43"/>
    <mergeCell ref="B44:G44"/>
    <mergeCell ref="B45:H45"/>
    <mergeCell ref="B46:H46"/>
    <mergeCell ref="B47:H47"/>
    <mergeCell ref="B48:H48"/>
    <mergeCell ref="B35:H35"/>
    <mergeCell ref="A1:K1"/>
    <mergeCell ref="J10:K10"/>
    <mergeCell ref="B14:B15"/>
    <mergeCell ref="C14:G14"/>
    <mergeCell ref="B16:B18"/>
    <mergeCell ref="C17:D17"/>
    <mergeCell ref="E17:G17"/>
    <mergeCell ref="D18:E18"/>
    <mergeCell ref="F18:G18"/>
    <mergeCell ref="D22:E22"/>
    <mergeCell ref="C26:H26"/>
    <mergeCell ref="C32:H32"/>
    <mergeCell ref="C33:H33"/>
    <mergeCell ref="B34:H34"/>
  </mergeCells>
  <pageMargins left="0.7" right="0.7" top="0.75" bottom="0.75" header="0.3" footer="0.3"/>
  <pageSetup paperSize="3" orientation="landscape" r:id="rId1"/>
  <headerFooter>
    <oddFooter>Page &amp;P&amp;R&amp;F</oddFooter>
  </headerFooter>
  <rowBreaks count="1" manualBreakCount="1">
    <brk id="2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167"/>
  <sheetViews>
    <sheetView workbookViewId="0">
      <selection activeCell="J7" sqref="J7"/>
    </sheetView>
  </sheetViews>
  <sheetFormatPr defaultRowHeight="12.75" x14ac:dyDescent="0.2"/>
  <cols>
    <col min="1" max="1" width="41.28515625" style="226" bestFit="1" customWidth="1"/>
    <col min="2" max="2" width="11.85546875" style="226" customWidth="1"/>
    <col min="3" max="3" width="10.5703125" style="226" customWidth="1"/>
    <col min="4" max="4" width="10.42578125" style="226" customWidth="1"/>
    <col min="5" max="5" width="11.5703125" style="226" bestFit="1" customWidth="1"/>
    <col min="6" max="6" width="11.140625" style="226" customWidth="1"/>
    <col min="7" max="7" width="9.28515625" style="226" bestFit="1" customWidth="1"/>
    <col min="8" max="8" width="11" style="226" customWidth="1"/>
    <col min="9" max="9" width="13.42578125" style="226" customWidth="1"/>
    <col min="10" max="10" width="12.7109375" style="226" customWidth="1"/>
    <col min="11" max="11" width="9.42578125" style="226" bestFit="1" customWidth="1"/>
    <col min="12" max="256" width="9.140625" style="226"/>
    <col min="257" max="257" width="41.28515625" style="226" bestFit="1" customWidth="1"/>
    <col min="258" max="258" width="11.85546875" style="226" customWidth="1"/>
    <col min="259" max="259" width="10.5703125" style="226" customWidth="1"/>
    <col min="260" max="260" width="10.42578125" style="226" customWidth="1"/>
    <col min="261" max="261" width="11.5703125" style="226" bestFit="1" customWidth="1"/>
    <col min="262" max="262" width="11.140625" style="226" customWidth="1"/>
    <col min="263" max="263" width="9.28515625" style="226" bestFit="1" customWidth="1"/>
    <col min="264" max="264" width="11" style="226" customWidth="1"/>
    <col min="265" max="265" width="8" style="226" customWidth="1"/>
    <col min="266" max="266" width="5.85546875" style="226" customWidth="1"/>
    <col min="267" max="267" width="9.42578125" style="226" bestFit="1" customWidth="1"/>
    <col min="268" max="512" width="9.140625" style="226"/>
    <col min="513" max="513" width="41.28515625" style="226" bestFit="1" customWidth="1"/>
    <col min="514" max="514" width="11.85546875" style="226" customWidth="1"/>
    <col min="515" max="515" width="10.5703125" style="226" customWidth="1"/>
    <col min="516" max="516" width="10.42578125" style="226" customWidth="1"/>
    <col min="517" max="517" width="11.5703125" style="226" bestFit="1" customWidth="1"/>
    <col min="518" max="518" width="11.140625" style="226" customWidth="1"/>
    <col min="519" max="519" width="9.28515625" style="226" bestFit="1" customWidth="1"/>
    <col min="520" max="520" width="11" style="226" customWidth="1"/>
    <col min="521" max="521" width="8" style="226" customWidth="1"/>
    <col min="522" max="522" width="5.85546875" style="226" customWidth="1"/>
    <col min="523" max="523" width="9.42578125" style="226" bestFit="1" customWidth="1"/>
    <col min="524" max="768" width="9.140625" style="226"/>
    <col min="769" max="769" width="41.28515625" style="226" bestFit="1" customWidth="1"/>
    <col min="770" max="770" width="11.85546875" style="226" customWidth="1"/>
    <col min="771" max="771" width="10.5703125" style="226" customWidth="1"/>
    <col min="772" max="772" width="10.42578125" style="226" customWidth="1"/>
    <col min="773" max="773" width="11.5703125" style="226" bestFit="1" customWidth="1"/>
    <col min="774" max="774" width="11.140625" style="226" customWidth="1"/>
    <col min="775" max="775" width="9.28515625" style="226" bestFit="1" customWidth="1"/>
    <col min="776" max="776" width="11" style="226" customWidth="1"/>
    <col min="777" max="777" width="8" style="226" customWidth="1"/>
    <col min="778" max="778" width="5.85546875" style="226" customWidth="1"/>
    <col min="779" max="779" width="9.42578125" style="226" bestFit="1" customWidth="1"/>
    <col min="780" max="1024" width="9.140625" style="226"/>
    <col min="1025" max="1025" width="41.28515625" style="226" bestFit="1" customWidth="1"/>
    <col min="1026" max="1026" width="11.85546875" style="226" customWidth="1"/>
    <col min="1027" max="1027" width="10.5703125" style="226" customWidth="1"/>
    <col min="1028" max="1028" width="10.42578125" style="226" customWidth="1"/>
    <col min="1029" max="1029" width="11.5703125" style="226" bestFit="1" customWidth="1"/>
    <col min="1030" max="1030" width="11.140625" style="226" customWidth="1"/>
    <col min="1031" max="1031" width="9.28515625" style="226" bestFit="1" customWidth="1"/>
    <col min="1032" max="1032" width="11" style="226" customWidth="1"/>
    <col min="1033" max="1033" width="8" style="226" customWidth="1"/>
    <col min="1034" max="1034" width="5.85546875" style="226" customWidth="1"/>
    <col min="1035" max="1035" width="9.42578125" style="226" bestFit="1" customWidth="1"/>
    <col min="1036" max="1280" width="9.140625" style="226"/>
    <col min="1281" max="1281" width="41.28515625" style="226" bestFit="1" customWidth="1"/>
    <col min="1282" max="1282" width="11.85546875" style="226" customWidth="1"/>
    <col min="1283" max="1283" width="10.5703125" style="226" customWidth="1"/>
    <col min="1284" max="1284" width="10.42578125" style="226" customWidth="1"/>
    <col min="1285" max="1285" width="11.5703125" style="226" bestFit="1" customWidth="1"/>
    <col min="1286" max="1286" width="11.140625" style="226" customWidth="1"/>
    <col min="1287" max="1287" width="9.28515625" style="226" bestFit="1" customWidth="1"/>
    <col min="1288" max="1288" width="11" style="226" customWidth="1"/>
    <col min="1289" max="1289" width="8" style="226" customWidth="1"/>
    <col min="1290" max="1290" width="5.85546875" style="226" customWidth="1"/>
    <col min="1291" max="1291" width="9.42578125" style="226" bestFit="1" customWidth="1"/>
    <col min="1292" max="1536" width="9.140625" style="226"/>
    <col min="1537" max="1537" width="41.28515625" style="226" bestFit="1" customWidth="1"/>
    <col min="1538" max="1538" width="11.85546875" style="226" customWidth="1"/>
    <col min="1539" max="1539" width="10.5703125" style="226" customWidth="1"/>
    <col min="1540" max="1540" width="10.42578125" style="226" customWidth="1"/>
    <col min="1541" max="1541" width="11.5703125" style="226" bestFit="1" customWidth="1"/>
    <col min="1542" max="1542" width="11.140625" style="226" customWidth="1"/>
    <col min="1543" max="1543" width="9.28515625" style="226" bestFit="1" customWidth="1"/>
    <col min="1544" max="1544" width="11" style="226" customWidth="1"/>
    <col min="1545" max="1545" width="8" style="226" customWidth="1"/>
    <col min="1546" max="1546" width="5.85546875" style="226" customWidth="1"/>
    <col min="1547" max="1547" width="9.42578125" style="226" bestFit="1" customWidth="1"/>
    <col min="1548" max="1792" width="9.140625" style="226"/>
    <col min="1793" max="1793" width="41.28515625" style="226" bestFit="1" customWidth="1"/>
    <col min="1794" max="1794" width="11.85546875" style="226" customWidth="1"/>
    <col min="1795" max="1795" width="10.5703125" style="226" customWidth="1"/>
    <col min="1796" max="1796" width="10.42578125" style="226" customWidth="1"/>
    <col min="1797" max="1797" width="11.5703125" style="226" bestFit="1" customWidth="1"/>
    <col min="1798" max="1798" width="11.140625" style="226" customWidth="1"/>
    <col min="1799" max="1799" width="9.28515625" style="226" bestFit="1" customWidth="1"/>
    <col min="1800" max="1800" width="11" style="226" customWidth="1"/>
    <col min="1801" max="1801" width="8" style="226" customWidth="1"/>
    <col min="1802" max="1802" width="5.85546875" style="226" customWidth="1"/>
    <col min="1803" max="1803" width="9.42578125" style="226" bestFit="1" customWidth="1"/>
    <col min="1804" max="2048" width="9.140625" style="226"/>
    <col min="2049" max="2049" width="41.28515625" style="226" bestFit="1" customWidth="1"/>
    <col min="2050" max="2050" width="11.85546875" style="226" customWidth="1"/>
    <col min="2051" max="2051" width="10.5703125" style="226" customWidth="1"/>
    <col min="2052" max="2052" width="10.42578125" style="226" customWidth="1"/>
    <col min="2053" max="2053" width="11.5703125" style="226" bestFit="1" customWidth="1"/>
    <col min="2054" max="2054" width="11.140625" style="226" customWidth="1"/>
    <col min="2055" max="2055" width="9.28515625" style="226" bestFit="1" customWidth="1"/>
    <col min="2056" max="2056" width="11" style="226" customWidth="1"/>
    <col min="2057" max="2057" width="8" style="226" customWidth="1"/>
    <col min="2058" max="2058" width="5.85546875" style="226" customWidth="1"/>
    <col min="2059" max="2059" width="9.42578125" style="226" bestFit="1" customWidth="1"/>
    <col min="2060" max="2304" width="9.140625" style="226"/>
    <col min="2305" max="2305" width="41.28515625" style="226" bestFit="1" customWidth="1"/>
    <col min="2306" max="2306" width="11.85546875" style="226" customWidth="1"/>
    <col min="2307" max="2307" width="10.5703125" style="226" customWidth="1"/>
    <col min="2308" max="2308" width="10.42578125" style="226" customWidth="1"/>
    <col min="2309" max="2309" width="11.5703125" style="226" bestFit="1" customWidth="1"/>
    <col min="2310" max="2310" width="11.140625" style="226" customWidth="1"/>
    <col min="2311" max="2311" width="9.28515625" style="226" bestFit="1" customWidth="1"/>
    <col min="2312" max="2312" width="11" style="226" customWidth="1"/>
    <col min="2313" max="2313" width="8" style="226" customWidth="1"/>
    <col min="2314" max="2314" width="5.85546875" style="226" customWidth="1"/>
    <col min="2315" max="2315" width="9.42578125" style="226" bestFit="1" customWidth="1"/>
    <col min="2316" max="2560" width="9.140625" style="226"/>
    <col min="2561" max="2561" width="41.28515625" style="226" bestFit="1" customWidth="1"/>
    <col min="2562" max="2562" width="11.85546875" style="226" customWidth="1"/>
    <col min="2563" max="2563" width="10.5703125" style="226" customWidth="1"/>
    <col min="2564" max="2564" width="10.42578125" style="226" customWidth="1"/>
    <col min="2565" max="2565" width="11.5703125" style="226" bestFit="1" customWidth="1"/>
    <col min="2566" max="2566" width="11.140625" style="226" customWidth="1"/>
    <col min="2567" max="2567" width="9.28515625" style="226" bestFit="1" customWidth="1"/>
    <col min="2568" max="2568" width="11" style="226" customWidth="1"/>
    <col min="2569" max="2569" width="8" style="226" customWidth="1"/>
    <col min="2570" max="2570" width="5.85546875" style="226" customWidth="1"/>
    <col min="2571" max="2571" width="9.42578125" style="226" bestFit="1" customWidth="1"/>
    <col min="2572" max="2816" width="9.140625" style="226"/>
    <col min="2817" max="2817" width="41.28515625" style="226" bestFit="1" customWidth="1"/>
    <col min="2818" max="2818" width="11.85546875" style="226" customWidth="1"/>
    <col min="2819" max="2819" width="10.5703125" style="226" customWidth="1"/>
    <col min="2820" max="2820" width="10.42578125" style="226" customWidth="1"/>
    <col min="2821" max="2821" width="11.5703125" style="226" bestFit="1" customWidth="1"/>
    <col min="2822" max="2822" width="11.140625" style="226" customWidth="1"/>
    <col min="2823" max="2823" width="9.28515625" style="226" bestFit="1" customWidth="1"/>
    <col min="2824" max="2824" width="11" style="226" customWidth="1"/>
    <col min="2825" max="2825" width="8" style="226" customWidth="1"/>
    <col min="2826" max="2826" width="5.85546875" style="226" customWidth="1"/>
    <col min="2827" max="2827" width="9.42578125" style="226" bestFit="1" customWidth="1"/>
    <col min="2828" max="3072" width="9.140625" style="226"/>
    <col min="3073" max="3073" width="41.28515625" style="226" bestFit="1" customWidth="1"/>
    <col min="3074" max="3074" width="11.85546875" style="226" customWidth="1"/>
    <col min="3075" max="3075" width="10.5703125" style="226" customWidth="1"/>
    <col min="3076" max="3076" width="10.42578125" style="226" customWidth="1"/>
    <col min="3077" max="3077" width="11.5703125" style="226" bestFit="1" customWidth="1"/>
    <col min="3078" max="3078" width="11.140625" style="226" customWidth="1"/>
    <col min="3079" max="3079" width="9.28515625" style="226" bestFit="1" customWidth="1"/>
    <col min="3080" max="3080" width="11" style="226" customWidth="1"/>
    <col min="3081" max="3081" width="8" style="226" customWidth="1"/>
    <col min="3082" max="3082" width="5.85546875" style="226" customWidth="1"/>
    <col min="3083" max="3083" width="9.42578125" style="226" bestFit="1" customWidth="1"/>
    <col min="3084" max="3328" width="9.140625" style="226"/>
    <col min="3329" max="3329" width="41.28515625" style="226" bestFit="1" customWidth="1"/>
    <col min="3330" max="3330" width="11.85546875" style="226" customWidth="1"/>
    <col min="3331" max="3331" width="10.5703125" style="226" customWidth="1"/>
    <col min="3332" max="3332" width="10.42578125" style="226" customWidth="1"/>
    <col min="3333" max="3333" width="11.5703125" style="226" bestFit="1" customWidth="1"/>
    <col min="3334" max="3334" width="11.140625" style="226" customWidth="1"/>
    <col min="3335" max="3335" width="9.28515625" style="226" bestFit="1" customWidth="1"/>
    <col min="3336" max="3336" width="11" style="226" customWidth="1"/>
    <col min="3337" max="3337" width="8" style="226" customWidth="1"/>
    <col min="3338" max="3338" width="5.85546875" style="226" customWidth="1"/>
    <col min="3339" max="3339" width="9.42578125" style="226" bestFit="1" customWidth="1"/>
    <col min="3340" max="3584" width="9.140625" style="226"/>
    <col min="3585" max="3585" width="41.28515625" style="226" bestFit="1" customWidth="1"/>
    <col min="3586" max="3586" width="11.85546875" style="226" customWidth="1"/>
    <col min="3587" max="3587" width="10.5703125" style="226" customWidth="1"/>
    <col min="3588" max="3588" width="10.42578125" style="226" customWidth="1"/>
    <col min="3589" max="3589" width="11.5703125" style="226" bestFit="1" customWidth="1"/>
    <col min="3590" max="3590" width="11.140625" style="226" customWidth="1"/>
    <col min="3591" max="3591" width="9.28515625" style="226" bestFit="1" customWidth="1"/>
    <col min="3592" max="3592" width="11" style="226" customWidth="1"/>
    <col min="3593" max="3593" width="8" style="226" customWidth="1"/>
    <col min="3594" max="3594" width="5.85546875" style="226" customWidth="1"/>
    <col min="3595" max="3595" width="9.42578125" style="226" bestFit="1" customWidth="1"/>
    <col min="3596" max="3840" width="9.140625" style="226"/>
    <col min="3841" max="3841" width="41.28515625" style="226" bestFit="1" customWidth="1"/>
    <col min="3842" max="3842" width="11.85546875" style="226" customWidth="1"/>
    <col min="3843" max="3843" width="10.5703125" style="226" customWidth="1"/>
    <col min="3844" max="3844" width="10.42578125" style="226" customWidth="1"/>
    <col min="3845" max="3845" width="11.5703125" style="226" bestFit="1" customWidth="1"/>
    <col min="3846" max="3846" width="11.140625" style="226" customWidth="1"/>
    <col min="3847" max="3847" width="9.28515625" style="226" bestFit="1" customWidth="1"/>
    <col min="3848" max="3848" width="11" style="226" customWidth="1"/>
    <col min="3849" max="3849" width="8" style="226" customWidth="1"/>
    <col min="3850" max="3850" width="5.85546875" style="226" customWidth="1"/>
    <col min="3851" max="3851" width="9.42578125" style="226" bestFit="1" customWidth="1"/>
    <col min="3852" max="4096" width="9.140625" style="226"/>
    <col min="4097" max="4097" width="41.28515625" style="226" bestFit="1" customWidth="1"/>
    <col min="4098" max="4098" width="11.85546875" style="226" customWidth="1"/>
    <col min="4099" max="4099" width="10.5703125" style="226" customWidth="1"/>
    <col min="4100" max="4100" width="10.42578125" style="226" customWidth="1"/>
    <col min="4101" max="4101" width="11.5703125" style="226" bestFit="1" customWidth="1"/>
    <col min="4102" max="4102" width="11.140625" style="226" customWidth="1"/>
    <col min="4103" max="4103" width="9.28515625" style="226" bestFit="1" customWidth="1"/>
    <col min="4104" max="4104" width="11" style="226" customWidth="1"/>
    <col min="4105" max="4105" width="8" style="226" customWidth="1"/>
    <col min="4106" max="4106" width="5.85546875" style="226" customWidth="1"/>
    <col min="4107" max="4107" width="9.42578125" style="226" bestFit="1" customWidth="1"/>
    <col min="4108" max="4352" width="9.140625" style="226"/>
    <col min="4353" max="4353" width="41.28515625" style="226" bestFit="1" customWidth="1"/>
    <col min="4354" max="4354" width="11.85546875" style="226" customWidth="1"/>
    <col min="4355" max="4355" width="10.5703125" style="226" customWidth="1"/>
    <col min="4356" max="4356" width="10.42578125" style="226" customWidth="1"/>
    <col min="4357" max="4357" width="11.5703125" style="226" bestFit="1" customWidth="1"/>
    <col min="4358" max="4358" width="11.140625" style="226" customWidth="1"/>
    <col min="4359" max="4359" width="9.28515625" style="226" bestFit="1" customWidth="1"/>
    <col min="4360" max="4360" width="11" style="226" customWidth="1"/>
    <col min="4361" max="4361" width="8" style="226" customWidth="1"/>
    <col min="4362" max="4362" width="5.85546875" style="226" customWidth="1"/>
    <col min="4363" max="4363" width="9.42578125" style="226" bestFit="1" customWidth="1"/>
    <col min="4364" max="4608" width="9.140625" style="226"/>
    <col min="4609" max="4609" width="41.28515625" style="226" bestFit="1" customWidth="1"/>
    <col min="4610" max="4610" width="11.85546875" style="226" customWidth="1"/>
    <col min="4611" max="4611" width="10.5703125" style="226" customWidth="1"/>
    <col min="4612" max="4612" width="10.42578125" style="226" customWidth="1"/>
    <col min="4613" max="4613" width="11.5703125" style="226" bestFit="1" customWidth="1"/>
    <col min="4614" max="4614" width="11.140625" style="226" customWidth="1"/>
    <col min="4615" max="4615" width="9.28515625" style="226" bestFit="1" customWidth="1"/>
    <col min="4616" max="4616" width="11" style="226" customWidth="1"/>
    <col min="4617" max="4617" width="8" style="226" customWidth="1"/>
    <col min="4618" max="4618" width="5.85546875" style="226" customWidth="1"/>
    <col min="4619" max="4619" width="9.42578125" style="226" bestFit="1" customWidth="1"/>
    <col min="4620" max="4864" width="9.140625" style="226"/>
    <col min="4865" max="4865" width="41.28515625" style="226" bestFit="1" customWidth="1"/>
    <col min="4866" max="4866" width="11.85546875" style="226" customWidth="1"/>
    <col min="4867" max="4867" width="10.5703125" style="226" customWidth="1"/>
    <col min="4868" max="4868" width="10.42578125" style="226" customWidth="1"/>
    <col min="4869" max="4869" width="11.5703125" style="226" bestFit="1" customWidth="1"/>
    <col min="4870" max="4870" width="11.140625" style="226" customWidth="1"/>
    <col min="4871" max="4871" width="9.28515625" style="226" bestFit="1" customWidth="1"/>
    <col min="4872" max="4872" width="11" style="226" customWidth="1"/>
    <col min="4873" max="4873" width="8" style="226" customWidth="1"/>
    <col min="4874" max="4874" width="5.85546875" style="226" customWidth="1"/>
    <col min="4875" max="4875" width="9.42578125" style="226" bestFit="1" customWidth="1"/>
    <col min="4876" max="5120" width="9.140625" style="226"/>
    <col min="5121" max="5121" width="41.28515625" style="226" bestFit="1" customWidth="1"/>
    <col min="5122" max="5122" width="11.85546875" style="226" customWidth="1"/>
    <col min="5123" max="5123" width="10.5703125" style="226" customWidth="1"/>
    <col min="5124" max="5124" width="10.42578125" style="226" customWidth="1"/>
    <col min="5125" max="5125" width="11.5703125" style="226" bestFit="1" customWidth="1"/>
    <col min="5126" max="5126" width="11.140625" style="226" customWidth="1"/>
    <col min="5127" max="5127" width="9.28515625" style="226" bestFit="1" customWidth="1"/>
    <col min="5128" max="5128" width="11" style="226" customWidth="1"/>
    <col min="5129" max="5129" width="8" style="226" customWidth="1"/>
    <col min="5130" max="5130" width="5.85546875" style="226" customWidth="1"/>
    <col min="5131" max="5131" width="9.42578125" style="226" bestFit="1" customWidth="1"/>
    <col min="5132" max="5376" width="9.140625" style="226"/>
    <col min="5377" max="5377" width="41.28515625" style="226" bestFit="1" customWidth="1"/>
    <col min="5378" max="5378" width="11.85546875" style="226" customWidth="1"/>
    <col min="5379" max="5379" width="10.5703125" style="226" customWidth="1"/>
    <col min="5380" max="5380" width="10.42578125" style="226" customWidth="1"/>
    <col min="5381" max="5381" width="11.5703125" style="226" bestFit="1" customWidth="1"/>
    <col min="5382" max="5382" width="11.140625" style="226" customWidth="1"/>
    <col min="5383" max="5383" width="9.28515625" style="226" bestFit="1" customWidth="1"/>
    <col min="5384" max="5384" width="11" style="226" customWidth="1"/>
    <col min="5385" max="5385" width="8" style="226" customWidth="1"/>
    <col min="5386" max="5386" width="5.85546875" style="226" customWidth="1"/>
    <col min="5387" max="5387" width="9.42578125" style="226" bestFit="1" customWidth="1"/>
    <col min="5388" max="5632" width="9.140625" style="226"/>
    <col min="5633" max="5633" width="41.28515625" style="226" bestFit="1" customWidth="1"/>
    <col min="5634" max="5634" width="11.85546875" style="226" customWidth="1"/>
    <col min="5635" max="5635" width="10.5703125" style="226" customWidth="1"/>
    <col min="5636" max="5636" width="10.42578125" style="226" customWidth="1"/>
    <col min="5637" max="5637" width="11.5703125" style="226" bestFit="1" customWidth="1"/>
    <col min="5638" max="5638" width="11.140625" style="226" customWidth="1"/>
    <col min="5639" max="5639" width="9.28515625" style="226" bestFit="1" customWidth="1"/>
    <col min="5640" max="5640" width="11" style="226" customWidth="1"/>
    <col min="5641" max="5641" width="8" style="226" customWidth="1"/>
    <col min="5642" max="5642" width="5.85546875" style="226" customWidth="1"/>
    <col min="5643" max="5643" width="9.42578125" style="226" bestFit="1" customWidth="1"/>
    <col min="5644" max="5888" width="9.140625" style="226"/>
    <col min="5889" max="5889" width="41.28515625" style="226" bestFit="1" customWidth="1"/>
    <col min="5890" max="5890" width="11.85546875" style="226" customWidth="1"/>
    <col min="5891" max="5891" width="10.5703125" style="226" customWidth="1"/>
    <col min="5892" max="5892" width="10.42578125" style="226" customWidth="1"/>
    <col min="5893" max="5893" width="11.5703125" style="226" bestFit="1" customWidth="1"/>
    <col min="5894" max="5894" width="11.140625" style="226" customWidth="1"/>
    <col min="5895" max="5895" width="9.28515625" style="226" bestFit="1" customWidth="1"/>
    <col min="5896" max="5896" width="11" style="226" customWidth="1"/>
    <col min="5897" max="5897" width="8" style="226" customWidth="1"/>
    <col min="5898" max="5898" width="5.85546875" style="226" customWidth="1"/>
    <col min="5899" max="5899" width="9.42578125" style="226" bestFit="1" customWidth="1"/>
    <col min="5900" max="6144" width="9.140625" style="226"/>
    <col min="6145" max="6145" width="41.28515625" style="226" bestFit="1" customWidth="1"/>
    <col min="6146" max="6146" width="11.85546875" style="226" customWidth="1"/>
    <col min="6147" max="6147" width="10.5703125" style="226" customWidth="1"/>
    <col min="6148" max="6148" width="10.42578125" style="226" customWidth="1"/>
    <col min="6149" max="6149" width="11.5703125" style="226" bestFit="1" customWidth="1"/>
    <col min="6150" max="6150" width="11.140625" style="226" customWidth="1"/>
    <col min="6151" max="6151" width="9.28515625" style="226" bestFit="1" customWidth="1"/>
    <col min="6152" max="6152" width="11" style="226" customWidth="1"/>
    <col min="6153" max="6153" width="8" style="226" customWidth="1"/>
    <col min="6154" max="6154" width="5.85546875" style="226" customWidth="1"/>
    <col min="6155" max="6155" width="9.42578125" style="226" bestFit="1" customWidth="1"/>
    <col min="6156" max="6400" width="9.140625" style="226"/>
    <col min="6401" max="6401" width="41.28515625" style="226" bestFit="1" customWidth="1"/>
    <col min="6402" max="6402" width="11.85546875" style="226" customWidth="1"/>
    <col min="6403" max="6403" width="10.5703125" style="226" customWidth="1"/>
    <col min="6404" max="6404" width="10.42578125" style="226" customWidth="1"/>
    <col min="6405" max="6405" width="11.5703125" style="226" bestFit="1" customWidth="1"/>
    <col min="6406" max="6406" width="11.140625" style="226" customWidth="1"/>
    <col min="6407" max="6407" width="9.28515625" style="226" bestFit="1" customWidth="1"/>
    <col min="6408" max="6408" width="11" style="226" customWidth="1"/>
    <col min="6409" max="6409" width="8" style="226" customWidth="1"/>
    <col min="6410" max="6410" width="5.85546875" style="226" customWidth="1"/>
    <col min="6411" max="6411" width="9.42578125" style="226" bestFit="1" customWidth="1"/>
    <col min="6412" max="6656" width="9.140625" style="226"/>
    <col min="6657" max="6657" width="41.28515625" style="226" bestFit="1" customWidth="1"/>
    <col min="6658" max="6658" width="11.85546875" style="226" customWidth="1"/>
    <col min="6659" max="6659" width="10.5703125" style="226" customWidth="1"/>
    <col min="6660" max="6660" width="10.42578125" style="226" customWidth="1"/>
    <col min="6661" max="6661" width="11.5703125" style="226" bestFit="1" customWidth="1"/>
    <col min="6662" max="6662" width="11.140625" style="226" customWidth="1"/>
    <col min="6663" max="6663" width="9.28515625" style="226" bestFit="1" customWidth="1"/>
    <col min="6664" max="6664" width="11" style="226" customWidth="1"/>
    <col min="6665" max="6665" width="8" style="226" customWidth="1"/>
    <col min="6666" max="6666" width="5.85546875" style="226" customWidth="1"/>
    <col min="6667" max="6667" width="9.42578125" style="226" bestFit="1" customWidth="1"/>
    <col min="6668" max="6912" width="9.140625" style="226"/>
    <col min="6913" max="6913" width="41.28515625" style="226" bestFit="1" customWidth="1"/>
    <col min="6914" max="6914" width="11.85546875" style="226" customWidth="1"/>
    <col min="6915" max="6915" width="10.5703125" style="226" customWidth="1"/>
    <col min="6916" max="6916" width="10.42578125" style="226" customWidth="1"/>
    <col min="6917" max="6917" width="11.5703125" style="226" bestFit="1" customWidth="1"/>
    <col min="6918" max="6918" width="11.140625" style="226" customWidth="1"/>
    <col min="6919" max="6919" width="9.28515625" style="226" bestFit="1" customWidth="1"/>
    <col min="6920" max="6920" width="11" style="226" customWidth="1"/>
    <col min="6921" max="6921" width="8" style="226" customWidth="1"/>
    <col min="6922" max="6922" width="5.85546875" style="226" customWidth="1"/>
    <col min="6923" max="6923" width="9.42578125" style="226" bestFit="1" customWidth="1"/>
    <col min="6924" max="7168" width="9.140625" style="226"/>
    <col min="7169" max="7169" width="41.28515625" style="226" bestFit="1" customWidth="1"/>
    <col min="7170" max="7170" width="11.85546875" style="226" customWidth="1"/>
    <col min="7171" max="7171" width="10.5703125" style="226" customWidth="1"/>
    <col min="7172" max="7172" width="10.42578125" style="226" customWidth="1"/>
    <col min="7173" max="7173" width="11.5703125" style="226" bestFit="1" customWidth="1"/>
    <col min="7174" max="7174" width="11.140625" style="226" customWidth="1"/>
    <col min="7175" max="7175" width="9.28515625" style="226" bestFit="1" customWidth="1"/>
    <col min="7176" max="7176" width="11" style="226" customWidth="1"/>
    <col min="7177" max="7177" width="8" style="226" customWidth="1"/>
    <col min="7178" max="7178" width="5.85546875" style="226" customWidth="1"/>
    <col min="7179" max="7179" width="9.42578125" style="226" bestFit="1" customWidth="1"/>
    <col min="7180" max="7424" width="9.140625" style="226"/>
    <col min="7425" max="7425" width="41.28515625" style="226" bestFit="1" customWidth="1"/>
    <col min="7426" max="7426" width="11.85546875" style="226" customWidth="1"/>
    <col min="7427" max="7427" width="10.5703125" style="226" customWidth="1"/>
    <col min="7428" max="7428" width="10.42578125" style="226" customWidth="1"/>
    <col min="7429" max="7429" width="11.5703125" style="226" bestFit="1" customWidth="1"/>
    <col min="7430" max="7430" width="11.140625" style="226" customWidth="1"/>
    <col min="7431" max="7431" width="9.28515625" style="226" bestFit="1" customWidth="1"/>
    <col min="7432" max="7432" width="11" style="226" customWidth="1"/>
    <col min="7433" max="7433" width="8" style="226" customWidth="1"/>
    <col min="7434" max="7434" width="5.85546875" style="226" customWidth="1"/>
    <col min="7435" max="7435" width="9.42578125" style="226" bestFit="1" customWidth="1"/>
    <col min="7436" max="7680" width="9.140625" style="226"/>
    <col min="7681" max="7681" width="41.28515625" style="226" bestFit="1" customWidth="1"/>
    <col min="7682" max="7682" width="11.85546875" style="226" customWidth="1"/>
    <col min="7683" max="7683" width="10.5703125" style="226" customWidth="1"/>
    <col min="7684" max="7684" width="10.42578125" style="226" customWidth="1"/>
    <col min="7685" max="7685" width="11.5703125" style="226" bestFit="1" customWidth="1"/>
    <col min="7686" max="7686" width="11.140625" style="226" customWidth="1"/>
    <col min="7687" max="7687" width="9.28515625" style="226" bestFit="1" customWidth="1"/>
    <col min="7688" max="7688" width="11" style="226" customWidth="1"/>
    <col min="7689" max="7689" width="8" style="226" customWidth="1"/>
    <col min="7690" max="7690" width="5.85546875" style="226" customWidth="1"/>
    <col min="7691" max="7691" width="9.42578125" style="226" bestFit="1" customWidth="1"/>
    <col min="7692" max="7936" width="9.140625" style="226"/>
    <col min="7937" max="7937" width="41.28515625" style="226" bestFit="1" customWidth="1"/>
    <col min="7938" max="7938" width="11.85546875" style="226" customWidth="1"/>
    <col min="7939" max="7939" width="10.5703125" style="226" customWidth="1"/>
    <col min="7940" max="7940" width="10.42578125" style="226" customWidth="1"/>
    <col min="7941" max="7941" width="11.5703125" style="226" bestFit="1" customWidth="1"/>
    <col min="7942" max="7942" width="11.140625" style="226" customWidth="1"/>
    <col min="7943" max="7943" width="9.28515625" style="226" bestFit="1" customWidth="1"/>
    <col min="7944" max="7944" width="11" style="226" customWidth="1"/>
    <col min="7945" max="7945" width="8" style="226" customWidth="1"/>
    <col min="7946" max="7946" width="5.85546875" style="226" customWidth="1"/>
    <col min="7947" max="7947" width="9.42578125" style="226" bestFit="1" customWidth="1"/>
    <col min="7948" max="8192" width="9.140625" style="226"/>
    <col min="8193" max="8193" width="41.28515625" style="226" bestFit="1" customWidth="1"/>
    <col min="8194" max="8194" width="11.85546875" style="226" customWidth="1"/>
    <col min="8195" max="8195" width="10.5703125" style="226" customWidth="1"/>
    <col min="8196" max="8196" width="10.42578125" style="226" customWidth="1"/>
    <col min="8197" max="8197" width="11.5703125" style="226" bestFit="1" customWidth="1"/>
    <col min="8198" max="8198" width="11.140625" style="226" customWidth="1"/>
    <col min="8199" max="8199" width="9.28515625" style="226" bestFit="1" customWidth="1"/>
    <col min="8200" max="8200" width="11" style="226" customWidth="1"/>
    <col min="8201" max="8201" width="8" style="226" customWidth="1"/>
    <col min="8202" max="8202" width="5.85546875" style="226" customWidth="1"/>
    <col min="8203" max="8203" width="9.42578125" style="226" bestFit="1" customWidth="1"/>
    <col min="8204" max="8448" width="9.140625" style="226"/>
    <col min="8449" max="8449" width="41.28515625" style="226" bestFit="1" customWidth="1"/>
    <col min="8450" max="8450" width="11.85546875" style="226" customWidth="1"/>
    <col min="8451" max="8451" width="10.5703125" style="226" customWidth="1"/>
    <col min="8452" max="8452" width="10.42578125" style="226" customWidth="1"/>
    <col min="8453" max="8453" width="11.5703125" style="226" bestFit="1" customWidth="1"/>
    <col min="8454" max="8454" width="11.140625" style="226" customWidth="1"/>
    <col min="8455" max="8455" width="9.28515625" style="226" bestFit="1" customWidth="1"/>
    <col min="8456" max="8456" width="11" style="226" customWidth="1"/>
    <col min="8457" max="8457" width="8" style="226" customWidth="1"/>
    <col min="8458" max="8458" width="5.85546875" style="226" customWidth="1"/>
    <col min="8459" max="8459" width="9.42578125" style="226" bestFit="1" customWidth="1"/>
    <col min="8460" max="8704" width="9.140625" style="226"/>
    <col min="8705" max="8705" width="41.28515625" style="226" bestFit="1" customWidth="1"/>
    <col min="8706" max="8706" width="11.85546875" style="226" customWidth="1"/>
    <col min="8707" max="8707" width="10.5703125" style="226" customWidth="1"/>
    <col min="8708" max="8708" width="10.42578125" style="226" customWidth="1"/>
    <col min="8709" max="8709" width="11.5703125" style="226" bestFit="1" customWidth="1"/>
    <col min="8710" max="8710" width="11.140625" style="226" customWidth="1"/>
    <col min="8711" max="8711" width="9.28515625" style="226" bestFit="1" customWidth="1"/>
    <col min="8712" max="8712" width="11" style="226" customWidth="1"/>
    <col min="8713" max="8713" width="8" style="226" customWidth="1"/>
    <col min="8714" max="8714" width="5.85546875" style="226" customWidth="1"/>
    <col min="8715" max="8715" width="9.42578125" style="226" bestFit="1" customWidth="1"/>
    <col min="8716" max="8960" width="9.140625" style="226"/>
    <col min="8961" max="8961" width="41.28515625" style="226" bestFit="1" customWidth="1"/>
    <col min="8962" max="8962" width="11.85546875" style="226" customWidth="1"/>
    <col min="8963" max="8963" width="10.5703125" style="226" customWidth="1"/>
    <col min="8964" max="8964" width="10.42578125" style="226" customWidth="1"/>
    <col min="8965" max="8965" width="11.5703125" style="226" bestFit="1" customWidth="1"/>
    <col min="8966" max="8966" width="11.140625" style="226" customWidth="1"/>
    <col min="8967" max="8967" width="9.28515625" style="226" bestFit="1" customWidth="1"/>
    <col min="8968" max="8968" width="11" style="226" customWidth="1"/>
    <col min="8969" max="8969" width="8" style="226" customWidth="1"/>
    <col min="8970" max="8970" width="5.85546875" style="226" customWidth="1"/>
    <col min="8971" max="8971" width="9.42578125" style="226" bestFit="1" customWidth="1"/>
    <col min="8972" max="9216" width="9.140625" style="226"/>
    <col min="9217" max="9217" width="41.28515625" style="226" bestFit="1" customWidth="1"/>
    <col min="9218" max="9218" width="11.85546875" style="226" customWidth="1"/>
    <col min="9219" max="9219" width="10.5703125" style="226" customWidth="1"/>
    <col min="9220" max="9220" width="10.42578125" style="226" customWidth="1"/>
    <col min="9221" max="9221" width="11.5703125" style="226" bestFit="1" customWidth="1"/>
    <col min="9222" max="9222" width="11.140625" style="226" customWidth="1"/>
    <col min="9223" max="9223" width="9.28515625" style="226" bestFit="1" customWidth="1"/>
    <col min="9224" max="9224" width="11" style="226" customWidth="1"/>
    <col min="9225" max="9225" width="8" style="226" customWidth="1"/>
    <col min="9226" max="9226" width="5.85546875" style="226" customWidth="1"/>
    <col min="9227" max="9227" width="9.42578125" style="226" bestFit="1" customWidth="1"/>
    <col min="9228" max="9472" width="9.140625" style="226"/>
    <col min="9473" max="9473" width="41.28515625" style="226" bestFit="1" customWidth="1"/>
    <col min="9474" max="9474" width="11.85546875" style="226" customWidth="1"/>
    <col min="9475" max="9475" width="10.5703125" style="226" customWidth="1"/>
    <col min="9476" max="9476" width="10.42578125" style="226" customWidth="1"/>
    <col min="9477" max="9477" width="11.5703125" style="226" bestFit="1" customWidth="1"/>
    <col min="9478" max="9478" width="11.140625" style="226" customWidth="1"/>
    <col min="9479" max="9479" width="9.28515625" style="226" bestFit="1" customWidth="1"/>
    <col min="9480" max="9480" width="11" style="226" customWidth="1"/>
    <col min="9481" max="9481" width="8" style="226" customWidth="1"/>
    <col min="9482" max="9482" width="5.85546875" style="226" customWidth="1"/>
    <col min="9483" max="9483" width="9.42578125" style="226" bestFit="1" customWidth="1"/>
    <col min="9484" max="9728" width="9.140625" style="226"/>
    <col min="9729" max="9729" width="41.28515625" style="226" bestFit="1" customWidth="1"/>
    <col min="9730" max="9730" width="11.85546875" style="226" customWidth="1"/>
    <col min="9731" max="9731" width="10.5703125" style="226" customWidth="1"/>
    <col min="9732" max="9732" width="10.42578125" style="226" customWidth="1"/>
    <col min="9733" max="9733" width="11.5703125" style="226" bestFit="1" customWidth="1"/>
    <col min="9734" max="9734" width="11.140625" style="226" customWidth="1"/>
    <col min="9735" max="9735" width="9.28515625" style="226" bestFit="1" customWidth="1"/>
    <col min="9736" max="9736" width="11" style="226" customWidth="1"/>
    <col min="9737" max="9737" width="8" style="226" customWidth="1"/>
    <col min="9738" max="9738" width="5.85546875" style="226" customWidth="1"/>
    <col min="9739" max="9739" width="9.42578125" style="226" bestFit="1" customWidth="1"/>
    <col min="9740" max="9984" width="9.140625" style="226"/>
    <col min="9985" max="9985" width="41.28515625" style="226" bestFit="1" customWidth="1"/>
    <col min="9986" max="9986" width="11.85546875" style="226" customWidth="1"/>
    <col min="9987" max="9987" width="10.5703125" style="226" customWidth="1"/>
    <col min="9988" max="9988" width="10.42578125" style="226" customWidth="1"/>
    <col min="9989" max="9989" width="11.5703125" style="226" bestFit="1" customWidth="1"/>
    <col min="9990" max="9990" width="11.140625" style="226" customWidth="1"/>
    <col min="9991" max="9991" width="9.28515625" style="226" bestFit="1" customWidth="1"/>
    <col min="9992" max="9992" width="11" style="226" customWidth="1"/>
    <col min="9993" max="9993" width="8" style="226" customWidth="1"/>
    <col min="9994" max="9994" width="5.85546875" style="226" customWidth="1"/>
    <col min="9995" max="9995" width="9.42578125" style="226" bestFit="1" customWidth="1"/>
    <col min="9996" max="10240" width="9.140625" style="226"/>
    <col min="10241" max="10241" width="41.28515625" style="226" bestFit="1" customWidth="1"/>
    <col min="10242" max="10242" width="11.85546875" style="226" customWidth="1"/>
    <col min="10243" max="10243" width="10.5703125" style="226" customWidth="1"/>
    <col min="10244" max="10244" width="10.42578125" style="226" customWidth="1"/>
    <col min="10245" max="10245" width="11.5703125" style="226" bestFit="1" customWidth="1"/>
    <col min="10246" max="10246" width="11.140625" style="226" customWidth="1"/>
    <col min="10247" max="10247" width="9.28515625" style="226" bestFit="1" customWidth="1"/>
    <col min="10248" max="10248" width="11" style="226" customWidth="1"/>
    <col min="10249" max="10249" width="8" style="226" customWidth="1"/>
    <col min="10250" max="10250" width="5.85546875" style="226" customWidth="1"/>
    <col min="10251" max="10251" width="9.42578125" style="226" bestFit="1" customWidth="1"/>
    <col min="10252" max="10496" width="9.140625" style="226"/>
    <col min="10497" max="10497" width="41.28515625" style="226" bestFit="1" customWidth="1"/>
    <col min="10498" max="10498" width="11.85546875" style="226" customWidth="1"/>
    <col min="10499" max="10499" width="10.5703125" style="226" customWidth="1"/>
    <col min="10500" max="10500" width="10.42578125" style="226" customWidth="1"/>
    <col min="10501" max="10501" width="11.5703125" style="226" bestFit="1" customWidth="1"/>
    <col min="10502" max="10502" width="11.140625" style="226" customWidth="1"/>
    <col min="10503" max="10503" width="9.28515625" style="226" bestFit="1" customWidth="1"/>
    <col min="10504" max="10504" width="11" style="226" customWidth="1"/>
    <col min="10505" max="10505" width="8" style="226" customWidth="1"/>
    <col min="10506" max="10506" width="5.85546875" style="226" customWidth="1"/>
    <col min="10507" max="10507" width="9.42578125" style="226" bestFit="1" customWidth="1"/>
    <col min="10508" max="10752" width="9.140625" style="226"/>
    <col min="10753" max="10753" width="41.28515625" style="226" bestFit="1" customWidth="1"/>
    <col min="10754" max="10754" width="11.85546875" style="226" customWidth="1"/>
    <col min="10755" max="10755" width="10.5703125" style="226" customWidth="1"/>
    <col min="10756" max="10756" width="10.42578125" style="226" customWidth="1"/>
    <col min="10757" max="10757" width="11.5703125" style="226" bestFit="1" customWidth="1"/>
    <col min="10758" max="10758" width="11.140625" style="226" customWidth="1"/>
    <col min="10759" max="10759" width="9.28515625" style="226" bestFit="1" customWidth="1"/>
    <col min="10760" max="10760" width="11" style="226" customWidth="1"/>
    <col min="10761" max="10761" width="8" style="226" customWidth="1"/>
    <col min="10762" max="10762" width="5.85546875" style="226" customWidth="1"/>
    <col min="10763" max="10763" width="9.42578125" style="226" bestFit="1" customWidth="1"/>
    <col min="10764" max="11008" width="9.140625" style="226"/>
    <col min="11009" max="11009" width="41.28515625" style="226" bestFit="1" customWidth="1"/>
    <col min="11010" max="11010" width="11.85546875" style="226" customWidth="1"/>
    <col min="11011" max="11011" width="10.5703125" style="226" customWidth="1"/>
    <col min="11012" max="11012" width="10.42578125" style="226" customWidth="1"/>
    <col min="11013" max="11013" width="11.5703125" style="226" bestFit="1" customWidth="1"/>
    <col min="11014" max="11014" width="11.140625" style="226" customWidth="1"/>
    <col min="11015" max="11015" width="9.28515625" style="226" bestFit="1" customWidth="1"/>
    <col min="11016" max="11016" width="11" style="226" customWidth="1"/>
    <col min="11017" max="11017" width="8" style="226" customWidth="1"/>
    <col min="11018" max="11018" width="5.85546875" style="226" customWidth="1"/>
    <col min="11019" max="11019" width="9.42578125" style="226" bestFit="1" customWidth="1"/>
    <col min="11020" max="11264" width="9.140625" style="226"/>
    <col min="11265" max="11265" width="41.28515625" style="226" bestFit="1" customWidth="1"/>
    <col min="11266" max="11266" width="11.85546875" style="226" customWidth="1"/>
    <col min="11267" max="11267" width="10.5703125" style="226" customWidth="1"/>
    <col min="11268" max="11268" width="10.42578125" style="226" customWidth="1"/>
    <col min="11269" max="11269" width="11.5703125" style="226" bestFit="1" customWidth="1"/>
    <col min="11270" max="11270" width="11.140625" style="226" customWidth="1"/>
    <col min="11271" max="11271" width="9.28515625" style="226" bestFit="1" customWidth="1"/>
    <col min="11272" max="11272" width="11" style="226" customWidth="1"/>
    <col min="11273" max="11273" width="8" style="226" customWidth="1"/>
    <col min="11274" max="11274" width="5.85546875" style="226" customWidth="1"/>
    <col min="11275" max="11275" width="9.42578125" style="226" bestFit="1" customWidth="1"/>
    <col min="11276" max="11520" width="9.140625" style="226"/>
    <col min="11521" max="11521" width="41.28515625" style="226" bestFit="1" customWidth="1"/>
    <col min="11522" max="11522" width="11.85546875" style="226" customWidth="1"/>
    <col min="11523" max="11523" width="10.5703125" style="226" customWidth="1"/>
    <col min="11524" max="11524" width="10.42578125" style="226" customWidth="1"/>
    <col min="11525" max="11525" width="11.5703125" style="226" bestFit="1" customWidth="1"/>
    <col min="11526" max="11526" width="11.140625" style="226" customWidth="1"/>
    <col min="11527" max="11527" width="9.28515625" style="226" bestFit="1" customWidth="1"/>
    <col min="11528" max="11528" width="11" style="226" customWidth="1"/>
    <col min="11529" max="11529" width="8" style="226" customWidth="1"/>
    <col min="11530" max="11530" width="5.85546875" style="226" customWidth="1"/>
    <col min="11531" max="11531" width="9.42578125" style="226" bestFit="1" customWidth="1"/>
    <col min="11532" max="11776" width="9.140625" style="226"/>
    <col min="11777" max="11777" width="41.28515625" style="226" bestFit="1" customWidth="1"/>
    <col min="11778" max="11778" width="11.85546875" style="226" customWidth="1"/>
    <col min="11779" max="11779" width="10.5703125" style="226" customWidth="1"/>
    <col min="11780" max="11780" width="10.42578125" style="226" customWidth="1"/>
    <col min="11781" max="11781" width="11.5703125" style="226" bestFit="1" customWidth="1"/>
    <col min="11782" max="11782" width="11.140625" style="226" customWidth="1"/>
    <col min="11783" max="11783" width="9.28515625" style="226" bestFit="1" customWidth="1"/>
    <col min="11784" max="11784" width="11" style="226" customWidth="1"/>
    <col min="11785" max="11785" width="8" style="226" customWidth="1"/>
    <col min="11786" max="11786" width="5.85546875" style="226" customWidth="1"/>
    <col min="11787" max="11787" width="9.42578125" style="226" bestFit="1" customWidth="1"/>
    <col min="11788" max="12032" width="9.140625" style="226"/>
    <col min="12033" max="12033" width="41.28515625" style="226" bestFit="1" customWidth="1"/>
    <col min="12034" max="12034" width="11.85546875" style="226" customWidth="1"/>
    <col min="12035" max="12035" width="10.5703125" style="226" customWidth="1"/>
    <col min="12036" max="12036" width="10.42578125" style="226" customWidth="1"/>
    <col min="12037" max="12037" width="11.5703125" style="226" bestFit="1" customWidth="1"/>
    <col min="12038" max="12038" width="11.140625" style="226" customWidth="1"/>
    <col min="12039" max="12039" width="9.28515625" style="226" bestFit="1" customWidth="1"/>
    <col min="12040" max="12040" width="11" style="226" customWidth="1"/>
    <col min="12041" max="12041" width="8" style="226" customWidth="1"/>
    <col min="12042" max="12042" width="5.85546875" style="226" customWidth="1"/>
    <col min="12043" max="12043" width="9.42578125" style="226" bestFit="1" customWidth="1"/>
    <col min="12044" max="12288" width="9.140625" style="226"/>
    <col min="12289" max="12289" width="41.28515625" style="226" bestFit="1" customWidth="1"/>
    <col min="12290" max="12290" width="11.85546875" style="226" customWidth="1"/>
    <col min="12291" max="12291" width="10.5703125" style="226" customWidth="1"/>
    <col min="12292" max="12292" width="10.42578125" style="226" customWidth="1"/>
    <col min="12293" max="12293" width="11.5703125" style="226" bestFit="1" customWidth="1"/>
    <col min="12294" max="12294" width="11.140625" style="226" customWidth="1"/>
    <col min="12295" max="12295" width="9.28515625" style="226" bestFit="1" customWidth="1"/>
    <col min="12296" max="12296" width="11" style="226" customWidth="1"/>
    <col min="12297" max="12297" width="8" style="226" customWidth="1"/>
    <col min="12298" max="12298" width="5.85546875" style="226" customWidth="1"/>
    <col min="12299" max="12299" width="9.42578125" style="226" bestFit="1" customWidth="1"/>
    <col min="12300" max="12544" width="9.140625" style="226"/>
    <col min="12545" max="12545" width="41.28515625" style="226" bestFit="1" customWidth="1"/>
    <col min="12546" max="12546" width="11.85546875" style="226" customWidth="1"/>
    <col min="12547" max="12547" width="10.5703125" style="226" customWidth="1"/>
    <col min="12548" max="12548" width="10.42578125" style="226" customWidth="1"/>
    <col min="12549" max="12549" width="11.5703125" style="226" bestFit="1" customWidth="1"/>
    <col min="12550" max="12550" width="11.140625" style="226" customWidth="1"/>
    <col min="12551" max="12551" width="9.28515625" style="226" bestFit="1" customWidth="1"/>
    <col min="12552" max="12552" width="11" style="226" customWidth="1"/>
    <col min="12553" max="12553" width="8" style="226" customWidth="1"/>
    <col min="12554" max="12554" width="5.85546875" style="226" customWidth="1"/>
    <col min="12555" max="12555" width="9.42578125" style="226" bestFit="1" customWidth="1"/>
    <col min="12556" max="12800" width="9.140625" style="226"/>
    <col min="12801" max="12801" width="41.28515625" style="226" bestFit="1" customWidth="1"/>
    <col min="12802" max="12802" width="11.85546875" style="226" customWidth="1"/>
    <col min="12803" max="12803" width="10.5703125" style="226" customWidth="1"/>
    <col min="12804" max="12804" width="10.42578125" style="226" customWidth="1"/>
    <col min="12805" max="12805" width="11.5703125" style="226" bestFit="1" customWidth="1"/>
    <col min="12806" max="12806" width="11.140625" style="226" customWidth="1"/>
    <col min="12807" max="12807" width="9.28515625" style="226" bestFit="1" customWidth="1"/>
    <col min="12808" max="12808" width="11" style="226" customWidth="1"/>
    <col min="12809" max="12809" width="8" style="226" customWidth="1"/>
    <col min="12810" max="12810" width="5.85546875" style="226" customWidth="1"/>
    <col min="12811" max="12811" width="9.42578125" style="226" bestFit="1" customWidth="1"/>
    <col min="12812" max="13056" width="9.140625" style="226"/>
    <col min="13057" max="13057" width="41.28515625" style="226" bestFit="1" customWidth="1"/>
    <col min="13058" max="13058" width="11.85546875" style="226" customWidth="1"/>
    <col min="13059" max="13059" width="10.5703125" style="226" customWidth="1"/>
    <col min="13060" max="13060" width="10.42578125" style="226" customWidth="1"/>
    <col min="13061" max="13061" width="11.5703125" style="226" bestFit="1" customWidth="1"/>
    <col min="13062" max="13062" width="11.140625" style="226" customWidth="1"/>
    <col min="13063" max="13063" width="9.28515625" style="226" bestFit="1" customWidth="1"/>
    <col min="13064" max="13064" width="11" style="226" customWidth="1"/>
    <col min="13065" max="13065" width="8" style="226" customWidth="1"/>
    <col min="13066" max="13066" width="5.85546875" style="226" customWidth="1"/>
    <col min="13067" max="13067" width="9.42578125" style="226" bestFit="1" customWidth="1"/>
    <col min="13068" max="13312" width="9.140625" style="226"/>
    <col min="13313" max="13313" width="41.28515625" style="226" bestFit="1" customWidth="1"/>
    <col min="13314" max="13314" width="11.85546875" style="226" customWidth="1"/>
    <col min="13315" max="13315" width="10.5703125" style="226" customWidth="1"/>
    <col min="13316" max="13316" width="10.42578125" style="226" customWidth="1"/>
    <col min="13317" max="13317" width="11.5703125" style="226" bestFit="1" customWidth="1"/>
    <col min="13318" max="13318" width="11.140625" style="226" customWidth="1"/>
    <col min="13319" max="13319" width="9.28515625" style="226" bestFit="1" customWidth="1"/>
    <col min="13320" max="13320" width="11" style="226" customWidth="1"/>
    <col min="13321" max="13321" width="8" style="226" customWidth="1"/>
    <col min="13322" max="13322" width="5.85546875" style="226" customWidth="1"/>
    <col min="13323" max="13323" width="9.42578125" style="226" bestFit="1" customWidth="1"/>
    <col min="13324" max="13568" width="9.140625" style="226"/>
    <col min="13569" max="13569" width="41.28515625" style="226" bestFit="1" customWidth="1"/>
    <col min="13570" max="13570" width="11.85546875" style="226" customWidth="1"/>
    <col min="13571" max="13571" width="10.5703125" style="226" customWidth="1"/>
    <col min="13572" max="13572" width="10.42578125" style="226" customWidth="1"/>
    <col min="13573" max="13573" width="11.5703125" style="226" bestFit="1" customWidth="1"/>
    <col min="13574" max="13574" width="11.140625" style="226" customWidth="1"/>
    <col min="13575" max="13575" width="9.28515625" style="226" bestFit="1" customWidth="1"/>
    <col min="13576" max="13576" width="11" style="226" customWidth="1"/>
    <col min="13577" max="13577" width="8" style="226" customWidth="1"/>
    <col min="13578" max="13578" width="5.85546875" style="226" customWidth="1"/>
    <col min="13579" max="13579" width="9.42578125" style="226" bestFit="1" customWidth="1"/>
    <col min="13580" max="13824" width="9.140625" style="226"/>
    <col min="13825" max="13825" width="41.28515625" style="226" bestFit="1" customWidth="1"/>
    <col min="13826" max="13826" width="11.85546875" style="226" customWidth="1"/>
    <col min="13827" max="13827" width="10.5703125" style="226" customWidth="1"/>
    <col min="13828" max="13828" width="10.42578125" style="226" customWidth="1"/>
    <col min="13829" max="13829" width="11.5703125" style="226" bestFit="1" customWidth="1"/>
    <col min="13830" max="13830" width="11.140625" style="226" customWidth="1"/>
    <col min="13831" max="13831" width="9.28515625" style="226" bestFit="1" customWidth="1"/>
    <col min="13832" max="13832" width="11" style="226" customWidth="1"/>
    <col min="13833" max="13833" width="8" style="226" customWidth="1"/>
    <col min="13834" max="13834" width="5.85546875" style="226" customWidth="1"/>
    <col min="13835" max="13835" width="9.42578125" style="226" bestFit="1" customWidth="1"/>
    <col min="13836" max="14080" width="9.140625" style="226"/>
    <col min="14081" max="14081" width="41.28515625" style="226" bestFit="1" customWidth="1"/>
    <col min="14082" max="14082" width="11.85546875" style="226" customWidth="1"/>
    <col min="14083" max="14083" width="10.5703125" style="226" customWidth="1"/>
    <col min="14084" max="14084" width="10.42578125" style="226" customWidth="1"/>
    <col min="14085" max="14085" width="11.5703125" style="226" bestFit="1" customWidth="1"/>
    <col min="14086" max="14086" width="11.140625" style="226" customWidth="1"/>
    <col min="14087" max="14087" width="9.28515625" style="226" bestFit="1" customWidth="1"/>
    <col min="14088" max="14088" width="11" style="226" customWidth="1"/>
    <col min="14089" max="14089" width="8" style="226" customWidth="1"/>
    <col min="14090" max="14090" width="5.85546875" style="226" customWidth="1"/>
    <col min="14091" max="14091" width="9.42578125" style="226" bestFit="1" customWidth="1"/>
    <col min="14092" max="14336" width="9.140625" style="226"/>
    <col min="14337" max="14337" width="41.28515625" style="226" bestFit="1" customWidth="1"/>
    <col min="14338" max="14338" width="11.85546875" style="226" customWidth="1"/>
    <col min="14339" max="14339" width="10.5703125" style="226" customWidth="1"/>
    <col min="14340" max="14340" width="10.42578125" style="226" customWidth="1"/>
    <col min="14341" max="14341" width="11.5703125" style="226" bestFit="1" customWidth="1"/>
    <col min="14342" max="14342" width="11.140625" style="226" customWidth="1"/>
    <col min="14343" max="14343" width="9.28515625" style="226" bestFit="1" customWidth="1"/>
    <col min="14344" max="14344" width="11" style="226" customWidth="1"/>
    <col min="14345" max="14345" width="8" style="226" customWidth="1"/>
    <col min="14346" max="14346" width="5.85546875" style="226" customWidth="1"/>
    <col min="14347" max="14347" width="9.42578125" style="226" bestFit="1" customWidth="1"/>
    <col min="14348" max="14592" width="9.140625" style="226"/>
    <col min="14593" max="14593" width="41.28515625" style="226" bestFit="1" customWidth="1"/>
    <col min="14594" max="14594" width="11.85546875" style="226" customWidth="1"/>
    <col min="14595" max="14595" width="10.5703125" style="226" customWidth="1"/>
    <col min="14596" max="14596" width="10.42578125" style="226" customWidth="1"/>
    <col min="14597" max="14597" width="11.5703125" style="226" bestFit="1" customWidth="1"/>
    <col min="14598" max="14598" width="11.140625" style="226" customWidth="1"/>
    <col min="14599" max="14599" width="9.28515625" style="226" bestFit="1" customWidth="1"/>
    <col min="14600" max="14600" width="11" style="226" customWidth="1"/>
    <col min="14601" max="14601" width="8" style="226" customWidth="1"/>
    <col min="14602" max="14602" width="5.85546875" style="226" customWidth="1"/>
    <col min="14603" max="14603" width="9.42578125" style="226" bestFit="1" customWidth="1"/>
    <col min="14604" max="14848" width="9.140625" style="226"/>
    <col min="14849" max="14849" width="41.28515625" style="226" bestFit="1" customWidth="1"/>
    <col min="14850" max="14850" width="11.85546875" style="226" customWidth="1"/>
    <col min="14851" max="14851" width="10.5703125" style="226" customWidth="1"/>
    <col min="14852" max="14852" width="10.42578125" style="226" customWidth="1"/>
    <col min="14853" max="14853" width="11.5703125" style="226" bestFit="1" customWidth="1"/>
    <col min="14854" max="14854" width="11.140625" style="226" customWidth="1"/>
    <col min="14855" max="14855" width="9.28515625" style="226" bestFit="1" customWidth="1"/>
    <col min="14856" max="14856" width="11" style="226" customWidth="1"/>
    <col min="14857" max="14857" width="8" style="226" customWidth="1"/>
    <col min="14858" max="14858" width="5.85546875" style="226" customWidth="1"/>
    <col min="14859" max="14859" width="9.42578125" style="226" bestFit="1" customWidth="1"/>
    <col min="14860" max="15104" width="9.140625" style="226"/>
    <col min="15105" max="15105" width="41.28515625" style="226" bestFit="1" customWidth="1"/>
    <col min="15106" max="15106" width="11.85546875" style="226" customWidth="1"/>
    <col min="15107" max="15107" width="10.5703125" style="226" customWidth="1"/>
    <col min="15108" max="15108" width="10.42578125" style="226" customWidth="1"/>
    <col min="15109" max="15109" width="11.5703125" style="226" bestFit="1" customWidth="1"/>
    <col min="15110" max="15110" width="11.140625" style="226" customWidth="1"/>
    <col min="15111" max="15111" width="9.28515625" style="226" bestFit="1" customWidth="1"/>
    <col min="15112" max="15112" width="11" style="226" customWidth="1"/>
    <col min="15113" max="15113" width="8" style="226" customWidth="1"/>
    <col min="15114" max="15114" width="5.85546875" style="226" customWidth="1"/>
    <col min="15115" max="15115" width="9.42578125" style="226" bestFit="1" customWidth="1"/>
    <col min="15116" max="15360" width="9.140625" style="226"/>
    <col min="15361" max="15361" width="41.28515625" style="226" bestFit="1" customWidth="1"/>
    <col min="15362" max="15362" width="11.85546875" style="226" customWidth="1"/>
    <col min="15363" max="15363" width="10.5703125" style="226" customWidth="1"/>
    <col min="15364" max="15364" width="10.42578125" style="226" customWidth="1"/>
    <col min="15365" max="15365" width="11.5703125" style="226" bestFit="1" customWidth="1"/>
    <col min="15366" max="15366" width="11.140625" style="226" customWidth="1"/>
    <col min="15367" max="15367" width="9.28515625" style="226" bestFit="1" customWidth="1"/>
    <col min="15368" max="15368" width="11" style="226" customWidth="1"/>
    <col min="15369" max="15369" width="8" style="226" customWidth="1"/>
    <col min="15370" max="15370" width="5.85546875" style="226" customWidth="1"/>
    <col min="15371" max="15371" width="9.42578125" style="226" bestFit="1" customWidth="1"/>
    <col min="15372" max="15616" width="9.140625" style="226"/>
    <col min="15617" max="15617" width="41.28515625" style="226" bestFit="1" customWidth="1"/>
    <col min="15618" max="15618" width="11.85546875" style="226" customWidth="1"/>
    <col min="15619" max="15619" width="10.5703125" style="226" customWidth="1"/>
    <col min="15620" max="15620" width="10.42578125" style="226" customWidth="1"/>
    <col min="15621" max="15621" width="11.5703125" style="226" bestFit="1" customWidth="1"/>
    <col min="15622" max="15622" width="11.140625" style="226" customWidth="1"/>
    <col min="15623" max="15623" width="9.28515625" style="226" bestFit="1" customWidth="1"/>
    <col min="15624" max="15624" width="11" style="226" customWidth="1"/>
    <col min="15625" max="15625" width="8" style="226" customWidth="1"/>
    <col min="15626" max="15626" width="5.85546875" style="226" customWidth="1"/>
    <col min="15627" max="15627" width="9.42578125" style="226" bestFit="1" customWidth="1"/>
    <col min="15628" max="15872" width="9.140625" style="226"/>
    <col min="15873" max="15873" width="41.28515625" style="226" bestFit="1" customWidth="1"/>
    <col min="15874" max="15874" width="11.85546875" style="226" customWidth="1"/>
    <col min="15875" max="15875" width="10.5703125" style="226" customWidth="1"/>
    <col min="15876" max="15876" width="10.42578125" style="226" customWidth="1"/>
    <col min="15877" max="15877" width="11.5703125" style="226" bestFit="1" customWidth="1"/>
    <col min="15878" max="15878" width="11.140625" style="226" customWidth="1"/>
    <col min="15879" max="15879" width="9.28515625" style="226" bestFit="1" customWidth="1"/>
    <col min="15880" max="15880" width="11" style="226" customWidth="1"/>
    <col min="15881" max="15881" width="8" style="226" customWidth="1"/>
    <col min="15882" max="15882" width="5.85546875" style="226" customWidth="1"/>
    <col min="15883" max="15883" width="9.42578125" style="226" bestFit="1" customWidth="1"/>
    <col min="15884" max="16128" width="9.140625" style="226"/>
    <col min="16129" max="16129" width="41.28515625" style="226" bestFit="1" customWidth="1"/>
    <col min="16130" max="16130" width="11.85546875" style="226" customWidth="1"/>
    <col min="16131" max="16131" width="10.5703125" style="226" customWidth="1"/>
    <col min="16132" max="16132" width="10.42578125" style="226" customWidth="1"/>
    <col min="16133" max="16133" width="11.5703125" style="226" bestFit="1" customWidth="1"/>
    <col min="16134" max="16134" width="11.140625" style="226" customWidth="1"/>
    <col min="16135" max="16135" width="9.28515625" style="226" bestFit="1" customWidth="1"/>
    <col min="16136" max="16136" width="11" style="226" customWidth="1"/>
    <col min="16137" max="16137" width="8" style="226" customWidth="1"/>
    <col min="16138" max="16138" width="5.85546875" style="226" customWidth="1"/>
    <col min="16139" max="16139" width="9.42578125" style="226" bestFit="1" customWidth="1"/>
    <col min="16140" max="16384" width="9.140625" style="226"/>
  </cols>
  <sheetData>
    <row r="1" spans="1:12" ht="15.75" x14ac:dyDescent="0.25">
      <c r="A1" s="454" t="s">
        <v>233</v>
      </c>
      <c r="B1" s="454"/>
      <c r="C1" s="454"/>
      <c r="D1" s="454"/>
      <c r="E1" s="454"/>
    </row>
    <row r="3" spans="1:12" ht="15.75" thickBot="1" x14ac:dyDescent="0.3">
      <c r="A3" s="227" t="s">
        <v>234</v>
      </c>
      <c r="I3" s="228"/>
    </row>
    <row r="4" spans="1:12" ht="51.75" thickBot="1" x14ac:dyDescent="0.25">
      <c r="A4" s="308"/>
      <c r="B4" s="311" t="s">
        <v>396</v>
      </c>
      <c r="C4" s="309" t="s">
        <v>397</v>
      </c>
      <c r="D4" s="311" t="s">
        <v>398</v>
      </c>
      <c r="E4" s="311" t="s">
        <v>399</v>
      </c>
      <c r="F4" s="311" t="s">
        <v>400</v>
      </c>
      <c r="G4" s="317" t="s">
        <v>306</v>
      </c>
      <c r="H4" s="324" t="s">
        <v>401</v>
      </c>
      <c r="I4" s="317" t="s">
        <v>307</v>
      </c>
      <c r="J4" s="322" t="s">
        <v>389</v>
      </c>
      <c r="K4" s="229" t="s">
        <v>390</v>
      </c>
      <c r="L4" s="238" t="s">
        <v>230</v>
      </c>
    </row>
    <row r="5" spans="1:12" ht="13.5" thickBot="1" x14ac:dyDescent="0.25">
      <c r="A5" s="309" t="s">
        <v>235</v>
      </c>
      <c r="B5" s="310">
        <f>B30/B24</f>
        <v>39.249532900436527</v>
      </c>
      <c r="C5" s="311"/>
      <c r="D5" s="311">
        <f>D78</f>
        <v>35.314666721488592</v>
      </c>
      <c r="E5" s="311">
        <f>D88/B85</f>
        <v>26.345545242013497</v>
      </c>
      <c r="F5" s="310">
        <f>D129</f>
        <v>53.831943194678971</v>
      </c>
      <c r="G5" s="318">
        <f>AVERAGE(B5,D5:F5)</f>
        <v>38.685422014654399</v>
      </c>
      <c r="H5" s="325">
        <f>E153</f>
        <v>1.4078537956639778E-3</v>
      </c>
      <c r="I5" s="318">
        <f>G5+E152</f>
        <v>39.352139336666987</v>
      </c>
      <c r="J5" s="323">
        <f>G5/Conversions!D5*2375</f>
        <v>70245.677419354848</v>
      </c>
      <c r="K5" s="303">
        <f>I5/Conversions!D5*2375</f>
        <v>71456.314592041002</v>
      </c>
      <c r="L5" s="238"/>
    </row>
    <row r="6" spans="1:12" ht="13.5" thickBot="1" x14ac:dyDescent="0.25">
      <c r="A6" s="309" t="s">
        <v>236</v>
      </c>
      <c r="B6" s="310">
        <f>B32/B24</f>
        <v>56.361177327563965</v>
      </c>
      <c r="C6" s="311">
        <f>B42/400</f>
        <v>19.997499999999999</v>
      </c>
      <c r="D6" s="337">
        <f>D79</f>
        <v>2.9937096419999993</v>
      </c>
      <c r="E6" s="337">
        <f>D89/B85</f>
        <v>0.19753216112903224</v>
      </c>
      <c r="F6" s="310">
        <f>C130</f>
        <v>34.204719977983757</v>
      </c>
      <c r="G6" s="318">
        <f>AVERAGE(B6:C6,F6)</f>
        <v>36.854465768515908</v>
      </c>
      <c r="H6" s="325">
        <f>E159</f>
        <v>0.27882925237414746</v>
      </c>
      <c r="I6" s="318">
        <f>G6+E159</f>
        <v>37.133295020890053</v>
      </c>
      <c r="J6" s="323">
        <f>G6*Conversions!$D$4</f>
        <v>33433.808946050005</v>
      </c>
      <c r="K6" s="303">
        <f>I6*Conversions!$D$4</f>
        <v>33686.758588869438</v>
      </c>
      <c r="L6" s="238">
        <v>1</v>
      </c>
    </row>
    <row r="7" spans="1:12" ht="16.5" customHeight="1" thickBot="1" x14ac:dyDescent="0.25">
      <c r="A7" s="309" t="s">
        <v>356</v>
      </c>
      <c r="B7" s="310"/>
      <c r="C7" s="311">
        <f>B43/400</f>
        <v>9.25</v>
      </c>
      <c r="D7" s="310"/>
      <c r="E7" s="310"/>
      <c r="F7" s="312"/>
      <c r="G7" s="319">
        <f>C7</f>
        <v>9.25</v>
      </c>
      <c r="H7" s="326"/>
      <c r="I7" s="318">
        <f>G7</f>
        <v>9.25</v>
      </c>
      <c r="J7" s="323">
        <f>G7*Conversions!$D$4</f>
        <v>8391.458845000001</v>
      </c>
      <c r="K7" s="303">
        <f>I7*Conversions!$D$4</f>
        <v>8391.458845000001</v>
      </c>
      <c r="L7" s="238"/>
    </row>
    <row r="8" spans="1:12" ht="13.5" thickBot="1" x14ac:dyDescent="0.25">
      <c r="A8" s="309" t="s">
        <v>237</v>
      </c>
      <c r="B8" s="313"/>
      <c r="C8" s="311"/>
      <c r="D8" s="311"/>
      <c r="E8" s="311">
        <f>D90/B85</f>
        <v>0.10681368712903223</v>
      </c>
      <c r="F8" s="314">
        <f>C131</f>
        <v>0.44974301485715024</v>
      </c>
      <c r="G8" s="320">
        <f>AVERAGE(E8:F8)</f>
        <v>0.27827835099309123</v>
      </c>
      <c r="H8" s="325"/>
      <c r="I8" s="320">
        <f>G8</f>
        <v>0.27827835099309123</v>
      </c>
      <c r="J8" s="335">
        <f>G8*Conversions!$D$4</f>
        <v>252.44987349329622</v>
      </c>
      <c r="K8" s="304">
        <f>I8*Conversions!$D$4</f>
        <v>252.44987349329622</v>
      </c>
      <c r="L8" s="238"/>
    </row>
    <row r="9" spans="1:12" ht="13.5" thickBot="1" x14ac:dyDescent="0.25">
      <c r="A9" s="309" t="s">
        <v>238</v>
      </c>
      <c r="B9" s="315">
        <f>B34/B24</f>
        <v>0.25353160151260928</v>
      </c>
      <c r="C9" s="311"/>
      <c r="D9" s="311"/>
      <c r="E9" s="311"/>
      <c r="F9" s="314">
        <f>C132</f>
        <v>0.22487150742857512</v>
      </c>
      <c r="G9" s="320">
        <f>AVERAGE(B9,F9)</f>
        <v>0.23920155447059221</v>
      </c>
      <c r="H9" s="325"/>
      <c r="I9" s="320">
        <f>G9</f>
        <v>0.23920155447059221</v>
      </c>
      <c r="J9" s="335">
        <f>G9*Conversions!$D$4</f>
        <v>217.00000000000006</v>
      </c>
      <c r="K9" s="304">
        <f>I9*Conversions!$D$4</f>
        <v>217.00000000000006</v>
      </c>
      <c r="L9" s="238"/>
    </row>
    <row r="10" spans="1:12" ht="13.5" thickBot="1" x14ac:dyDescent="0.25">
      <c r="A10" s="309" t="s">
        <v>316</v>
      </c>
      <c r="B10" s="315"/>
      <c r="C10" s="311"/>
      <c r="D10" s="311"/>
      <c r="E10" s="311"/>
      <c r="F10" s="314"/>
      <c r="G10" s="328" t="s">
        <v>317</v>
      </c>
      <c r="H10" s="325">
        <f>E167</f>
        <v>9.7293611466723787E-2</v>
      </c>
      <c r="I10" s="320">
        <f>E167</f>
        <v>9.7293611466723787E-2</v>
      </c>
      <c r="J10" s="302" t="s">
        <v>317</v>
      </c>
      <c r="K10" s="304">
        <f>I10*Conversions!$D$4</f>
        <v>88.263279622100839</v>
      </c>
      <c r="L10" s="238"/>
    </row>
    <row r="11" spans="1:12" ht="13.5" thickBot="1" x14ac:dyDescent="0.25">
      <c r="A11" s="309" t="s">
        <v>239</v>
      </c>
      <c r="B11" s="316"/>
      <c r="C11" s="316"/>
      <c r="D11" s="316"/>
      <c r="E11" s="316"/>
      <c r="F11" s="316"/>
      <c r="G11" s="321"/>
      <c r="H11" s="327"/>
      <c r="I11" s="329"/>
      <c r="J11" s="230"/>
    </row>
    <row r="12" spans="1:12" x14ac:dyDescent="0.2">
      <c r="B12" s="336" t="s">
        <v>395</v>
      </c>
      <c r="C12" s="331"/>
      <c r="D12" s="331"/>
      <c r="E12" s="331"/>
      <c r="F12" s="331"/>
      <c r="G12" s="332"/>
      <c r="H12" s="332"/>
      <c r="I12" s="333"/>
      <c r="J12" s="332"/>
    </row>
    <row r="13" spans="1:12" x14ac:dyDescent="0.2">
      <c r="A13" s="330"/>
      <c r="B13" s="334" t="s">
        <v>418</v>
      </c>
      <c r="C13" s="331"/>
      <c r="D13" s="331"/>
      <c r="E13" s="331"/>
      <c r="F13" s="331"/>
      <c r="G13" s="332"/>
      <c r="H13" s="332"/>
      <c r="I13" s="333"/>
      <c r="J13" s="332"/>
    </row>
    <row r="14" spans="1:12" ht="15" customHeight="1" x14ac:dyDescent="0.2">
      <c r="A14" s="231" t="s">
        <v>240</v>
      </c>
      <c r="B14" s="231"/>
      <c r="C14" s="231"/>
      <c r="D14" s="231"/>
      <c r="E14" s="231"/>
      <c r="F14" s="231"/>
      <c r="G14" s="231"/>
      <c r="H14" s="231"/>
      <c r="I14" s="231"/>
    </row>
    <row r="16" spans="1:12" x14ac:dyDescent="0.2">
      <c r="A16" s="232"/>
    </row>
    <row r="17" spans="1:10" x14ac:dyDescent="0.2">
      <c r="A17" s="233" t="s">
        <v>241</v>
      </c>
    </row>
    <row r="18" spans="1:10" x14ac:dyDescent="0.2">
      <c r="A18" s="455" t="s">
        <v>242</v>
      </c>
      <c r="B18" s="455"/>
      <c r="C18" s="455"/>
      <c r="D18" s="455"/>
      <c r="E18" s="455"/>
      <c r="F18" s="455"/>
      <c r="G18" s="455"/>
      <c r="H18" s="455"/>
      <c r="I18" s="455"/>
      <c r="J18" s="234"/>
    </row>
    <row r="19" spans="1:10" ht="14.25" customHeight="1" x14ac:dyDescent="0.2">
      <c r="A19" s="226" t="s">
        <v>243</v>
      </c>
    </row>
    <row r="20" spans="1:10" ht="13.5" thickBot="1" x14ac:dyDescent="0.25"/>
    <row r="21" spans="1:10" ht="13.5" thickBot="1" x14ac:dyDescent="0.25">
      <c r="A21" s="235" t="s">
        <v>357</v>
      </c>
    </row>
    <row r="22" spans="1:10" x14ac:dyDescent="0.2">
      <c r="A22" s="240"/>
    </row>
    <row r="23" spans="1:10" x14ac:dyDescent="0.2">
      <c r="A23" s="236"/>
    </row>
    <row r="24" spans="1:10" x14ac:dyDescent="0.2">
      <c r="A24" s="226" t="s">
        <v>244</v>
      </c>
      <c r="B24" s="226">
        <v>1000</v>
      </c>
      <c r="C24" s="226" t="s">
        <v>245</v>
      </c>
    </row>
    <row r="26" spans="1:10" x14ac:dyDescent="0.2">
      <c r="A26" s="237" t="s">
        <v>246</v>
      </c>
      <c r="B26" s="237" t="s">
        <v>75</v>
      </c>
      <c r="C26" s="237" t="s">
        <v>69</v>
      </c>
      <c r="D26" s="237"/>
      <c r="E26" s="237"/>
    </row>
    <row r="27" spans="1:10" x14ac:dyDescent="0.2">
      <c r="A27" s="226" t="s">
        <v>247</v>
      </c>
      <c r="B27" s="226">
        <v>71270</v>
      </c>
      <c r="C27" s="238" t="s">
        <v>302</v>
      </c>
    </row>
    <row r="28" spans="1:10" x14ac:dyDescent="0.2">
      <c r="B28" s="226">
        <f>B27*1000</f>
        <v>71270000</v>
      </c>
      <c r="C28" s="238" t="s">
        <v>39</v>
      </c>
    </row>
    <row r="29" spans="1:10" x14ac:dyDescent="0.2">
      <c r="B29" s="226">
        <f>B28/Conversions!D6</f>
        <v>30008.42105263158</v>
      </c>
      <c r="C29" s="238" t="s">
        <v>318</v>
      </c>
    </row>
    <row r="30" spans="1:10" x14ac:dyDescent="0.2">
      <c r="B30" s="228">
        <f>B29*Conversions!D5</f>
        <v>39249.532900436527</v>
      </c>
      <c r="C30" s="237" t="s">
        <v>319</v>
      </c>
    </row>
    <row r="31" spans="1:10" x14ac:dyDescent="0.2">
      <c r="A31" s="226" t="s">
        <v>250</v>
      </c>
      <c r="B31" s="226">
        <v>51130</v>
      </c>
      <c r="C31" s="238" t="s">
        <v>302</v>
      </c>
    </row>
    <row r="32" spans="1:10" x14ac:dyDescent="0.2">
      <c r="B32" s="228">
        <f>B31*Conversions!$D$7</f>
        <v>56361.177327563964</v>
      </c>
      <c r="C32" s="237" t="s">
        <v>261</v>
      </c>
    </row>
    <row r="33" spans="1:3" x14ac:dyDescent="0.2">
      <c r="A33" s="226" t="s">
        <v>251</v>
      </c>
      <c r="B33" s="226">
        <v>230</v>
      </c>
      <c r="C33" s="238" t="s">
        <v>302</v>
      </c>
    </row>
    <row r="34" spans="1:3" x14ac:dyDescent="0.2">
      <c r="B34" s="228">
        <f>B33*Conversions!$D$7</f>
        <v>253.53160151260926</v>
      </c>
      <c r="C34" s="237" t="s">
        <v>261</v>
      </c>
    </row>
    <row r="36" spans="1:3" ht="13.5" thickBot="1" x14ac:dyDescent="0.25"/>
    <row r="37" spans="1:3" ht="13.5" thickBot="1" x14ac:dyDescent="0.25">
      <c r="A37" s="235" t="s">
        <v>358</v>
      </c>
      <c r="B37" s="239" t="s">
        <v>252</v>
      </c>
    </row>
    <row r="38" spans="1:3" x14ac:dyDescent="0.2">
      <c r="C38" s="238"/>
    </row>
    <row r="40" spans="1:3" x14ac:dyDescent="0.2">
      <c r="C40" s="238"/>
    </row>
    <row r="41" spans="1:3" x14ac:dyDescent="0.2">
      <c r="A41" s="237" t="s">
        <v>246</v>
      </c>
      <c r="B41" s="237" t="s">
        <v>75</v>
      </c>
      <c r="C41" s="237" t="s">
        <v>69</v>
      </c>
    </row>
    <row r="42" spans="1:3" x14ac:dyDescent="0.2">
      <c r="A42" s="226" t="s">
        <v>250</v>
      </c>
      <c r="B42" s="226">
        <f>3125+(2848-75-50)+1645+506</f>
        <v>7999</v>
      </c>
      <c r="C42" s="238" t="s">
        <v>248</v>
      </c>
    </row>
    <row r="43" spans="1:3" x14ac:dyDescent="0.2">
      <c r="A43" s="226" t="s">
        <v>253</v>
      </c>
      <c r="B43" s="226">
        <f>3700</f>
        <v>3700</v>
      </c>
      <c r="C43" s="238" t="s">
        <v>248</v>
      </c>
    </row>
    <row r="45" spans="1:3" x14ac:dyDescent="0.2">
      <c r="A45" s="228"/>
      <c r="B45" s="228"/>
      <c r="C45" s="228"/>
    </row>
    <row r="50" spans="1:10" x14ac:dyDescent="0.2">
      <c r="A50" s="234"/>
      <c r="B50" s="234"/>
      <c r="C50" s="234"/>
      <c r="D50" s="234"/>
      <c r="E50" s="234"/>
      <c r="F50" s="234"/>
      <c r="G50" s="234"/>
      <c r="H50" s="234"/>
      <c r="I50" s="234"/>
      <c r="J50" s="234"/>
    </row>
    <row r="71" spans="1:5" x14ac:dyDescent="0.2">
      <c r="D71" s="237"/>
      <c r="E71" s="237"/>
    </row>
    <row r="74" spans="1:5" ht="13.5" thickBot="1" x14ac:dyDescent="0.25">
      <c r="B74" s="226" t="s">
        <v>361</v>
      </c>
    </row>
    <row r="75" spans="1:5" ht="13.5" thickBot="1" x14ac:dyDescent="0.25">
      <c r="A75" s="235" t="s">
        <v>391</v>
      </c>
      <c r="B75" s="239" t="s">
        <v>254</v>
      </c>
    </row>
    <row r="77" spans="1:5" x14ac:dyDescent="0.2">
      <c r="A77" s="237" t="s">
        <v>246</v>
      </c>
      <c r="B77" s="237" t="s">
        <v>75</v>
      </c>
      <c r="C77" s="237" t="s">
        <v>69</v>
      </c>
      <c r="D77" s="237" t="s">
        <v>75</v>
      </c>
      <c r="E77" s="237" t="s">
        <v>69</v>
      </c>
    </row>
    <row r="78" spans="1:5" x14ac:dyDescent="0.2">
      <c r="A78" s="226" t="s">
        <v>247</v>
      </c>
      <c r="B78" s="226">
        <v>27</v>
      </c>
      <c r="C78" s="226" t="s">
        <v>255</v>
      </c>
      <c r="D78" s="226">
        <f>B78*Conversions!D5</f>
        <v>35.314666721488592</v>
      </c>
      <c r="E78" s="226" t="s">
        <v>256</v>
      </c>
    </row>
    <row r="79" spans="1:5" x14ac:dyDescent="0.2">
      <c r="A79" s="226" t="s">
        <v>250</v>
      </c>
      <c r="B79" s="226">
        <v>3.3</v>
      </c>
      <c r="C79" s="226" t="s">
        <v>257</v>
      </c>
      <c r="D79" s="226">
        <f>B79/Conversions!D7</f>
        <v>2.9937096419999993</v>
      </c>
      <c r="E79" s="226" t="s">
        <v>258</v>
      </c>
    </row>
    <row r="81" spans="1:7" ht="13.5" thickBot="1" x14ac:dyDescent="0.25">
      <c r="C81" s="238"/>
    </row>
    <row r="82" spans="1:7" ht="13.5" thickBot="1" x14ac:dyDescent="0.25">
      <c r="A82" s="235" t="s">
        <v>392</v>
      </c>
      <c r="B82" s="239" t="s">
        <v>259</v>
      </c>
    </row>
    <row r="83" spans="1:7" x14ac:dyDescent="0.2">
      <c r="A83" s="240"/>
    </row>
    <row r="84" spans="1:7" x14ac:dyDescent="0.2">
      <c r="A84" s="240"/>
    </row>
    <row r="85" spans="1:7" x14ac:dyDescent="0.2">
      <c r="A85" s="226" t="s">
        <v>244</v>
      </c>
      <c r="B85" s="226">
        <v>620</v>
      </c>
      <c r="C85" s="226" t="s">
        <v>245</v>
      </c>
    </row>
    <row r="87" spans="1:7" x14ac:dyDescent="0.2">
      <c r="A87" s="237" t="s">
        <v>246</v>
      </c>
      <c r="B87" s="237" t="s">
        <v>75</v>
      </c>
      <c r="C87" s="237" t="s">
        <v>69</v>
      </c>
      <c r="D87" s="237" t="s">
        <v>75</v>
      </c>
      <c r="E87" s="237" t="s">
        <v>69</v>
      </c>
      <c r="F87" s="226" t="s">
        <v>75</v>
      </c>
      <c r="G87" s="226" t="s">
        <v>69</v>
      </c>
    </row>
    <row r="88" spans="1:7" x14ac:dyDescent="0.2">
      <c r="A88" s="226" t="s">
        <v>247</v>
      </c>
      <c r="B88" s="226">
        <v>29660</v>
      </c>
      <c r="C88" s="238" t="s">
        <v>260</v>
      </c>
      <c r="D88" s="226">
        <f>B88*Conversions!D8/Conversions!D6*Conversions!D5</f>
        <v>16334.238050048369</v>
      </c>
      <c r="E88" s="226" t="s">
        <v>249</v>
      </c>
      <c r="F88" s="226">
        <f>D88/$B$85</f>
        <v>26.345545242013497</v>
      </c>
      <c r="G88" s="226" t="s">
        <v>393</v>
      </c>
    </row>
    <row r="89" spans="1:7" x14ac:dyDescent="0.2">
      <c r="A89" s="226" t="s">
        <v>250</v>
      </c>
      <c r="B89" s="226">
        <v>135</v>
      </c>
      <c r="C89" s="238" t="s">
        <v>260</v>
      </c>
      <c r="D89" s="226">
        <f>B89/Conversions!$D$7</f>
        <v>122.46993989999999</v>
      </c>
      <c r="E89" s="226" t="s">
        <v>261</v>
      </c>
      <c r="F89" s="226">
        <f t="shared" ref="F89:F92" si="0">D89/$B$85</f>
        <v>0.19753216112903224</v>
      </c>
    </row>
    <row r="90" spans="1:7" x14ac:dyDescent="0.2">
      <c r="A90" s="226" t="s">
        <v>262</v>
      </c>
      <c r="B90" s="226">
        <v>73</v>
      </c>
      <c r="C90" s="238" t="s">
        <v>260</v>
      </c>
      <c r="D90" s="226">
        <f>B90/Conversions!$D$7</f>
        <v>66.224486019999986</v>
      </c>
      <c r="E90" s="226" t="s">
        <v>261</v>
      </c>
      <c r="F90" s="226">
        <f t="shared" si="0"/>
        <v>0.10681368712903223</v>
      </c>
    </row>
    <row r="91" spans="1:7" x14ac:dyDescent="0.2">
      <c r="A91" s="226" t="s">
        <v>263</v>
      </c>
      <c r="B91" s="226">
        <v>1392</v>
      </c>
      <c r="C91" s="238" t="s">
        <v>260</v>
      </c>
      <c r="D91" s="226">
        <f>B91/Conversions!$D$7</f>
        <v>1262.8011580799998</v>
      </c>
      <c r="E91" s="226" t="s">
        <v>261</v>
      </c>
      <c r="F91" s="226">
        <f t="shared" si="0"/>
        <v>2.0367760614193546</v>
      </c>
    </row>
    <row r="92" spans="1:7" x14ac:dyDescent="0.2">
      <c r="A92" s="226" t="s">
        <v>264</v>
      </c>
      <c r="B92" s="226">
        <v>4</v>
      </c>
      <c r="C92" s="238" t="s">
        <v>260</v>
      </c>
      <c r="D92" s="226">
        <f>B92/Conversions!$D$7</f>
        <v>3.6287389599999993</v>
      </c>
      <c r="E92" s="226" t="s">
        <v>261</v>
      </c>
      <c r="F92" s="226">
        <f t="shared" si="0"/>
        <v>5.8528047741935475E-3</v>
      </c>
    </row>
    <row r="93" spans="1:7" x14ac:dyDescent="0.2">
      <c r="A93" s="240"/>
    </row>
    <row r="94" spans="1:7" x14ac:dyDescent="0.2">
      <c r="A94" s="240"/>
    </row>
    <row r="95" spans="1:7" x14ac:dyDescent="0.2">
      <c r="A95" s="240"/>
    </row>
    <row r="96" spans="1:7" x14ac:dyDescent="0.2">
      <c r="A96" s="240"/>
    </row>
    <row r="97" spans="1:1" x14ac:dyDescent="0.2">
      <c r="A97" s="240"/>
    </row>
    <row r="98" spans="1:1" x14ac:dyDescent="0.2">
      <c r="A98" s="240"/>
    </row>
    <row r="99" spans="1:1" x14ac:dyDescent="0.2">
      <c r="A99" s="240"/>
    </row>
    <row r="100" spans="1:1" x14ac:dyDescent="0.2">
      <c r="A100" s="240"/>
    </row>
    <row r="101" spans="1:1" x14ac:dyDescent="0.2">
      <c r="A101" s="240"/>
    </row>
    <row r="102" spans="1:1" x14ac:dyDescent="0.2">
      <c r="A102" s="240"/>
    </row>
    <row r="103" spans="1:1" x14ac:dyDescent="0.2">
      <c r="A103" s="240"/>
    </row>
    <row r="104" spans="1:1" x14ac:dyDescent="0.2">
      <c r="A104" s="240"/>
    </row>
    <row r="105" spans="1:1" x14ac:dyDescent="0.2">
      <c r="A105" s="240"/>
    </row>
    <row r="106" spans="1:1" x14ac:dyDescent="0.2">
      <c r="A106" s="240"/>
    </row>
    <row r="107" spans="1:1" x14ac:dyDescent="0.2">
      <c r="A107" s="240"/>
    </row>
    <row r="108" spans="1:1" x14ac:dyDescent="0.2">
      <c r="A108" s="240"/>
    </row>
    <row r="109" spans="1:1" x14ac:dyDescent="0.2">
      <c r="A109" s="240"/>
    </row>
    <row r="110" spans="1:1" x14ac:dyDescent="0.2">
      <c r="A110" s="240"/>
    </row>
    <row r="111" spans="1:1" x14ac:dyDescent="0.2">
      <c r="A111" s="240"/>
    </row>
    <row r="112" spans="1:1" x14ac:dyDescent="0.2">
      <c r="A112" s="240"/>
    </row>
    <row r="113" spans="1:5" x14ac:dyDescent="0.2">
      <c r="A113" s="240"/>
    </row>
    <row r="114" spans="1:5" x14ac:dyDescent="0.2">
      <c r="A114" s="240"/>
    </row>
    <row r="115" spans="1:5" x14ac:dyDescent="0.2">
      <c r="A115" s="240"/>
    </row>
    <row r="116" spans="1:5" x14ac:dyDescent="0.2">
      <c r="A116" s="240"/>
    </row>
    <row r="117" spans="1:5" x14ac:dyDescent="0.2">
      <c r="A117" s="240"/>
    </row>
    <row r="118" spans="1:5" x14ac:dyDescent="0.2">
      <c r="A118" s="240"/>
    </row>
    <row r="119" spans="1:5" x14ac:dyDescent="0.2">
      <c r="A119" s="240"/>
    </row>
    <row r="120" spans="1:5" x14ac:dyDescent="0.2">
      <c r="A120" s="240"/>
    </row>
    <row r="121" spans="1:5" x14ac:dyDescent="0.2">
      <c r="A121" s="236"/>
    </row>
    <row r="124" spans="1:5" ht="13.5" thickBot="1" x14ac:dyDescent="0.25"/>
    <row r="125" spans="1:5" ht="13.5" thickBot="1" x14ac:dyDescent="0.25">
      <c r="A125" s="235" t="s">
        <v>377</v>
      </c>
      <c r="B125" s="239" t="s">
        <v>265</v>
      </c>
    </row>
    <row r="128" spans="1:5" ht="63.75" x14ac:dyDescent="0.2">
      <c r="A128" s="241" t="s">
        <v>246</v>
      </c>
      <c r="B128" s="242" t="s">
        <v>266</v>
      </c>
      <c r="C128" s="242" t="s">
        <v>267</v>
      </c>
      <c r="D128" s="237" t="s">
        <v>75</v>
      </c>
      <c r="E128" s="237" t="s">
        <v>69</v>
      </c>
    </row>
    <row r="129" spans="1:14" x14ac:dyDescent="0.2">
      <c r="A129" s="243" t="s">
        <v>268</v>
      </c>
      <c r="B129" s="244">
        <v>97749</v>
      </c>
      <c r="C129" s="245">
        <f>B129/Conversions!$D$4</f>
        <v>107.74982833154799</v>
      </c>
      <c r="D129" s="226">
        <f>B129/Conversions!D6*Conversions!D5</f>
        <v>53.831943194678971</v>
      </c>
      <c r="E129" s="226" t="s">
        <v>249</v>
      </c>
    </row>
    <row r="130" spans="1:14" x14ac:dyDescent="0.2">
      <c r="A130" s="243" t="s">
        <v>250</v>
      </c>
      <c r="B130" s="244">
        <v>31030</v>
      </c>
      <c r="C130" s="245">
        <f>B130/Conversions!$D$4</f>
        <v>34.204719977983757</v>
      </c>
    </row>
    <row r="131" spans="1:14" x14ac:dyDescent="0.2">
      <c r="A131" s="243" t="s">
        <v>262</v>
      </c>
      <c r="B131" s="244">
        <v>408</v>
      </c>
      <c r="C131" s="246">
        <f>B131/Conversions!$D$4</f>
        <v>0.44974301485715024</v>
      </c>
    </row>
    <row r="132" spans="1:14" x14ac:dyDescent="0.2">
      <c r="A132" s="243" t="s">
        <v>251</v>
      </c>
      <c r="B132" s="244">
        <v>204</v>
      </c>
      <c r="C132" s="246">
        <f>B132/Conversions!$D$4</f>
        <v>0.22487150742857512</v>
      </c>
    </row>
    <row r="135" spans="1:14" ht="13.5" thickBot="1" x14ac:dyDescent="0.25"/>
    <row r="136" spans="1:14" ht="13.5" thickBot="1" x14ac:dyDescent="0.25">
      <c r="A136" s="298" t="s">
        <v>380</v>
      </c>
      <c r="B136" s="239" t="s">
        <v>394</v>
      </c>
      <c r="C136" s="292"/>
      <c r="D136" s="292"/>
      <c r="E136" s="292"/>
      <c r="F136" s="292"/>
      <c r="G136" s="292"/>
      <c r="H136" s="292"/>
      <c r="I136" s="292"/>
      <c r="J136" s="292"/>
      <c r="K136" s="292"/>
    </row>
    <row r="137" spans="1:14" x14ac:dyDescent="0.2">
      <c r="A137" s="307"/>
      <c r="B137" s="292"/>
      <c r="C137" s="292"/>
      <c r="D137" s="292"/>
      <c r="E137" s="292"/>
      <c r="F137" s="292"/>
      <c r="G137" s="292"/>
      <c r="H137" s="292"/>
      <c r="I137" s="292"/>
      <c r="J137" s="292"/>
      <c r="K137" s="292"/>
    </row>
    <row r="138" spans="1:14" x14ac:dyDescent="0.2">
      <c r="A138" s="292"/>
      <c r="B138" s="292"/>
      <c r="C138" s="292"/>
      <c r="D138" s="290" t="s">
        <v>289</v>
      </c>
      <c r="E138" s="291"/>
      <c r="F138" s="291"/>
      <c r="G138" s="291"/>
      <c r="H138" s="291"/>
      <c r="I138" s="291"/>
      <c r="J138" s="291"/>
      <c r="K138" s="291"/>
      <c r="L138" s="291"/>
      <c r="M138" s="291"/>
      <c r="N138" s="291"/>
    </row>
    <row r="139" spans="1:14" x14ac:dyDescent="0.2">
      <c r="A139" s="292"/>
      <c r="B139" s="292"/>
      <c r="C139" s="292"/>
      <c r="D139" s="291" t="s">
        <v>295</v>
      </c>
      <c r="E139" s="291"/>
      <c r="F139" s="291"/>
      <c r="G139" s="291"/>
      <c r="H139" s="291"/>
      <c r="I139" s="291">
        <v>473.57</v>
      </c>
      <c r="J139" s="291" t="s">
        <v>245</v>
      </c>
      <c r="K139" s="291"/>
      <c r="L139" s="291"/>
      <c r="M139" s="291" t="s">
        <v>301</v>
      </c>
      <c r="N139" s="291"/>
    </row>
    <row r="140" spans="1:14" x14ac:dyDescent="0.2">
      <c r="A140" s="292"/>
      <c r="B140" s="292"/>
      <c r="C140" s="292"/>
      <c r="D140" s="291" t="s">
        <v>296</v>
      </c>
      <c r="E140" s="291"/>
      <c r="F140" s="291"/>
      <c r="G140" s="291"/>
      <c r="H140" s="291"/>
      <c r="I140" s="291">
        <v>182203</v>
      </c>
      <c r="J140" s="291" t="s">
        <v>294</v>
      </c>
      <c r="K140" s="291"/>
      <c r="L140" s="291"/>
      <c r="M140" s="291" t="s">
        <v>297</v>
      </c>
      <c r="N140" s="291"/>
    </row>
    <row r="141" spans="1:14" x14ac:dyDescent="0.2">
      <c r="A141" s="292"/>
      <c r="B141" s="292"/>
      <c r="C141" s="292"/>
      <c r="D141" s="291" t="s">
        <v>298</v>
      </c>
      <c r="E141" s="291"/>
      <c r="F141" s="291"/>
      <c r="G141" s="291"/>
      <c r="H141" s="291"/>
      <c r="I141" s="291">
        <v>30</v>
      </c>
      <c r="J141" s="291" t="s">
        <v>287</v>
      </c>
      <c r="K141" s="291"/>
      <c r="L141" s="291"/>
      <c r="M141" s="291" t="s">
        <v>301</v>
      </c>
      <c r="N141" s="291"/>
    </row>
    <row r="142" spans="1:14" x14ac:dyDescent="0.2">
      <c r="A142" s="292"/>
      <c r="B142" s="292"/>
      <c r="C142" s="292"/>
      <c r="D142" s="291"/>
      <c r="E142" s="291"/>
      <c r="F142" s="291"/>
      <c r="G142" s="291"/>
      <c r="H142" s="291"/>
      <c r="I142" s="291">
        <f>CONVERT(I141,"yr","hr")</f>
        <v>262980</v>
      </c>
      <c r="J142" s="291" t="s">
        <v>288</v>
      </c>
      <c r="K142" s="291"/>
      <c r="L142" s="291"/>
      <c r="M142" s="291"/>
      <c r="N142" s="291"/>
    </row>
    <row r="143" spans="1:14" x14ac:dyDescent="0.2">
      <c r="A143" s="292"/>
      <c r="B143" s="292"/>
      <c r="C143" s="292"/>
      <c r="D143" s="291" t="s">
        <v>290</v>
      </c>
      <c r="E143" s="291"/>
      <c r="F143" s="291"/>
      <c r="G143" s="291"/>
      <c r="H143" s="291"/>
      <c r="I143" s="289">
        <f>I140*I142</f>
        <v>47915744940</v>
      </c>
      <c r="J143" s="226" t="s">
        <v>39</v>
      </c>
      <c r="K143" s="291" t="s">
        <v>291</v>
      </c>
      <c r="L143" s="291"/>
      <c r="M143" s="291"/>
      <c r="N143" s="291"/>
    </row>
    <row r="144" spans="1:14" x14ac:dyDescent="0.2">
      <c r="D144" s="291"/>
      <c r="E144" s="291"/>
      <c r="F144" s="291"/>
      <c r="G144" s="291"/>
      <c r="H144" s="291"/>
      <c r="I144" s="291">
        <f>I143/1000/1000000</f>
        <v>47.915744939999996</v>
      </c>
      <c r="J144" s="291" t="s">
        <v>299</v>
      </c>
      <c r="K144" s="291"/>
      <c r="L144" s="291"/>
      <c r="M144" s="291"/>
      <c r="N144" s="291"/>
    </row>
    <row r="145" spans="1:14" x14ac:dyDescent="0.2">
      <c r="A145" s="292"/>
      <c r="B145" s="292"/>
      <c r="C145" s="292"/>
      <c r="D145" s="250" t="s">
        <v>292</v>
      </c>
      <c r="E145" s="291"/>
      <c r="F145" s="291"/>
      <c r="G145" s="291"/>
      <c r="H145" s="291"/>
      <c r="I145" s="291"/>
      <c r="J145" s="291"/>
      <c r="K145" s="291"/>
      <c r="L145" s="291"/>
      <c r="M145" s="291"/>
      <c r="N145" s="291"/>
    </row>
    <row r="146" spans="1:14" x14ac:dyDescent="0.2">
      <c r="A146" s="292"/>
      <c r="B146" s="292"/>
      <c r="C146" s="292"/>
      <c r="D146" s="291"/>
      <c r="E146" s="291"/>
      <c r="F146" s="291"/>
      <c r="G146" s="291"/>
      <c r="H146" s="291"/>
      <c r="I146" s="291"/>
      <c r="J146" s="291"/>
      <c r="K146" s="291"/>
      <c r="L146" s="291"/>
      <c r="M146" s="291"/>
      <c r="N146" s="291"/>
    </row>
    <row r="147" spans="1:14" x14ac:dyDescent="0.2">
      <c r="D147" s="291"/>
      <c r="E147" s="291"/>
      <c r="F147" s="291"/>
      <c r="G147" s="291"/>
      <c r="H147" s="291"/>
      <c r="I147" s="291"/>
      <c r="J147" s="291"/>
      <c r="K147" s="291"/>
      <c r="L147" s="291"/>
      <c r="M147" s="291"/>
      <c r="N147" s="291"/>
    </row>
    <row r="148" spans="1:14" x14ac:dyDescent="0.2">
      <c r="A148" s="292"/>
      <c r="B148" s="292"/>
      <c r="C148" s="292"/>
      <c r="D148" s="251" t="s">
        <v>246</v>
      </c>
      <c r="E148" s="251" t="s">
        <v>75</v>
      </c>
      <c r="F148" s="251" t="s">
        <v>69</v>
      </c>
      <c r="G148" s="251"/>
      <c r="H148" s="251"/>
      <c r="I148" s="291"/>
      <c r="J148" s="291"/>
      <c r="K148" s="291"/>
      <c r="L148" s="291"/>
      <c r="M148" s="291"/>
      <c r="N148" s="291"/>
    </row>
    <row r="149" spans="1:14" x14ac:dyDescent="0.2">
      <c r="A149" s="292"/>
      <c r="B149" s="292"/>
      <c r="C149" s="292"/>
      <c r="D149" s="300" t="s">
        <v>455</v>
      </c>
      <c r="E149" s="251">
        <v>94</v>
      </c>
      <c r="F149" s="251" t="s">
        <v>299</v>
      </c>
      <c r="G149" s="251"/>
      <c r="H149" s="251"/>
      <c r="I149" s="291"/>
      <c r="J149" s="291"/>
      <c r="K149" s="291"/>
      <c r="L149" s="291"/>
      <c r="M149" s="291"/>
      <c r="N149" s="291"/>
    </row>
    <row r="150" spans="1:14" ht="14.25" x14ac:dyDescent="0.2">
      <c r="A150" s="292"/>
      <c r="B150" s="292"/>
      <c r="C150" s="292"/>
      <c r="D150" s="300" t="s">
        <v>456</v>
      </c>
      <c r="E150" s="226">
        <v>1</v>
      </c>
      <c r="F150" s="253" t="s">
        <v>293</v>
      </c>
      <c r="I150" s="291"/>
      <c r="J150" s="291"/>
      <c r="K150" s="291"/>
      <c r="L150" s="291"/>
      <c r="M150" s="291"/>
      <c r="N150" s="291"/>
    </row>
    <row r="151" spans="1:14" ht="14.25" x14ac:dyDescent="0.2">
      <c r="A151" s="292"/>
      <c r="B151" s="292"/>
      <c r="C151" s="292"/>
      <c r="D151" s="300" t="s">
        <v>300</v>
      </c>
      <c r="E151" s="254">
        <f>1/E149*I144</f>
        <v>0.50974196744680844</v>
      </c>
      <c r="F151" s="253" t="s">
        <v>293</v>
      </c>
      <c r="G151" s="254">
        <v>1</v>
      </c>
      <c r="H151" s="253">
        <f>CONVERT(1,"m","yd")</f>
        <v>1.0936132983377078</v>
      </c>
      <c r="I151" s="291"/>
      <c r="J151" s="291"/>
      <c r="K151" s="291"/>
      <c r="L151" s="291"/>
      <c r="M151" s="291"/>
      <c r="N151" s="291"/>
    </row>
    <row r="152" spans="1:14" ht="14.25" x14ac:dyDescent="0.2">
      <c r="A152" s="292"/>
      <c r="B152" s="292"/>
      <c r="C152" s="292"/>
      <c r="D152" s="291"/>
      <c r="E152" s="339">
        <f>E151*CONVERT(1,"m","yd")^3</f>
        <v>0.66671732201258993</v>
      </c>
      <c r="F152" s="253" t="s">
        <v>308</v>
      </c>
      <c r="G152" s="254"/>
      <c r="H152" s="253"/>
      <c r="I152" s="291"/>
      <c r="J152" s="291"/>
      <c r="K152" s="291"/>
      <c r="L152" s="291"/>
      <c r="M152" s="291"/>
      <c r="N152" s="291"/>
    </row>
    <row r="153" spans="1:14" ht="14.25" x14ac:dyDescent="0.2">
      <c r="A153" s="292"/>
      <c r="B153" s="292"/>
      <c r="C153" s="292"/>
      <c r="D153" s="291"/>
      <c r="E153" s="339">
        <f>E152/I139</f>
        <v>1.4078537956639778E-3</v>
      </c>
      <c r="F153" s="253" t="s">
        <v>457</v>
      </c>
      <c r="G153" s="254"/>
      <c r="H153" s="253"/>
      <c r="I153" s="291"/>
      <c r="J153" s="291"/>
      <c r="K153" s="291"/>
      <c r="L153" s="291"/>
      <c r="M153" s="291"/>
      <c r="N153" s="291"/>
    </row>
    <row r="154" spans="1:14" x14ac:dyDescent="0.2">
      <c r="A154" s="292"/>
      <c r="B154" s="292"/>
      <c r="C154" s="292"/>
      <c r="D154" s="300" t="s">
        <v>304</v>
      </c>
      <c r="E154" s="299">
        <v>235</v>
      </c>
      <c r="F154" s="301" t="s">
        <v>302</v>
      </c>
      <c r="G154" s="291"/>
      <c r="H154" s="253"/>
      <c r="I154" s="291"/>
      <c r="J154" s="291"/>
      <c r="K154" s="291"/>
      <c r="L154" s="291"/>
      <c r="M154" s="291"/>
      <c r="N154" s="291"/>
    </row>
    <row r="155" spans="1:14" x14ac:dyDescent="0.2">
      <c r="D155" s="300" t="s">
        <v>305</v>
      </c>
      <c r="E155" s="291">
        <f>E154/$E$149*$I$144</f>
        <v>119.78936234999999</v>
      </c>
      <c r="F155" s="291" t="s">
        <v>302</v>
      </c>
      <c r="G155" s="291"/>
      <c r="H155" s="253"/>
      <c r="I155" s="291"/>
      <c r="J155" s="291"/>
      <c r="K155" s="291"/>
      <c r="L155" s="291"/>
      <c r="M155" s="291"/>
      <c r="N155" s="291"/>
    </row>
    <row r="156" spans="1:14" x14ac:dyDescent="0.2">
      <c r="D156" s="291"/>
      <c r="E156" s="291">
        <f>E155*1000</f>
        <v>119789.36235</v>
      </c>
      <c r="F156" s="291" t="s">
        <v>39</v>
      </c>
      <c r="H156" s="253"/>
      <c r="I156" s="291"/>
      <c r="J156" s="291"/>
      <c r="K156" s="291"/>
      <c r="L156" s="291"/>
      <c r="M156" s="291"/>
      <c r="N156" s="291"/>
    </row>
    <row r="157" spans="1:14" x14ac:dyDescent="0.2">
      <c r="D157" s="291"/>
      <c r="E157" s="291">
        <f>CONVERT(E156,"kg","lbm")</f>
        <v>264090.33809365</v>
      </c>
      <c r="F157" s="226" t="s">
        <v>309</v>
      </c>
      <c r="G157" s="291"/>
      <c r="H157" s="253"/>
      <c r="I157" s="291"/>
      <c r="J157" s="291"/>
      <c r="K157" s="291"/>
      <c r="L157" s="291"/>
      <c r="M157" s="291"/>
      <c r="N157" s="291"/>
    </row>
    <row r="158" spans="1:14" x14ac:dyDescent="0.2">
      <c r="D158" s="251"/>
      <c r="E158" s="253">
        <f>E157/2000</f>
        <v>132.04516904682501</v>
      </c>
      <c r="F158" s="253" t="s">
        <v>261</v>
      </c>
      <c r="G158" s="251"/>
      <c r="H158" s="251"/>
      <c r="I158" s="291"/>
      <c r="J158" s="291"/>
      <c r="K158" s="291"/>
      <c r="L158" s="291"/>
      <c r="M158" s="291"/>
      <c r="N158" s="291"/>
    </row>
    <row r="159" spans="1:14" x14ac:dyDescent="0.2">
      <c r="D159" s="291"/>
      <c r="E159" s="250">
        <f>E158/I139</f>
        <v>0.27882925237414746</v>
      </c>
      <c r="F159" s="250" t="s">
        <v>258</v>
      </c>
      <c r="G159" s="299"/>
      <c r="H159" s="253"/>
      <c r="I159" s="291"/>
      <c r="J159" s="291"/>
      <c r="K159" s="291"/>
      <c r="L159" s="291"/>
      <c r="M159" s="291"/>
      <c r="N159" s="291"/>
    </row>
    <row r="160" spans="1:14" x14ac:dyDescent="0.2">
      <c r="D160" s="291"/>
      <c r="E160" s="254"/>
      <c r="F160" s="253"/>
      <c r="G160" s="254"/>
      <c r="H160" s="253"/>
      <c r="I160" s="291"/>
      <c r="J160" s="291"/>
      <c r="K160" s="291"/>
      <c r="L160" s="291"/>
      <c r="M160" s="291"/>
      <c r="N160" s="291"/>
    </row>
    <row r="161" spans="4:14" x14ac:dyDescent="0.2">
      <c r="D161" s="291"/>
      <c r="E161" s="254"/>
      <c r="F161" s="253"/>
      <c r="G161" s="254"/>
      <c r="H161" s="253"/>
      <c r="I161" s="291"/>
      <c r="J161" s="291"/>
      <c r="K161" s="291"/>
      <c r="L161" s="291"/>
      <c r="M161" s="291"/>
      <c r="N161" s="291"/>
    </row>
    <row r="162" spans="4:14" x14ac:dyDescent="0.2">
      <c r="D162" s="300" t="s">
        <v>303</v>
      </c>
      <c r="E162" s="291">
        <v>82</v>
      </c>
      <c r="F162" s="226" t="s">
        <v>302</v>
      </c>
    </row>
    <row r="163" spans="4:14" x14ac:dyDescent="0.2">
      <c r="E163" s="291">
        <f>E162/$E$149*$I$144</f>
        <v>41.798841330638297</v>
      </c>
      <c r="F163" s="226" t="s">
        <v>302</v>
      </c>
    </row>
    <row r="164" spans="4:14" x14ac:dyDescent="0.2">
      <c r="E164" s="291">
        <f>E163*1000</f>
        <v>41798.841330638294</v>
      </c>
      <c r="F164" s="291" t="s">
        <v>39</v>
      </c>
    </row>
    <row r="165" spans="4:14" x14ac:dyDescent="0.2">
      <c r="E165" s="291">
        <f>CONVERT(E164,"kg","lbm")</f>
        <v>92150.671164592772</v>
      </c>
      <c r="F165" s="226" t="s">
        <v>309</v>
      </c>
    </row>
    <row r="166" spans="4:14" x14ac:dyDescent="0.2">
      <c r="E166" s="253">
        <f>E165/2000</f>
        <v>46.075335582296383</v>
      </c>
      <c r="F166" s="253" t="s">
        <v>261</v>
      </c>
    </row>
    <row r="167" spans="4:14" x14ac:dyDescent="0.2">
      <c r="E167" s="250">
        <f>E166/I139</f>
        <v>9.7293611466723787E-2</v>
      </c>
      <c r="F167" s="250" t="s">
        <v>258</v>
      </c>
    </row>
  </sheetData>
  <mergeCells count="2">
    <mergeCell ref="A1:E1"/>
    <mergeCell ref="A18:I18"/>
  </mergeCells>
  <hyperlinks>
    <hyperlink ref="B75" r:id="rId1"/>
    <hyperlink ref="B37" r:id="rId2"/>
    <hyperlink ref="B82" r:id="rId3"/>
    <hyperlink ref="B125" r:id="rId4"/>
    <hyperlink ref="B136" r:id="rId5"/>
  </hyperlinks>
  <pageMargins left="0.75" right="0.75" top="1" bottom="1" header="0.5" footer="0.5"/>
  <pageSetup orientation="portrait" horizontalDpi="1200" verticalDpi="1200" r:id="rId6"/>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D5" sqref="D5"/>
    </sheetView>
  </sheetViews>
  <sheetFormatPr defaultColWidth="9.140625" defaultRowHeight="12.75" x14ac:dyDescent="0.2"/>
  <cols>
    <col min="1" max="2" width="9.140625" style="211"/>
    <col min="3" max="3" width="11.85546875" style="211" customWidth="1"/>
    <col min="4" max="4" width="13.42578125" style="211" bestFit="1" customWidth="1"/>
    <col min="5" max="5" width="16.42578125" style="211" bestFit="1" customWidth="1"/>
    <col min="6" max="6" width="23.42578125" style="211" customWidth="1"/>
    <col min="7" max="7" width="11" style="211" bestFit="1" customWidth="1"/>
    <col min="8" max="259" width="9.140625" style="211"/>
    <col min="260" max="260" width="13.42578125" style="211" bestFit="1" customWidth="1"/>
    <col min="261" max="261" width="16.42578125" style="211" bestFit="1" customWidth="1"/>
    <col min="262" max="262" width="23.42578125" style="211" customWidth="1"/>
    <col min="263" max="263" width="11" style="211" bestFit="1" customWidth="1"/>
    <col min="264" max="515" width="9.140625" style="211"/>
    <col min="516" max="516" width="13.42578125" style="211" bestFit="1" customWidth="1"/>
    <col min="517" max="517" width="16.42578125" style="211" bestFit="1" customWidth="1"/>
    <col min="518" max="518" width="23.42578125" style="211" customWidth="1"/>
    <col min="519" max="519" width="11" style="211" bestFit="1" customWidth="1"/>
    <col min="520" max="771" width="9.140625" style="211"/>
    <col min="772" max="772" width="13.42578125" style="211" bestFit="1" customWidth="1"/>
    <col min="773" max="773" width="16.42578125" style="211" bestFit="1" customWidth="1"/>
    <col min="774" max="774" width="23.42578125" style="211" customWidth="1"/>
    <col min="775" max="775" width="11" style="211" bestFit="1" customWidth="1"/>
    <col min="776" max="1027" width="9.140625" style="211"/>
    <col min="1028" max="1028" width="13.42578125" style="211" bestFit="1" customWidth="1"/>
    <col min="1029" max="1029" width="16.42578125" style="211" bestFit="1" customWidth="1"/>
    <col min="1030" max="1030" width="23.42578125" style="211" customWidth="1"/>
    <col min="1031" max="1031" width="11" style="211" bestFit="1" customWidth="1"/>
    <col min="1032" max="1283" width="9.140625" style="211"/>
    <col min="1284" max="1284" width="13.42578125" style="211" bestFit="1" customWidth="1"/>
    <col min="1285" max="1285" width="16.42578125" style="211" bestFit="1" customWidth="1"/>
    <col min="1286" max="1286" width="23.42578125" style="211" customWidth="1"/>
    <col min="1287" max="1287" width="11" style="211" bestFit="1" customWidth="1"/>
    <col min="1288" max="1539" width="9.140625" style="211"/>
    <col min="1540" max="1540" width="13.42578125" style="211" bestFit="1" customWidth="1"/>
    <col min="1541" max="1541" width="16.42578125" style="211" bestFit="1" customWidth="1"/>
    <col min="1542" max="1542" width="23.42578125" style="211" customWidth="1"/>
    <col min="1543" max="1543" width="11" style="211" bestFit="1" customWidth="1"/>
    <col min="1544" max="1795" width="9.140625" style="211"/>
    <col min="1796" max="1796" width="13.42578125" style="211" bestFit="1" customWidth="1"/>
    <col min="1797" max="1797" width="16.42578125" style="211" bestFit="1" customWidth="1"/>
    <col min="1798" max="1798" width="23.42578125" style="211" customWidth="1"/>
    <col min="1799" max="1799" width="11" style="211" bestFit="1" customWidth="1"/>
    <col min="1800" max="2051" width="9.140625" style="211"/>
    <col min="2052" max="2052" width="13.42578125" style="211" bestFit="1" customWidth="1"/>
    <col min="2053" max="2053" width="16.42578125" style="211" bestFit="1" customWidth="1"/>
    <col min="2054" max="2054" width="23.42578125" style="211" customWidth="1"/>
    <col min="2055" max="2055" width="11" style="211" bestFit="1" customWidth="1"/>
    <col min="2056" max="2307" width="9.140625" style="211"/>
    <col min="2308" max="2308" width="13.42578125" style="211" bestFit="1" customWidth="1"/>
    <col min="2309" max="2309" width="16.42578125" style="211" bestFit="1" customWidth="1"/>
    <col min="2310" max="2310" width="23.42578125" style="211" customWidth="1"/>
    <col min="2311" max="2311" width="11" style="211" bestFit="1" customWidth="1"/>
    <col min="2312" max="2563" width="9.140625" style="211"/>
    <col min="2564" max="2564" width="13.42578125" style="211" bestFit="1" customWidth="1"/>
    <col min="2565" max="2565" width="16.42578125" style="211" bestFit="1" customWidth="1"/>
    <col min="2566" max="2566" width="23.42578125" style="211" customWidth="1"/>
    <col min="2567" max="2567" width="11" style="211" bestFit="1" customWidth="1"/>
    <col min="2568" max="2819" width="9.140625" style="211"/>
    <col min="2820" max="2820" width="13.42578125" style="211" bestFit="1" customWidth="1"/>
    <col min="2821" max="2821" width="16.42578125" style="211" bestFit="1" customWidth="1"/>
    <col min="2822" max="2822" width="23.42578125" style="211" customWidth="1"/>
    <col min="2823" max="2823" width="11" style="211" bestFit="1" customWidth="1"/>
    <col min="2824" max="3075" width="9.140625" style="211"/>
    <col min="3076" max="3076" width="13.42578125" style="211" bestFit="1" customWidth="1"/>
    <col min="3077" max="3077" width="16.42578125" style="211" bestFit="1" customWidth="1"/>
    <col min="3078" max="3078" width="23.42578125" style="211" customWidth="1"/>
    <col min="3079" max="3079" width="11" style="211" bestFit="1" customWidth="1"/>
    <col min="3080" max="3331" width="9.140625" style="211"/>
    <col min="3332" max="3332" width="13.42578125" style="211" bestFit="1" customWidth="1"/>
    <col min="3333" max="3333" width="16.42578125" style="211" bestFit="1" customWidth="1"/>
    <col min="3334" max="3334" width="23.42578125" style="211" customWidth="1"/>
    <col min="3335" max="3335" width="11" style="211" bestFit="1" customWidth="1"/>
    <col min="3336" max="3587" width="9.140625" style="211"/>
    <col min="3588" max="3588" width="13.42578125" style="211" bestFit="1" customWidth="1"/>
    <col min="3589" max="3589" width="16.42578125" style="211" bestFit="1" customWidth="1"/>
    <col min="3590" max="3590" width="23.42578125" style="211" customWidth="1"/>
    <col min="3591" max="3591" width="11" style="211" bestFit="1" customWidth="1"/>
    <col min="3592" max="3843" width="9.140625" style="211"/>
    <col min="3844" max="3844" width="13.42578125" style="211" bestFit="1" customWidth="1"/>
    <col min="3845" max="3845" width="16.42578125" style="211" bestFit="1" customWidth="1"/>
    <col min="3846" max="3846" width="23.42578125" style="211" customWidth="1"/>
    <col min="3847" max="3847" width="11" style="211" bestFit="1" customWidth="1"/>
    <col min="3848" max="4099" width="9.140625" style="211"/>
    <col min="4100" max="4100" width="13.42578125" style="211" bestFit="1" customWidth="1"/>
    <col min="4101" max="4101" width="16.42578125" style="211" bestFit="1" customWidth="1"/>
    <col min="4102" max="4102" width="23.42578125" style="211" customWidth="1"/>
    <col min="4103" max="4103" width="11" style="211" bestFit="1" customWidth="1"/>
    <col min="4104" max="4355" width="9.140625" style="211"/>
    <col min="4356" max="4356" width="13.42578125" style="211" bestFit="1" customWidth="1"/>
    <col min="4357" max="4357" width="16.42578125" style="211" bestFit="1" customWidth="1"/>
    <col min="4358" max="4358" width="23.42578125" style="211" customWidth="1"/>
    <col min="4359" max="4359" width="11" style="211" bestFit="1" customWidth="1"/>
    <col min="4360" max="4611" width="9.140625" style="211"/>
    <col min="4612" max="4612" width="13.42578125" style="211" bestFit="1" customWidth="1"/>
    <col min="4613" max="4613" width="16.42578125" style="211" bestFit="1" customWidth="1"/>
    <col min="4614" max="4614" width="23.42578125" style="211" customWidth="1"/>
    <col min="4615" max="4615" width="11" style="211" bestFit="1" customWidth="1"/>
    <col min="4616" max="4867" width="9.140625" style="211"/>
    <col min="4868" max="4868" width="13.42578125" style="211" bestFit="1" customWidth="1"/>
    <col min="4869" max="4869" width="16.42578125" style="211" bestFit="1" customWidth="1"/>
    <col min="4870" max="4870" width="23.42578125" style="211" customWidth="1"/>
    <col min="4871" max="4871" width="11" style="211" bestFit="1" customWidth="1"/>
    <col min="4872" max="5123" width="9.140625" style="211"/>
    <col min="5124" max="5124" width="13.42578125" style="211" bestFit="1" customWidth="1"/>
    <col min="5125" max="5125" width="16.42578125" style="211" bestFit="1" customWidth="1"/>
    <col min="5126" max="5126" width="23.42578125" style="211" customWidth="1"/>
    <col min="5127" max="5127" width="11" style="211" bestFit="1" customWidth="1"/>
    <col min="5128" max="5379" width="9.140625" style="211"/>
    <col min="5380" max="5380" width="13.42578125" style="211" bestFit="1" customWidth="1"/>
    <col min="5381" max="5381" width="16.42578125" style="211" bestFit="1" customWidth="1"/>
    <col min="5382" max="5382" width="23.42578125" style="211" customWidth="1"/>
    <col min="5383" max="5383" width="11" style="211" bestFit="1" customWidth="1"/>
    <col min="5384" max="5635" width="9.140625" style="211"/>
    <col min="5636" max="5636" width="13.42578125" style="211" bestFit="1" customWidth="1"/>
    <col min="5637" max="5637" width="16.42578125" style="211" bestFit="1" customWidth="1"/>
    <col min="5638" max="5638" width="23.42578125" style="211" customWidth="1"/>
    <col min="5639" max="5639" width="11" style="211" bestFit="1" customWidth="1"/>
    <col min="5640" max="5891" width="9.140625" style="211"/>
    <col min="5892" max="5892" width="13.42578125" style="211" bestFit="1" customWidth="1"/>
    <col min="5893" max="5893" width="16.42578125" style="211" bestFit="1" customWidth="1"/>
    <col min="5894" max="5894" width="23.42578125" style="211" customWidth="1"/>
    <col min="5895" max="5895" width="11" style="211" bestFit="1" customWidth="1"/>
    <col min="5896" max="6147" width="9.140625" style="211"/>
    <col min="6148" max="6148" width="13.42578125" style="211" bestFit="1" customWidth="1"/>
    <col min="6149" max="6149" width="16.42578125" style="211" bestFit="1" customWidth="1"/>
    <col min="6150" max="6150" width="23.42578125" style="211" customWidth="1"/>
    <col min="6151" max="6151" width="11" style="211" bestFit="1" customWidth="1"/>
    <col min="6152" max="6403" width="9.140625" style="211"/>
    <col min="6404" max="6404" width="13.42578125" style="211" bestFit="1" customWidth="1"/>
    <col min="6405" max="6405" width="16.42578125" style="211" bestFit="1" customWidth="1"/>
    <col min="6406" max="6406" width="23.42578125" style="211" customWidth="1"/>
    <col min="6407" max="6407" width="11" style="211" bestFit="1" customWidth="1"/>
    <col min="6408" max="6659" width="9.140625" style="211"/>
    <col min="6660" max="6660" width="13.42578125" style="211" bestFit="1" customWidth="1"/>
    <col min="6661" max="6661" width="16.42578125" style="211" bestFit="1" customWidth="1"/>
    <col min="6662" max="6662" width="23.42578125" style="211" customWidth="1"/>
    <col min="6663" max="6663" width="11" style="211" bestFit="1" customWidth="1"/>
    <col min="6664" max="6915" width="9.140625" style="211"/>
    <col min="6916" max="6916" width="13.42578125" style="211" bestFit="1" customWidth="1"/>
    <col min="6917" max="6917" width="16.42578125" style="211" bestFit="1" customWidth="1"/>
    <col min="6918" max="6918" width="23.42578125" style="211" customWidth="1"/>
    <col min="6919" max="6919" width="11" style="211" bestFit="1" customWidth="1"/>
    <col min="6920" max="7171" width="9.140625" style="211"/>
    <col min="7172" max="7172" width="13.42578125" style="211" bestFit="1" customWidth="1"/>
    <col min="7173" max="7173" width="16.42578125" style="211" bestFit="1" customWidth="1"/>
    <col min="7174" max="7174" width="23.42578125" style="211" customWidth="1"/>
    <col min="7175" max="7175" width="11" style="211" bestFit="1" customWidth="1"/>
    <col min="7176" max="7427" width="9.140625" style="211"/>
    <col min="7428" max="7428" width="13.42578125" style="211" bestFit="1" customWidth="1"/>
    <col min="7429" max="7429" width="16.42578125" style="211" bestFit="1" customWidth="1"/>
    <col min="7430" max="7430" width="23.42578125" style="211" customWidth="1"/>
    <col min="7431" max="7431" width="11" style="211" bestFit="1" customWidth="1"/>
    <col min="7432" max="7683" width="9.140625" style="211"/>
    <col min="7684" max="7684" width="13.42578125" style="211" bestFit="1" customWidth="1"/>
    <col min="7685" max="7685" width="16.42578125" style="211" bestFit="1" customWidth="1"/>
    <col min="7686" max="7686" width="23.42578125" style="211" customWidth="1"/>
    <col min="7687" max="7687" width="11" style="211" bestFit="1" customWidth="1"/>
    <col min="7688" max="7939" width="9.140625" style="211"/>
    <col min="7940" max="7940" width="13.42578125" style="211" bestFit="1" customWidth="1"/>
    <col min="7941" max="7941" width="16.42578125" style="211" bestFit="1" customWidth="1"/>
    <col min="7942" max="7942" width="23.42578125" style="211" customWidth="1"/>
    <col min="7943" max="7943" width="11" style="211" bestFit="1" customWidth="1"/>
    <col min="7944" max="8195" width="9.140625" style="211"/>
    <col min="8196" max="8196" width="13.42578125" style="211" bestFit="1" customWidth="1"/>
    <col min="8197" max="8197" width="16.42578125" style="211" bestFit="1" customWidth="1"/>
    <col min="8198" max="8198" width="23.42578125" style="211" customWidth="1"/>
    <col min="8199" max="8199" width="11" style="211" bestFit="1" customWidth="1"/>
    <col min="8200" max="8451" width="9.140625" style="211"/>
    <col min="8452" max="8452" width="13.42578125" style="211" bestFit="1" customWidth="1"/>
    <col min="8453" max="8453" width="16.42578125" style="211" bestFit="1" customWidth="1"/>
    <col min="8454" max="8454" width="23.42578125" style="211" customWidth="1"/>
    <col min="8455" max="8455" width="11" style="211" bestFit="1" customWidth="1"/>
    <col min="8456" max="8707" width="9.140625" style="211"/>
    <col min="8708" max="8708" width="13.42578125" style="211" bestFit="1" customWidth="1"/>
    <col min="8709" max="8709" width="16.42578125" style="211" bestFit="1" customWidth="1"/>
    <col min="8710" max="8710" width="23.42578125" style="211" customWidth="1"/>
    <col min="8711" max="8711" width="11" style="211" bestFit="1" customWidth="1"/>
    <col min="8712" max="8963" width="9.140625" style="211"/>
    <col min="8964" max="8964" width="13.42578125" style="211" bestFit="1" customWidth="1"/>
    <col min="8965" max="8965" width="16.42578125" style="211" bestFit="1" customWidth="1"/>
    <col min="8966" max="8966" width="23.42578125" style="211" customWidth="1"/>
    <col min="8967" max="8967" width="11" style="211" bestFit="1" customWidth="1"/>
    <col min="8968" max="9219" width="9.140625" style="211"/>
    <col min="9220" max="9220" width="13.42578125" style="211" bestFit="1" customWidth="1"/>
    <col min="9221" max="9221" width="16.42578125" style="211" bestFit="1" customWidth="1"/>
    <col min="9222" max="9222" width="23.42578125" style="211" customWidth="1"/>
    <col min="9223" max="9223" width="11" style="211" bestFit="1" customWidth="1"/>
    <col min="9224" max="9475" width="9.140625" style="211"/>
    <col min="9476" max="9476" width="13.42578125" style="211" bestFit="1" customWidth="1"/>
    <col min="9477" max="9477" width="16.42578125" style="211" bestFit="1" customWidth="1"/>
    <col min="9478" max="9478" width="23.42578125" style="211" customWidth="1"/>
    <col min="9479" max="9479" width="11" style="211" bestFit="1" customWidth="1"/>
    <col min="9480" max="9731" width="9.140625" style="211"/>
    <col min="9732" max="9732" width="13.42578125" style="211" bestFit="1" customWidth="1"/>
    <col min="9733" max="9733" width="16.42578125" style="211" bestFit="1" customWidth="1"/>
    <col min="9734" max="9734" width="23.42578125" style="211" customWidth="1"/>
    <col min="9735" max="9735" width="11" style="211" bestFit="1" customWidth="1"/>
    <col min="9736" max="9987" width="9.140625" style="211"/>
    <col min="9988" max="9988" width="13.42578125" style="211" bestFit="1" customWidth="1"/>
    <col min="9989" max="9989" width="16.42578125" style="211" bestFit="1" customWidth="1"/>
    <col min="9990" max="9990" width="23.42578125" style="211" customWidth="1"/>
    <col min="9991" max="9991" width="11" style="211" bestFit="1" customWidth="1"/>
    <col min="9992" max="10243" width="9.140625" style="211"/>
    <col min="10244" max="10244" width="13.42578125" style="211" bestFit="1" customWidth="1"/>
    <col min="10245" max="10245" width="16.42578125" style="211" bestFit="1" customWidth="1"/>
    <col min="10246" max="10246" width="23.42578125" style="211" customWidth="1"/>
    <col min="10247" max="10247" width="11" style="211" bestFit="1" customWidth="1"/>
    <col min="10248" max="10499" width="9.140625" style="211"/>
    <col min="10500" max="10500" width="13.42578125" style="211" bestFit="1" customWidth="1"/>
    <col min="10501" max="10501" width="16.42578125" style="211" bestFit="1" customWidth="1"/>
    <col min="10502" max="10502" width="23.42578125" style="211" customWidth="1"/>
    <col min="10503" max="10503" width="11" style="211" bestFit="1" customWidth="1"/>
    <col min="10504" max="10755" width="9.140625" style="211"/>
    <col min="10756" max="10756" width="13.42578125" style="211" bestFit="1" customWidth="1"/>
    <col min="10757" max="10757" width="16.42578125" style="211" bestFit="1" customWidth="1"/>
    <col min="10758" max="10758" width="23.42578125" style="211" customWidth="1"/>
    <col min="10759" max="10759" width="11" style="211" bestFit="1" customWidth="1"/>
    <col min="10760" max="11011" width="9.140625" style="211"/>
    <col min="11012" max="11012" width="13.42578125" style="211" bestFit="1" customWidth="1"/>
    <col min="11013" max="11013" width="16.42578125" style="211" bestFit="1" customWidth="1"/>
    <col min="11014" max="11014" width="23.42578125" style="211" customWidth="1"/>
    <col min="11015" max="11015" width="11" style="211" bestFit="1" customWidth="1"/>
    <col min="11016" max="11267" width="9.140625" style="211"/>
    <col min="11268" max="11268" width="13.42578125" style="211" bestFit="1" customWidth="1"/>
    <col min="11269" max="11269" width="16.42578125" style="211" bestFit="1" customWidth="1"/>
    <col min="11270" max="11270" width="23.42578125" style="211" customWidth="1"/>
    <col min="11271" max="11271" width="11" style="211" bestFit="1" customWidth="1"/>
    <col min="11272" max="11523" width="9.140625" style="211"/>
    <col min="11524" max="11524" width="13.42578125" style="211" bestFit="1" customWidth="1"/>
    <col min="11525" max="11525" width="16.42578125" style="211" bestFit="1" customWidth="1"/>
    <col min="11526" max="11526" width="23.42578125" style="211" customWidth="1"/>
    <col min="11527" max="11527" width="11" style="211" bestFit="1" customWidth="1"/>
    <col min="11528" max="11779" width="9.140625" style="211"/>
    <col min="11780" max="11780" width="13.42578125" style="211" bestFit="1" customWidth="1"/>
    <col min="11781" max="11781" width="16.42578125" style="211" bestFit="1" customWidth="1"/>
    <col min="11782" max="11782" width="23.42578125" style="211" customWidth="1"/>
    <col min="11783" max="11783" width="11" style="211" bestFit="1" customWidth="1"/>
    <col min="11784" max="12035" width="9.140625" style="211"/>
    <col min="12036" max="12036" width="13.42578125" style="211" bestFit="1" customWidth="1"/>
    <col min="12037" max="12037" width="16.42578125" style="211" bestFit="1" customWidth="1"/>
    <col min="12038" max="12038" width="23.42578125" style="211" customWidth="1"/>
    <col min="12039" max="12039" width="11" style="211" bestFit="1" customWidth="1"/>
    <col min="12040" max="12291" width="9.140625" style="211"/>
    <col min="12292" max="12292" width="13.42578125" style="211" bestFit="1" customWidth="1"/>
    <col min="12293" max="12293" width="16.42578125" style="211" bestFit="1" customWidth="1"/>
    <col min="12294" max="12294" width="23.42578125" style="211" customWidth="1"/>
    <col min="12295" max="12295" width="11" style="211" bestFit="1" customWidth="1"/>
    <col min="12296" max="12547" width="9.140625" style="211"/>
    <col min="12548" max="12548" width="13.42578125" style="211" bestFit="1" customWidth="1"/>
    <col min="12549" max="12549" width="16.42578125" style="211" bestFit="1" customWidth="1"/>
    <col min="12550" max="12550" width="23.42578125" style="211" customWidth="1"/>
    <col min="12551" max="12551" width="11" style="211" bestFit="1" customWidth="1"/>
    <col min="12552" max="12803" width="9.140625" style="211"/>
    <col min="12804" max="12804" width="13.42578125" style="211" bestFit="1" customWidth="1"/>
    <col min="12805" max="12805" width="16.42578125" style="211" bestFit="1" customWidth="1"/>
    <col min="12806" max="12806" width="23.42578125" style="211" customWidth="1"/>
    <col min="12807" max="12807" width="11" style="211" bestFit="1" customWidth="1"/>
    <col min="12808" max="13059" width="9.140625" style="211"/>
    <col min="13060" max="13060" width="13.42578125" style="211" bestFit="1" customWidth="1"/>
    <col min="13061" max="13061" width="16.42578125" style="211" bestFit="1" customWidth="1"/>
    <col min="13062" max="13062" width="23.42578125" style="211" customWidth="1"/>
    <col min="13063" max="13063" width="11" style="211" bestFit="1" customWidth="1"/>
    <col min="13064" max="13315" width="9.140625" style="211"/>
    <col min="13316" max="13316" width="13.42578125" style="211" bestFit="1" customWidth="1"/>
    <col min="13317" max="13317" width="16.42578125" style="211" bestFit="1" customWidth="1"/>
    <col min="13318" max="13318" width="23.42578125" style="211" customWidth="1"/>
    <col min="13319" max="13319" width="11" style="211" bestFit="1" customWidth="1"/>
    <col min="13320" max="13571" width="9.140625" style="211"/>
    <col min="13572" max="13572" width="13.42578125" style="211" bestFit="1" customWidth="1"/>
    <col min="13573" max="13573" width="16.42578125" style="211" bestFit="1" customWidth="1"/>
    <col min="13574" max="13574" width="23.42578125" style="211" customWidth="1"/>
    <col min="13575" max="13575" width="11" style="211" bestFit="1" customWidth="1"/>
    <col min="13576" max="13827" width="9.140625" style="211"/>
    <col min="13828" max="13828" width="13.42578125" style="211" bestFit="1" customWidth="1"/>
    <col min="13829" max="13829" width="16.42578125" style="211" bestFit="1" customWidth="1"/>
    <col min="13830" max="13830" width="23.42578125" style="211" customWidth="1"/>
    <col min="13831" max="13831" width="11" style="211" bestFit="1" customWidth="1"/>
    <col min="13832" max="14083" width="9.140625" style="211"/>
    <col min="14084" max="14084" width="13.42578125" style="211" bestFit="1" customWidth="1"/>
    <col min="14085" max="14085" width="16.42578125" style="211" bestFit="1" customWidth="1"/>
    <col min="14086" max="14086" width="23.42578125" style="211" customWidth="1"/>
    <col min="14087" max="14087" width="11" style="211" bestFit="1" customWidth="1"/>
    <col min="14088" max="14339" width="9.140625" style="211"/>
    <col min="14340" max="14340" width="13.42578125" style="211" bestFit="1" customWidth="1"/>
    <col min="14341" max="14341" width="16.42578125" style="211" bestFit="1" customWidth="1"/>
    <col min="14342" max="14342" width="23.42578125" style="211" customWidth="1"/>
    <col min="14343" max="14343" width="11" style="211" bestFit="1" customWidth="1"/>
    <col min="14344" max="14595" width="9.140625" style="211"/>
    <col min="14596" max="14596" width="13.42578125" style="211" bestFit="1" customWidth="1"/>
    <col min="14597" max="14597" width="16.42578125" style="211" bestFit="1" customWidth="1"/>
    <col min="14598" max="14598" width="23.42578125" style="211" customWidth="1"/>
    <col min="14599" max="14599" width="11" style="211" bestFit="1" customWidth="1"/>
    <col min="14600" max="14851" width="9.140625" style="211"/>
    <col min="14852" max="14852" width="13.42578125" style="211" bestFit="1" customWidth="1"/>
    <col min="14853" max="14853" width="16.42578125" style="211" bestFit="1" customWidth="1"/>
    <col min="14854" max="14854" width="23.42578125" style="211" customWidth="1"/>
    <col min="14855" max="14855" width="11" style="211" bestFit="1" customWidth="1"/>
    <col min="14856" max="15107" width="9.140625" style="211"/>
    <col min="15108" max="15108" width="13.42578125" style="211" bestFit="1" customWidth="1"/>
    <col min="15109" max="15109" width="16.42578125" style="211" bestFit="1" customWidth="1"/>
    <col min="15110" max="15110" width="23.42578125" style="211" customWidth="1"/>
    <col min="15111" max="15111" width="11" style="211" bestFit="1" customWidth="1"/>
    <col min="15112" max="15363" width="9.140625" style="211"/>
    <col min="15364" max="15364" width="13.42578125" style="211" bestFit="1" customWidth="1"/>
    <col min="15365" max="15365" width="16.42578125" style="211" bestFit="1" customWidth="1"/>
    <col min="15366" max="15366" width="23.42578125" style="211" customWidth="1"/>
    <col min="15367" max="15367" width="11" style="211" bestFit="1" customWidth="1"/>
    <col min="15368" max="15619" width="9.140625" style="211"/>
    <col min="15620" max="15620" width="13.42578125" style="211" bestFit="1" customWidth="1"/>
    <col min="15621" max="15621" width="16.42578125" style="211" bestFit="1" customWidth="1"/>
    <col min="15622" max="15622" width="23.42578125" style="211" customWidth="1"/>
    <col min="15623" max="15623" width="11" style="211" bestFit="1" customWidth="1"/>
    <col min="15624" max="15875" width="9.140625" style="211"/>
    <col min="15876" max="15876" width="13.42578125" style="211" bestFit="1" customWidth="1"/>
    <col min="15877" max="15877" width="16.42578125" style="211" bestFit="1" customWidth="1"/>
    <col min="15878" max="15878" width="23.42578125" style="211" customWidth="1"/>
    <col min="15879" max="15879" width="11" style="211" bestFit="1" customWidth="1"/>
    <col min="15880" max="16131" width="9.140625" style="211"/>
    <col min="16132" max="16132" width="13.42578125" style="211" bestFit="1" customWidth="1"/>
    <col min="16133" max="16133" width="16.42578125" style="211" bestFit="1" customWidth="1"/>
    <col min="16134" max="16134" width="23.42578125" style="211" customWidth="1"/>
    <col min="16135" max="16135" width="11" style="211" bestFit="1" customWidth="1"/>
    <col min="16136" max="16384" width="9.140625" style="211"/>
  </cols>
  <sheetData>
    <row r="1" spans="1:38" ht="20.25" x14ac:dyDescent="0.3">
      <c r="A1" s="212"/>
      <c r="B1" s="213"/>
      <c r="C1" s="212"/>
      <c r="D1" s="213"/>
      <c r="E1" s="212"/>
      <c r="F1" s="212"/>
      <c r="G1" s="212"/>
      <c r="H1" s="65" t="s">
        <v>20</v>
      </c>
      <c r="I1" s="214"/>
      <c r="J1" s="214"/>
      <c r="K1" s="214"/>
      <c r="L1" s="214"/>
      <c r="M1" s="214"/>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row>
    <row r="2" spans="1:38" x14ac:dyDescent="0.2">
      <c r="A2" s="214"/>
      <c r="B2" s="456"/>
      <c r="C2" s="456"/>
      <c r="D2" s="456"/>
      <c r="E2" s="456"/>
      <c r="F2" s="215"/>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row>
    <row r="3" spans="1:38" x14ac:dyDescent="0.2">
      <c r="A3" s="214"/>
      <c r="B3" s="456" t="s">
        <v>231</v>
      </c>
      <c r="C3" s="456"/>
      <c r="D3" s="456"/>
      <c r="E3" s="456"/>
      <c r="F3" s="215" t="s">
        <v>61</v>
      </c>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row>
    <row r="4" spans="1:38" x14ac:dyDescent="0.2">
      <c r="A4" s="214"/>
      <c r="B4" s="214">
        <v>1</v>
      </c>
      <c r="C4" s="297" t="s">
        <v>261</v>
      </c>
      <c r="D4" s="214">
        <f>CONVERT(2000,"lbm","kg")</f>
        <v>907.18474000000003</v>
      </c>
      <c r="E4" s="297" t="s">
        <v>39</v>
      </c>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row>
    <row r="5" spans="1:38" x14ac:dyDescent="0.2">
      <c r="A5" s="214"/>
      <c r="B5" s="216">
        <v>1</v>
      </c>
      <c r="C5" s="285" t="s">
        <v>318</v>
      </c>
      <c r="D5" s="211">
        <f>CONVERT(1,"m","yd")^3</f>
        <v>1.3079506193143924</v>
      </c>
      <c r="E5" s="285" t="s">
        <v>319</v>
      </c>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row>
    <row r="6" spans="1:38" x14ac:dyDescent="0.2">
      <c r="A6" s="214"/>
      <c r="B6" s="217">
        <v>1</v>
      </c>
      <c r="C6" s="285" t="s">
        <v>346</v>
      </c>
      <c r="D6" s="211">
        <v>2375</v>
      </c>
      <c r="E6" s="285" t="s">
        <v>39</v>
      </c>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row>
    <row r="7" spans="1:38" x14ac:dyDescent="0.2">
      <c r="A7" s="214"/>
      <c r="B7" s="216">
        <v>1</v>
      </c>
      <c r="C7" s="285" t="s">
        <v>260</v>
      </c>
      <c r="D7" s="211">
        <f>CONVERT(1000,"kg","lbm")/2000</f>
        <v>1.1023113109243881</v>
      </c>
      <c r="E7" s="285" t="s">
        <v>261</v>
      </c>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row>
    <row r="8" spans="1:38" x14ac:dyDescent="0.2">
      <c r="A8" s="214"/>
      <c r="B8" s="217">
        <v>1</v>
      </c>
      <c r="C8" s="285" t="s">
        <v>260</v>
      </c>
      <c r="D8" s="211">
        <v>1000</v>
      </c>
      <c r="E8" s="285" t="s">
        <v>39</v>
      </c>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row>
    <row r="9" spans="1:38" x14ac:dyDescent="0.2">
      <c r="A9" s="214"/>
      <c r="B9" s="216"/>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214"/>
      <c r="AL9" s="214"/>
    </row>
    <row r="10" spans="1:38" x14ac:dyDescent="0.2">
      <c r="A10" s="214"/>
      <c r="B10" s="218"/>
      <c r="C10" s="214"/>
      <c r="D10" s="214"/>
      <c r="E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row>
    <row r="11" spans="1:38" x14ac:dyDescent="0.2">
      <c r="A11" s="214"/>
      <c r="B11" s="219"/>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row>
    <row r="12" spans="1:38" x14ac:dyDescent="0.2">
      <c r="A12" s="214"/>
      <c r="B12" s="220"/>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row>
    <row r="13" spans="1:38" x14ac:dyDescent="0.2">
      <c r="A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row>
    <row r="14" spans="1:38" x14ac:dyDescent="0.2">
      <c r="A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row>
    <row r="15" spans="1:38" x14ac:dyDescent="0.2">
      <c r="A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4"/>
    </row>
    <row r="16" spans="1:38" x14ac:dyDescent="0.2">
      <c r="A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row>
    <row r="17" spans="1:38" x14ac:dyDescent="0.2">
      <c r="A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row>
    <row r="18" spans="1:38" x14ac:dyDescent="0.2">
      <c r="A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row>
    <row r="19" spans="1:38" x14ac:dyDescent="0.2">
      <c r="A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row>
    <row r="20" spans="1:38" x14ac:dyDescent="0.2">
      <c r="A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row>
    <row r="21" spans="1:38" x14ac:dyDescent="0.2">
      <c r="A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row>
    <row r="22" spans="1:38" x14ac:dyDescent="0.2">
      <c r="A22" s="214"/>
      <c r="I22" s="214"/>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row>
    <row r="23" spans="1:38" x14ac:dyDescent="0.2">
      <c r="A23" s="214"/>
      <c r="B23" s="214"/>
      <c r="C23" s="214"/>
      <c r="D23" s="214"/>
      <c r="E23" s="214"/>
      <c r="F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4"/>
    </row>
    <row r="24" spans="1:38" x14ac:dyDescent="0.2">
      <c r="A24" s="214"/>
      <c r="B24" s="214"/>
      <c r="C24" s="214"/>
      <c r="D24" s="214"/>
      <c r="E24" s="214"/>
      <c r="F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row>
    <row r="25" spans="1:38" x14ac:dyDescent="0.2">
      <c r="A25" s="214"/>
      <c r="B25" s="191"/>
      <c r="C25" s="221"/>
      <c r="D25" s="191"/>
      <c r="E25" s="191"/>
      <c r="F25" s="214"/>
      <c r="I25" s="214"/>
      <c r="J25" s="214"/>
      <c r="K25" s="214"/>
      <c r="L25" s="214"/>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4"/>
      <c r="AL25" s="214"/>
    </row>
    <row r="26" spans="1:38" x14ac:dyDescent="0.2">
      <c r="A26" s="214"/>
      <c r="B26" s="222"/>
      <c r="C26" s="223"/>
      <c r="D26" s="191"/>
      <c r="E26" s="191"/>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row>
    <row r="27" spans="1:38" x14ac:dyDescent="0.2">
      <c r="A27" s="214"/>
      <c r="B27" s="222"/>
      <c r="C27" s="223"/>
      <c r="D27" s="191"/>
      <c r="E27" s="191"/>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row>
    <row r="28" spans="1:38" x14ac:dyDescent="0.2">
      <c r="A28" s="214"/>
      <c r="B28" s="222"/>
      <c r="C28" s="223"/>
      <c r="D28" s="191"/>
      <c r="E28" s="191"/>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4"/>
    </row>
    <row r="29" spans="1:38" x14ac:dyDescent="0.2">
      <c r="B29" s="222"/>
      <c r="C29" s="214"/>
      <c r="D29" s="214"/>
      <c r="E29" s="214"/>
    </row>
    <row r="30" spans="1:38" x14ac:dyDescent="0.2">
      <c r="B30" s="222"/>
      <c r="C30" s="214"/>
      <c r="D30" s="214"/>
      <c r="E30" s="214"/>
    </row>
    <row r="31" spans="1:38" x14ac:dyDescent="0.2">
      <c r="B31" s="219"/>
      <c r="C31" s="214"/>
      <c r="D31" s="214"/>
      <c r="E31" s="214"/>
    </row>
    <row r="37" spans="10:10" x14ac:dyDescent="0.2">
      <c r="J37" s="224"/>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workbookViewId="0">
      <selection activeCell="H28" sqref="H28"/>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5"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215" t="s">
        <v>232</v>
      </c>
      <c r="D3" s="215" t="s">
        <v>9</v>
      </c>
    </row>
    <row r="4" spans="1:38" ht="15" customHeight="1" x14ac:dyDescent="0.2">
      <c r="C4" s="225">
        <v>1</v>
      </c>
      <c r="D4" s="457" t="s">
        <v>338</v>
      </c>
      <c r="E4" s="457"/>
      <c r="F4" s="457"/>
      <c r="G4" s="457"/>
      <c r="H4" s="457"/>
      <c r="I4" s="457"/>
      <c r="J4" s="457"/>
      <c r="K4" s="457"/>
      <c r="L4" s="457"/>
    </row>
    <row r="5" spans="1:38" ht="15" x14ac:dyDescent="0.2">
      <c r="C5" s="225">
        <v>2</v>
      </c>
      <c r="D5" s="457" t="s">
        <v>243</v>
      </c>
      <c r="E5" s="458"/>
      <c r="F5" s="458"/>
      <c r="G5" s="458"/>
      <c r="H5" s="458"/>
      <c r="I5" s="458"/>
      <c r="J5" s="458"/>
      <c r="K5" s="458"/>
      <c r="L5" s="458"/>
    </row>
    <row r="6" spans="1:38" ht="15" x14ac:dyDescent="0.2">
      <c r="C6" s="225"/>
      <c r="D6" s="457"/>
      <c r="E6" s="458"/>
      <c r="F6" s="458"/>
      <c r="G6" s="458"/>
      <c r="H6" s="458"/>
      <c r="I6" s="458"/>
      <c r="J6" s="458"/>
      <c r="K6" s="458"/>
      <c r="L6" s="458"/>
    </row>
    <row r="7" spans="1:38" ht="15" x14ac:dyDescent="0.2">
      <c r="C7" s="225"/>
      <c r="D7" s="457"/>
      <c r="E7" s="458"/>
      <c r="F7" s="458"/>
      <c r="G7" s="458"/>
      <c r="H7" s="458"/>
      <c r="I7" s="458"/>
      <c r="J7" s="458"/>
      <c r="K7" s="458"/>
      <c r="L7" s="458"/>
    </row>
    <row r="8" spans="1:38" ht="15" x14ac:dyDescent="0.2">
      <c r="C8" s="225"/>
      <c r="D8" s="457"/>
      <c r="E8" s="458"/>
      <c r="F8" s="458"/>
      <c r="G8" s="458"/>
      <c r="H8" s="458"/>
      <c r="I8" s="458"/>
      <c r="J8" s="458"/>
      <c r="K8" s="458"/>
      <c r="L8" s="458"/>
    </row>
    <row r="9" spans="1:38" ht="15" x14ac:dyDescent="0.2">
      <c r="C9" s="225"/>
      <c r="D9" s="457"/>
      <c r="E9" s="458"/>
      <c r="F9" s="458"/>
      <c r="G9" s="458"/>
      <c r="H9" s="458"/>
      <c r="I9" s="458"/>
      <c r="J9" s="458"/>
      <c r="K9" s="458"/>
      <c r="L9" s="458"/>
    </row>
    <row r="10" spans="1:38" ht="15" x14ac:dyDescent="0.2">
      <c r="C10" s="225"/>
      <c r="D10" s="457"/>
      <c r="E10" s="458"/>
      <c r="F10" s="458"/>
      <c r="G10" s="458"/>
      <c r="H10" s="458"/>
      <c r="I10" s="458"/>
      <c r="J10" s="458"/>
      <c r="K10" s="458"/>
      <c r="L10" s="458"/>
    </row>
    <row r="11" spans="1:38" ht="15" x14ac:dyDescent="0.2">
      <c r="C11" s="225"/>
      <c r="D11" s="457"/>
      <c r="E11" s="458"/>
      <c r="F11" s="458"/>
      <c r="G11" s="458"/>
      <c r="H11" s="458"/>
      <c r="I11" s="458"/>
      <c r="J11" s="458"/>
      <c r="K11" s="458"/>
      <c r="L11" s="458"/>
    </row>
    <row r="12" spans="1:38" ht="15" x14ac:dyDescent="0.2">
      <c r="C12" s="225"/>
      <c r="D12" s="457"/>
      <c r="E12" s="458"/>
      <c r="F12" s="458"/>
      <c r="G12" s="458"/>
      <c r="H12" s="458"/>
      <c r="I12" s="458"/>
      <c r="J12" s="458"/>
      <c r="K12" s="458"/>
      <c r="L12" s="458"/>
    </row>
    <row r="13" spans="1:38" ht="15" x14ac:dyDescent="0.2">
      <c r="C13" s="225"/>
      <c r="D13" s="457"/>
      <c r="E13" s="458"/>
      <c r="F13" s="458"/>
      <c r="G13" s="458"/>
      <c r="H13" s="458"/>
      <c r="I13" s="458"/>
      <c r="J13" s="458"/>
      <c r="K13" s="458"/>
      <c r="L13" s="458"/>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57BC2A3215974684DAE0B6E04A6F07" ma:contentTypeVersion="0" ma:contentTypeDescription="Create a new document." ma:contentTypeScope="" ma:versionID="0e15ee1b929b2f776755f69fd921295b">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53E3E2-09C6-42E0-B63B-51570A2D50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14914B6-A5AF-424B-AF0B-E5A11E548FBA}">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CBCF6F6A-C9F2-41B9-9894-9DA2D7864F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Info</vt:lpstr>
      <vt:lpstr>Data Summary</vt:lpstr>
      <vt:lpstr>PS</vt:lpstr>
      <vt:lpstr>Reference Source Info</vt:lpstr>
      <vt:lpstr>DQI</vt:lpstr>
      <vt:lpstr>NGCC</vt:lpstr>
      <vt:lpstr>Conversions</vt:lpstr>
      <vt:lpstr>Assumptions</vt:lpstr>
      <vt:lpstr>'Data Summary'!Print_Area</vt:lpstr>
      <vt:lpstr>DQI!Print_Area</vt:lpstr>
      <vt:lpstr>Info!Print_Area</vt:lpstr>
      <vt:lpstr>'Reference Source Info'!Print_Area</vt:lpstr>
      <vt:lpstr>'Reference Source Info'!Print_Titles</vt:lpstr>
    </vt:vector>
  </TitlesOfParts>
  <Company>U.S. Dept. Of Energy, NETL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Jamieson</dc:creator>
  <cp:lastModifiedBy>Matthew B. Jamieson</cp:lastModifiedBy>
  <cp:lastPrinted>2012-08-10T14:37:05Z</cp:lastPrinted>
  <dcterms:created xsi:type="dcterms:W3CDTF">2012-08-08T18:27:18Z</dcterms:created>
  <dcterms:modified xsi:type="dcterms:W3CDTF">2013-11-04T15:35:47Z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0x0101006A57BC2A3215974684DAE0B6E04A6F07</vt:lpwstr>
  </property>
</Properties>
</file>