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5" yWindow="-15" windowWidth="16260" windowHeight="11355" tabRatio="827" activeTab="1"/>
  </bookViews>
  <sheets>
    <sheet name="Info" sheetId="1" r:id="rId1"/>
    <sheet name="Data Summary" sheetId="2" r:id="rId2"/>
    <sheet name="PS" sheetId="3" r:id="rId3"/>
    <sheet name="Reference Source Info" sheetId="4" r:id="rId4"/>
    <sheet name="DQI" sheetId="5" r:id="rId5"/>
    <sheet name="Emission_Factors" sheetId="6" r:id="rId6"/>
    <sheet name="Conversions" sheetId="7" r:id="rId7"/>
    <sheet name="Assumptions" sheetId="8" r:id="rId8"/>
    <sheet name="GaBi 6 Import" sheetId="12" r:id="rId9"/>
    <sheet name="Chart" sheetId="13" r:id="rId10"/>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25" i="2" l="1"/>
  <c r="E24" i="2"/>
  <c r="E23" i="2"/>
  <c r="G137" i="2"/>
  <c r="I137" i="2"/>
  <c r="H137" i="2"/>
  <c r="E32" i="2"/>
  <c r="E62" i="2"/>
  <c r="E47" i="2"/>
  <c r="E77" i="2"/>
  <c r="H145" i="2"/>
  <c r="E31" i="2"/>
  <c r="E61" i="2"/>
  <c r="E46" i="2"/>
  <c r="E76" i="2"/>
  <c r="E30" i="2"/>
  <c r="E60" i="2"/>
  <c r="E45" i="2"/>
  <c r="E75" i="2"/>
  <c r="H146" i="2"/>
  <c r="E33" i="2"/>
  <c r="E63" i="2"/>
  <c r="E48" i="2"/>
  <c r="E78" i="2"/>
  <c r="H147" i="2"/>
  <c r="E27" i="2"/>
  <c r="E57" i="2"/>
  <c r="E42" i="2"/>
  <c r="E72" i="2"/>
  <c r="H148" i="2"/>
  <c r="E28" i="2"/>
  <c r="E58" i="2"/>
  <c r="E43" i="2"/>
  <c r="E73" i="2"/>
  <c r="H149" i="2"/>
  <c r="E29" i="2"/>
  <c r="E59" i="2"/>
  <c r="E44" i="2"/>
  <c r="E74" i="2"/>
  <c r="H150" i="2"/>
  <c r="E34" i="2"/>
  <c r="E64" i="2"/>
  <c r="E49" i="2"/>
  <c r="E79" i="2"/>
  <c r="H151" i="2"/>
  <c r="E35" i="2"/>
  <c r="E65" i="2"/>
  <c r="E50" i="2"/>
  <c r="E80" i="2"/>
  <c r="H152" i="2"/>
  <c r="E36" i="2"/>
  <c r="E66" i="2"/>
  <c r="E51" i="2"/>
  <c r="E81" i="2"/>
  <c r="H153" i="2"/>
  <c r="E37" i="2"/>
  <c r="E67" i="2"/>
  <c r="E52" i="2"/>
  <c r="E82" i="2"/>
  <c r="H154" i="2"/>
  <c r="E38" i="2"/>
  <c r="E68" i="2"/>
  <c r="E53" i="2"/>
  <c r="E83" i="2"/>
  <c r="H155" i="2"/>
  <c r="E39" i="2"/>
  <c r="E69" i="2"/>
  <c r="E54" i="2"/>
  <c r="E84" i="2"/>
  <c r="H156" i="2"/>
  <c r="E40" i="2"/>
  <c r="E70" i="2"/>
  <c r="E55" i="2"/>
  <c r="E85" i="2"/>
  <c r="H157" i="2"/>
  <c r="E41" i="2"/>
  <c r="E71" i="2"/>
  <c r="E56" i="2"/>
  <c r="E86" i="2"/>
  <c r="H158" i="2"/>
  <c r="H144" i="2"/>
  <c r="D125" i="2"/>
  <c r="D126" i="2"/>
  <c r="D127" i="2"/>
  <c r="D128" i="2"/>
  <c r="D129" i="2"/>
  <c r="D130" i="2"/>
  <c r="D131" i="2"/>
  <c r="D124" i="2"/>
  <c r="B131" i="2"/>
  <c r="B130" i="2"/>
  <c r="B129" i="2"/>
  <c r="B128" i="2"/>
  <c r="B127" i="2"/>
  <c r="B126" i="2"/>
  <c r="B125" i="2"/>
  <c r="B124" i="2"/>
  <c r="B116" i="2"/>
  <c r="B115" i="2"/>
  <c r="B114" i="2"/>
  <c r="B113" i="2"/>
  <c r="B112" i="2"/>
  <c r="B111" i="2"/>
  <c r="B110" i="2"/>
  <c r="B109" i="2"/>
  <c r="B101" i="2"/>
  <c r="B100" i="2"/>
  <c r="B99" i="2"/>
  <c r="B98" i="2"/>
  <c r="B97" i="2"/>
  <c r="B96" i="2"/>
  <c r="B95" i="2"/>
  <c r="B94" i="2"/>
  <c r="B64" i="2"/>
  <c r="B65" i="2"/>
  <c r="B66" i="2"/>
  <c r="B67" i="2"/>
  <c r="B68" i="2"/>
  <c r="B69" i="2"/>
  <c r="B70" i="2"/>
  <c r="B71" i="2"/>
  <c r="B72" i="2"/>
  <c r="B73" i="2"/>
  <c r="B74" i="2"/>
  <c r="B75" i="2"/>
  <c r="B76" i="2"/>
  <c r="B77" i="2"/>
  <c r="B78" i="2"/>
  <c r="B79" i="2"/>
  <c r="B80" i="2"/>
  <c r="B81" i="2"/>
  <c r="B82" i="2"/>
  <c r="B83" i="2"/>
  <c r="B84" i="2"/>
  <c r="B85" i="2"/>
  <c r="B86" i="2"/>
  <c r="B49" i="2"/>
  <c r="B50" i="2"/>
  <c r="B51" i="2"/>
  <c r="B52" i="2"/>
  <c r="B53" i="2"/>
  <c r="B54" i="2"/>
  <c r="B55" i="2"/>
  <c r="B56" i="2"/>
  <c r="B34" i="2"/>
  <c r="B35" i="2"/>
  <c r="B36" i="2"/>
  <c r="B37" i="2"/>
  <c r="B38" i="2"/>
  <c r="B39" i="2"/>
  <c r="B40" i="2"/>
  <c r="B41" i="2"/>
  <c r="D4" i="7"/>
  <c r="B57" i="2"/>
  <c r="B58" i="2"/>
  <c r="B59" i="2"/>
  <c r="B60" i="2"/>
  <c r="B61" i="2"/>
  <c r="B62" i="2"/>
  <c r="B63" i="2"/>
  <c r="B26" i="2"/>
  <c r="B118" i="2"/>
  <c r="B117" i="2"/>
  <c r="B119" i="2"/>
  <c r="B120" i="2"/>
  <c r="B121" i="2"/>
  <c r="B122" i="2"/>
  <c r="B102" i="2"/>
  <c r="B103" i="2"/>
  <c r="B104" i="2"/>
  <c r="B105" i="2"/>
  <c r="B106" i="2"/>
  <c r="B107" i="2"/>
  <c r="B108" i="2"/>
  <c r="B24" i="2"/>
  <c r="B25" i="2"/>
  <c r="B27" i="2"/>
  <c r="B28" i="2"/>
  <c r="B29" i="2"/>
  <c r="B30" i="2"/>
  <c r="B31" i="2"/>
  <c r="B32" i="2"/>
  <c r="B33" i="2"/>
  <c r="B42" i="2"/>
  <c r="B43" i="2"/>
  <c r="B23" i="2"/>
  <c r="B44" i="2"/>
  <c r="B45" i="2"/>
  <c r="B46" i="2"/>
  <c r="B47" i="2"/>
  <c r="B48" i="2"/>
  <c r="B87" i="2"/>
  <c r="B88" i="2"/>
  <c r="B89" i="2"/>
  <c r="B90" i="2"/>
  <c r="B91" i="2"/>
  <c r="B92" i="2"/>
  <c r="B93" i="2"/>
  <c r="I8" i="5"/>
  <c r="I7" i="5"/>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H143" i="2"/>
  <c r="G143" i="2"/>
  <c r="D143" i="2"/>
  <c r="I143" i="2"/>
  <c r="B123" i="2"/>
  <c r="G11" i="2"/>
  <c r="D4" i="1"/>
  <c r="D3" i="1"/>
  <c r="C29" i="1"/>
  <c r="E111" i="2"/>
  <c r="E96" i="2"/>
  <c r="E101" i="2"/>
  <c r="E116" i="2"/>
  <c r="E131" i="2"/>
  <c r="G158" i="2"/>
  <c r="I158" i="2"/>
  <c r="E114" i="2"/>
  <c r="E97" i="2"/>
  <c r="E110" i="2"/>
  <c r="E95" i="2"/>
  <c r="E125" i="2"/>
  <c r="G152" i="2"/>
  <c r="I152" i="2"/>
  <c r="E99" i="2"/>
  <c r="E129" i="2"/>
  <c r="G156" i="2"/>
  <c r="I156" i="2"/>
  <c r="E103" i="2"/>
  <c r="E115" i="2"/>
  <c r="E107" i="2"/>
  <c r="E112" i="2"/>
  <c r="E127" i="2"/>
  <c r="G154" i="2"/>
  <c r="I154" i="2"/>
  <c r="E88" i="2"/>
  <c r="E118" i="2"/>
  <c r="G149" i="2"/>
  <c r="I149" i="2"/>
  <c r="E100" i="2"/>
  <c r="E87" i="2"/>
  <c r="E98" i="2"/>
  <c r="E102" i="2"/>
  <c r="E105" i="2"/>
  <c r="E126" i="2"/>
  <c r="G153" i="2"/>
  <c r="I153" i="2"/>
  <c r="E109" i="2"/>
  <c r="E104" i="2"/>
  <c r="E89" i="2"/>
  <c r="E113" i="2"/>
  <c r="E93" i="2"/>
  <c r="E106" i="2"/>
  <c r="E94" i="2"/>
  <c r="E124" i="2"/>
  <c r="G151" i="2"/>
  <c r="I151" i="2"/>
  <c r="E92" i="2"/>
  <c r="E108" i="2"/>
  <c r="E90" i="2"/>
  <c r="E91" i="2"/>
  <c r="E120" i="2"/>
  <c r="G146" i="2"/>
  <c r="I146" i="2"/>
  <c r="E128" i="2"/>
  <c r="G155" i="2"/>
  <c r="I155" i="2"/>
  <c r="E121" i="2"/>
  <c r="G144" i="2"/>
  <c r="I144" i="2"/>
  <c r="E130" i="2"/>
  <c r="G157" i="2"/>
  <c r="I157" i="2"/>
  <c r="E122" i="2"/>
  <c r="G145" i="2"/>
  <c r="I145" i="2"/>
  <c r="E123" i="2"/>
  <c r="G147" i="2"/>
  <c r="I147" i="2"/>
  <c r="E119" i="2"/>
  <c r="G150" i="2"/>
  <c r="I150" i="2"/>
  <c r="E117" i="2"/>
  <c r="G148" i="2"/>
  <c r="I148" i="2"/>
</calcChain>
</file>

<file path=xl/comments1.xml><?xml version="1.0" encoding="utf-8"?>
<comments xmlns="http://schemas.openxmlformats.org/spreadsheetml/2006/main">
  <authors>
    <author>Robert Eckard</author>
    <author>548788</author>
  </authors>
  <commentList>
    <comment ref="D143"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 ref="D148" authorId="1">
      <text>
        <r>
          <rPr>
            <b/>
            <sz val="8"/>
            <color indexed="81"/>
            <rFont val="Tahoma"/>
            <family val="2"/>
          </rPr>
          <t xml:space="preserve">548788: </t>
        </r>
        <r>
          <rPr>
            <sz val="8"/>
            <color indexed="81"/>
            <rFont val="Tahoma"/>
            <family val="2"/>
          </rPr>
          <t xml:space="preserve">Do not double count PM between dust flows.
PM data should be reported as defined in data source (PM2.5 separate from PM10 when available). If this definition is not available, inventory as PM unspecified. </t>
        </r>
      </text>
    </comment>
  </commentList>
</comments>
</file>

<file path=xl/sharedStrings.xml><?xml version="1.0" encoding="utf-8"?>
<sst xmlns="http://schemas.openxmlformats.org/spreadsheetml/2006/main" count="1564" uniqueCount="737">
  <si>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</si>
  <si>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</si>
  <si>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</si>
  <si>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</si>
  <si>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</si>
  <si>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</si>
  <si>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</si>
  <si>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</si>
  <si>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</si>
  <si>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</si>
  <si>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</si>
  <si>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</si>
  <si>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</si>
  <si>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</si>
  <si>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</si>
  <si>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</si>
  <si>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</si>
  <si>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</si>
  <si>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</si>
  <si>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</si>
  <si>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Name</t>
  </si>
  <si>
    <t>Description/Delete Row if Unused</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</si>
  <si>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</si>
  <si>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</si>
  <si>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</si>
  <si>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</si>
  <si>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</si>
  <si>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</si>
  <si>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</si>
  <si>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</si>
  <si>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</si>
  <si>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</si>
  <si>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</si>
  <si>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</si>
  <si>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</si>
  <si>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</si>
  <si>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</si>
  <si>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</si>
  <si>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</si>
  <si>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</si>
  <si>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2.0</t>
  </si>
  <si>
    <t>Data Module Summary</t>
  </si>
  <si>
    <t>Process Name:</t>
  </si>
  <si>
    <t>Reference Flow:</t>
  </si>
  <si>
    <t>kg</t>
  </si>
  <si>
    <t>of</t>
  </si>
  <si>
    <t>X,X,X,X,X</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</si>
  <si>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</si>
  <si>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</si>
  <si>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</si>
  <si>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</si>
  <si>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</si>
  <si>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</si>
  <si>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</si>
  <si>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</si>
  <si>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</si>
  <si>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</si>
  <si>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</si>
  <si>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</si>
  <si>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</si>
  <si>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</si>
  <si>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</si>
  <si>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</si>
  <si>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</si>
  <si>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</si>
  <si>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</si>
  <si>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</si>
  <si>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</si>
  <si>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</si>
  <si>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</si>
  <si>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</si>
  <si>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</si>
  <si>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</si>
  <si>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</si>
  <si>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</si>
  <si>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</si>
  <si>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</si>
  <si>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</si>
  <si>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</si>
  <si>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</si>
  <si>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</si>
  <si>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</si>
  <si>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</si>
  <si>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</si>
  <si>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</si>
  <si>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</si>
  <si>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</si>
  <si>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</si>
  <si>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</si>
  <si>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Carbon monoxide [Inorganic emissions to air]</t>
  </si>
  <si>
    <t>NMVOC (unspecified) [Group NMVOC to air]</t>
  </si>
  <si>
    <t>Dust (unspecified) [Particles to air]</t>
  </si>
  <si>
    <t>Dust (PM10) [Particles to air]</t>
  </si>
  <si>
    <t>Dust (PM2.5) [Particles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</si>
  <si>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</si>
  <si>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</si>
  <si>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</si>
  <si>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</si>
  <si>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</si>
  <si>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</si>
  <si>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</si>
  <si>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</si>
  <si>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</si>
  <si>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</si>
  <si>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</si>
  <si>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</si>
  <si>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</si>
  <si>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</si>
  <si>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</si>
  <si>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</si>
  <si>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</si>
  <si>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</si>
  <si>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</si>
  <si>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</si>
  <si>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</si>
  <si>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</si>
  <si>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</si>
  <si>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</si>
  <si>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</si>
  <si>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</si>
  <si>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</si>
  <si>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</si>
  <si>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</si>
  <si>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</si>
  <si>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</si>
  <si>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</si>
  <si>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</si>
  <si>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</si>
  <si>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</si>
  <si>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</si>
  <si>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</si>
  <si>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</si>
  <si>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</si>
  <si>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</si>
  <si>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</si>
  <si>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</si>
  <si>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</si>
  <si>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</si>
  <si>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</si>
  <si>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</si>
  <si>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</si>
  <si>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</si>
  <si>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</si>
  <si>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</si>
  <si>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</si>
  <si>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</si>
  <si>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</si>
  <si>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</si>
  <si>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</si>
  <si>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</si>
  <si>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</si>
  <si>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</si>
  <si>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</si>
  <si>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</si>
  <si>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</si>
  <si>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</si>
  <si>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</si>
  <si>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</si>
  <si>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</si>
  <si>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</si>
  <si>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</si>
  <si>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</si>
  <si>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</si>
  <si>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</si>
  <si>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</si>
  <si>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</si>
  <si>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</si>
  <si>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</si>
  <si>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</si>
  <si>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</si>
  <si>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</si>
  <si>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</si>
  <si>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</si>
  <si>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</si>
  <si>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</si>
  <si>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</si>
  <si>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</si>
  <si>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</si>
  <si>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</si>
  <si>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</si>
  <si>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</si>
  <si>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</si>
  <si>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</si>
  <si>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</si>
  <si>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</si>
  <si>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</si>
  <si>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</si>
  <si>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</si>
  <si>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</si>
  <si>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</si>
  <si>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</si>
  <si>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</si>
  <si>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</si>
  <si>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</si>
  <si>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</si>
  <si>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</si>
  <si>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</si>
  <si>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</si>
  <si>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</si>
  <si>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</si>
  <si>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</si>
  <si>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</si>
  <si>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</si>
  <si>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</si>
  <si>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</si>
  <si>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</si>
  <si>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</si>
  <si>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</si>
  <si>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</si>
  <si>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</si>
  <si>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</si>
  <si>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</si>
  <si>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</si>
  <si>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</si>
  <si>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</si>
  <si>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</si>
  <si>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</si>
  <si>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</si>
  <si>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</si>
  <si>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</si>
  <si>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</si>
  <si>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</si>
  <si>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</si>
  <si>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</si>
  <si>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</si>
  <si>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</si>
  <si>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</si>
  <si>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</si>
  <si>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</si>
  <si>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</si>
  <si>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</si>
  <si>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</si>
  <si>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</si>
  <si>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</si>
  <si>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</si>
  <si>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</si>
  <si>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</si>
  <si>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</si>
  <si>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</si>
  <si>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</si>
  <si>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</si>
  <si>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</si>
  <si>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</si>
  <si>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</si>
  <si>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</si>
  <si>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</si>
  <si>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</si>
  <si>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</si>
  <si>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</si>
  <si>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 xml:space="preserve">This unit process is composed of this document and the file, DF_StageX_X_Process_Name_2013.1.doc, which provides additional details regarding calculations, data quality, and references as relevant. </t>
  </si>
  <si>
    <t>United States</t>
  </si>
  <si>
    <t>Inland West</t>
  </si>
  <si>
    <t>No</t>
  </si>
  <si>
    <t>PM</t>
  </si>
  <si>
    <t>PM10</t>
  </si>
  <si>
    <t>PM2.5</t>
  </si>
  <si>
    <t>CO</t>
  </si>
  <si>
    <t>CO2</t>
  </si>
  <si>
    <t>CH4</t>
  </si>
  <si>
    <t>NMHC</t>
  </si>
  <si>
    <t>Methane</t>
  </si>
  <si>
    <t>(Non-Methane Hydrocarbons)</t>
  </si>
  <si>
    <t>Flame</t>
  </si>
  <si>
    <t>Smolder</t>
  </si>
  <si>
    <t>Reference</t>
  </si>
  <si>
    <t>b</t>
  </si>
  <si>
    <t>a</t>
  </si>
  <si>
    <t>Combustion Phases by Size Class</t>
  </si>
  <si>
    <t>Residual</t>
  </si>
  <si>
    <t>0-1/4 inch</t>
  </si>
  <si>
    <t>1/4 - 1 inch</t>
  </si>
  <si>
    <t>Assumed for Crown</t>
  </si>
  <si>
    <t>1 - 3 inches</t>
  </si>
  <si>
    <t>3 - 9 inches</t>
  </si>
  <si>
    <t>Assumed for Stem</t>
  </si>
  <si>
    <t>9 - 20 inches</t>
  </si>
  <si>
    <t>lb/dry-ton</t>
  </si>
  <si>
    <t>Air Emissions for Broadcast Burned Ponderosa / Lodgpole Pine (Dry Forest)</t>
  </si>
  <si>
    <t>Air Emissions for Broadcast Burned Mixed Conifer (Moist Forest)</t>
  </si>
  <si>
    <t>kg/dry-kg</t>
  </si>
  <si>
    <t>kg/kg</t>
  </si>
  <si>
    <t>pm</t>
  </si>
  <si>
    <t>pm10</t>
  </si>
  <si>
    <t>pm25</t>
  </si>
  <si>
    <t>co</t>
  </si>
  <si>
    <t>co2</t>
  </si>
  <si>
    <t>ch4</t>
  </si>
  <si>
    <t>nmhc</t>
  </si>
  <si>
    <t>[dimensionless] Fraction of crown that combusts in flame phase</t>
  </si>
  <si>
    <t>[dimensionless] Fraction of crown that combusts in smoldering phase</t>
  </si>
  <si>
    <t>[dimensionless] Fraction of crown that combusts in residual phase</t>
  </si>
  <si>
    <t>[kg/kg] PM emissions for stem combustion</t>
  </si>
  <si>
    <t>[kg/kg] PM10 emissions for stem combustion</t>
  </si>
  <si>
    <t>[kg/kg] PM2.5 emissions for stem combustion</t>
  </si>
  <si>
    <t>[kg/kg] CO emissions for stem combustion</t>
  </si>
  <si>
    <t>[kg/kg] Non-methane hydrocarbon emissions for stem combustion</t>
  </si>
  <si>
    <t>[kg/kg] PM emissions for crown combustion</t>
  </si>
  <si>
    <t>[kg/kg] PM10 emissions for crown combustion</t>
  </si>
  <si>
    <t>[kg/kg] PM2.5 emissions for crown combustion</t>
  </si>
  <si>
    <t>[kg/kg] CO emissions for crown combustion</t>
  </si>
  <si>
    <t>[kg/kg] CO₂ emissions for crown combustion</t>
  </si>
  <si>
    <t>[kg/kg] CH₄ emissions for crown combustion</t>
  </si>
  <si>
    <t>[kg/kg] Non-methane hydrocarbon emissions for crown combustion</t>
  </si>
  <si>
    <t>[kg/kg] Total PM emissions</t>
  </si>
  <si>
    <t>[kg/kg] Total PM10 emissions</t>
  </si>
  <si>
    <t>[kg/kg] Total PM2.5 emissions for crown combustion</t>
  </si>
  <si>
    <t>[kg/kg] Total CO emissions for crown combustion</t>
  </si>
  <si>
    <t>[kg/kg] Total CO₂ emissions for crown combustion</t>
  </si>
  <si>
    <t>[kg/kg] Total CH₄ emissions for crown combustion</t>
  </si>
  <si>
    <t>[kg/kg] Total non-methane hydrocarbon emissions for crown combustion</t>
  </si>
  <si>
    <t>[dimensionless] Fraction of wood that that is dry forest</t>
  </si>
  <si>
    <t>dry_frac</t>
  </si>
  <si>
    <t>ef_pm_dry_fl</t>
  </si>
  <si>
    <t>ef_pm10_dry_fl</t>
  </si>
  <si>
    <t>ef_pm25_dry_fl</t>
  </si>
  <si>
    <t>ef_co_dry_fl</t>
  </si>
  <si>
    <t>ef_co2_dry_fl</t>
  </si>
  <si>
    <t>ef_ch4_dry_fl</t>
  </si>
  <si>
    <t>ef_nmhc_dry_fl</t>
  </si>
  <si>
    <t>ef_pm_dry_sm</t>
  </si>
  <si>
    <t>ef_pm10_dry_sm</t>
  </si>
  <si>
    <t>ef_pm25_dry_sm</t>
  </si>
  <si>
    <t>ef_co_dry_sm</t>
  </si>
  <si>
    <t>ef_co2_dry_sm</t>
  </si>
  <si>
    <t>ef_ch4_dry_sm</t>
  </si>
  <si>
    <t>ef_nmhc_dry_sm</t>
  </si>
  <si>
    <t>ef_pm_wet_fl</t>
  </si>
  <si>
    <t>ef_pm10_wet_fl</t>
  </si>
  <si>
    <t>ef_pm25_wet_fl</t>
  </si>
  <si>
    <t>ef_co_wet_fl</t>
  </si>
  <si>
    <t>ef_co2_wet_fl</t>
  </si>
  <si>
    <t>ef_ch4_wet_fl</t>
  </si>
  <si>
    <t>ef_nmhc_wet_fl</t>
  </si>
  <si>
    <t>ef_pm_wet_sm</t>
  </si>
  <si>
    <t>ef_pm10_wet_sm</t>
  </si>
  <si>
    <t>ef_pm25_wet_sm</t>
  </si>
  <si>
    <t>ef_co_wet_sm</t>
  </si>
  <si>
    <t>ef_co2_wet_sm</t>
  </si>
  <si>
    <t>ef_ch4_wet_sm</t>
  </si>
  <si>
    <t>ef_nmhc_wet_sm</t>
  </si>
  <si>
    <t>flame_pm</t>
  </si>
  <si>
    <t>flame_pm10</t>
  </si>
  <si>
    <t>flame_pm25</t>
  </si>
  <si>
    <t>flame_co</t>
  </si>
  <si>
    <t>flame_co2</t>
  </si>
  <si>
    <t>flame_ch4</t>
  </si>
  <si>
    <t>flame_nmhc</t>
  </si>
  <si>
    <t>smold_pm</t>
  </si>
  <si>
    <t>smold_pm10</t>
  </si>
  <si>
    <t>smold_pm25</t>
  </si>
  <si>
    <t>smold_co</t>
  </si>
  <si>
    <t>smold_co2</t>
  </si>
  <si>
    <t>smold_ch4</t>
  </si>
  <si>
    <t>smold_nmhc</t>
  </si>
  <si>
    <t>flame_pm+smold_pm</t>
  </si>
  <si>
    <t>flame_pm10+smold_pm10</t>
  </si>
  <si>
    <t>flame_pm25+smold_pm25</t>
  </si>
  <si>
    <t>flame_co+smold_co</t>
  </si>
  <si>
    <t>flame_co2+smold_co2</t>
  </si>
  <si>
    <t>flame_ch4+smold_ch4</t>
  </si>
  <si>
    <t>flame_nmhc+smold_nmhc</t>
  </si>
  <si>
    <t>[kg/kg] Emission factor for PM in flame phase for dry forest</t>
  </si>
  <si>
    <t>[kg/kg] Emission factor for PM10 in flame phase for dry forest</t>
  </si>
  <si>
    <t>[kg/kg] Emission factor for PM2.5 in flame phase for dry forest</t>
  </si>
  <si>
    <t>[kg/kg] Emission factor for CO in flame phase for dry forest</t>
  </si>
  <si>
    <r>
      <t>[kg/kg] Emission factor for CO</t>
    </r>
    <r>
      <rPr>
        <sz val="10"/>
        <rFont val="Calibri"/>
        <family val="2"/>
      </rPr>
      <t>₂</t>
    </r>
    <r>
      <rPr>
        <sz val="10"/>
        <rFont val="Arial"/>
        <family val="2"/>
      </rPr>
      <t xml:space="preserve"> in flame phase for dry forest</t>
    </r>
  </si>
  <si>
    <r>
      <t>[kg/kg] Emission factor for CH</t>
    </r>
    <r>
      <rPr>
        <sz val="10"/>
        <rFont val="Calibri"/>
        <family val="2"/>
      </rPr>
      <t>₄</t>
    </r>
    <r>
      <rPr>
        <sz val="10"/>
        <rFont val="Arial"/>
        <family val="2"/>
      </rPr>
      <t xml:space="preserve"> in flame phase for dry forest</t>
    </r>
  </si>
  <si>
    <t>[kg/kg] Emission factor for non-methane hydrocarbons in flame phase for dry forest</t>
  </si>
  <si>
    <t>[kg/kg] Emission factor for PM in smoldering or residual phases for dry forest</t>
  </si>
  <si>
    <t>[kg/kg] Emission factor for PM10 in smoldering or residual phases for dry forest</t>
  </si>
  <si>
    <t>[kg/kg] Emission factor for PM2.5 in smoldering or residual phases for dry forest</t>
  </si>
  <si>
    <t>[kg/kg] Emission factor for CO in smoldering or residual phases for dry forest</t>
  </si>
  <si>
    <t>[kg/kg] Emission factor for CO₂ in smoldering or residual phases for dry forest</t>
  </si>
  <si>
    <t>[kg/kg] Emission factor for CH₄ in smoldering or residual phases for dry forest</t>
  </si>
  <si>
    <t>[kg/kg] Emission factor for non-methane hydrocarbons in smoldering or residual phases for dry forest</t>
  </si>
  <si>
    <t>[kg/kg] Emission factor for PM in flame phase for moist forest</t>
  </si>
  <si>
    <t>[kg/kg] Emission factor for PM10 in flame phase for moist forest</t>
  </si>
  <si>
    <t>[kg/kg] Emission factor for PM2.5 in flame phase for moist forest</t>
  </si>
  <si>
    <t>[kg/kg] Emission factor for CO in flame phase for moist forest</t>
  </si>
  <si>
    <t>[kg/kg] Emission factor for CO₂ in flame phase for moist forest</t>
  </si>
  <si>
    <t>[kg/kg] Emission factor for CH₄ in flame phase for moist forest</t>
  </si>
  <si>
    <t>[kg/kg] Emission factor for non-methane hydrocarbons in flame phase for moist forest</t>
  </si>
  <si>
    <t>[kg/kg] Emission factor for PM in smoldering or residual phases for moist forest</t>
  </si>
  <si>
    <t>[kg/kg] Emission factor for PM10 in smoldering or residual phases for moist forest</t>
  </si>
  <si>
    <t>[kg/kg] Emission factor for PM2.5 in smoldering or residual phases for moist forest</t>
  </si>
  <si>
    <t>[kg/kg] Emission factor for CO in smoldering or residual phases for moist forest</t>
  </si>
  <si>
    <t>[kg/kg] Emission factor for CO₂ in smoldering or residual phases for moist forest</t>
  </si>
  <si>
    <t>[kg/kg] Emission factor for CH₄ in smoldering or residual phases for moist forest</t>
  </si>
  <si>
    <t>[kg/kg] Emission factor for non-methane hydrocarbons in smoldering or residual phases for moist forest</t>
  </si>
  <si>
    <t>Air emissions from the combustion of stemwood that is broadcast burned</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</si>
  <si>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crownwood</t>
    </r>
    <r>
      <rPr>
        <sz val="10"/>
        <color indexed="8"/>
        <rFont val="Arial"/>
        <family val="2"/>
      </rPr>
      <t>)</t>
    </r>
  </si>
  <si>
    <t>Processes\NETL Power\Power 2012\Saline Aquifer</t>
  </si>
  <si>
    <t>Database</t>
  </si>
  <si>
    <t>NETL Comp DB with TAR Models Loaded 07132012 - Loaded 10052012 [C:\Users\558108\Documents\GaBi\DB\Converted DBs to GaBi 5.0 Format\NETL Comp DB with TAR Models Loaded 07132012 - Loaded 10052012.GabiDB]</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</si>
  <si>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</si>
  <si>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</si>
  <si>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</si>
  <si>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</si>
  <si>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</si>
  <si>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</si>
  <si>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</si>
  <si>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</si>
  <si>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</si>
  <si>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</si>
  <si>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</si>
  <si>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</si>
  <si>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</si>
  <si>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</si>
  <si>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</si>
  <si>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</si>
  <si>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</si>
  <si>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</si>
  <si>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</si>
  <si>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</si>
  <si>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</si>
  <si>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</si>
  <si>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</si>
  <si>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</si>
  <si>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</si>
  <si>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</si>
  <si>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</si>
  <si>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</si>
  <si>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</si>
  <si>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</si>
  <si>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</si>
  <si>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</si>
  <si>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</si>
  <si>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</si>
  <si>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</si>
  <si>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</si>
  <si>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</si>
  <si>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</si>
  <si>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</si>
  <si>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</si>
  <si>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</si>
  <si>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</si>
  <si>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</si>
  <si>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</si>
  <si>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</si>
  <si>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</si>
  <si>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</si>
  <si>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</si>
  <si>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</si>
  <si>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</si>
  <si>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</si>
  <si>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</si>
  <si>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</si>
  <si>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</si>
  <si>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</si>
  <si>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</si>
  <si>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</si>
  <si>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</si>
  <si>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</si>
  <si>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</si>
  <si>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</si>
  <si>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</si>
  <si>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</si>
  <si>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</si>
  <si>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</si>
  <si>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</si>
  <si>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</si>
  <si>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</si>
  <si>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</si>
  <si>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</si>
  <si>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</si>
  <si>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</si>
  <si>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</si>
  <si>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</si>
  <si>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</si>
  <si>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</si>
  <si>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</si>
  <si>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</si>
  <si>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</si>
  <si>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</si>
  <si>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</si>
  <si>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</si>
  <si>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</si>
  <si>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</si>
  <si>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</si>
  <si>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</si>
  <si>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</si>
  <si>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</si>
  <si>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</si>
  <si>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</si>
  <si>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</si>
  <si>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</si>
  <si>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</si>
  <si>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</si>
  <si>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</si>
  <si>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</si>
  <si>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</si>
  <si>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</si>
  <si>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</si>
  <si>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</si>
  <si>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</si>
  <si>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</si>
  <si>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</si>
  <si>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</si>
  <si>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</si>
  <si>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</si>
  <si>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</si>
  <si>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</si>
  <si>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</si>
  <si>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</si>
  <si>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</si>
  <si>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</si>
  <si>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</si>
  <si>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</si>
  <si>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</si>
  <si>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</si>
  <si>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</si>
  <si>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</si>
  <si>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</si>
  <si>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</si>
  <si>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</si>
  <si>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</si>
  <si>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</si>
  <si>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</si>
  <si>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</si>
  <si>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</si>
  <si>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</si>
  <si>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</si>
  <si>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</si>
  <si>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</si>
  <si>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</si>
  <si>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</si>
  <si>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</si>
  <si>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</si>
  <si>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</si>
  <si>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[kg/kg] Emission factor for CO₂ in flame phase for dry forest</t>
  </si>
  <si>
    <t>[kg/kg] Emission factor for CH₄ in flame phase for dry forest</t>
  </si>
  <si>
    <t>[kg/kg] CO₂ emissions for stem combustion</t>
  </si>
  <si>
    <t>[kg/kg] CH₄ emissions for stem combustion</t>
  </si>
  <si>
    <t>GaBi 5 Import</t>
  </si>
  <si>
    <t>Data Summary page formatted for importation into the GaBi 5</t>
  </si>
  <si>
    <t>GaBi 6</t>
  </si>
  <si>
    <t>MCE</t>
  </si>
  <si>
    <t>NOx</t>
  </si>
  <si>
    <t>NH3</t>
  </si>
  <si>
    <t>VOC</t>
  </si>
  <si>
    <t>SO2</t>
  </si>
  <si>
    <t>Methanol</t>
  </si>
  <si>
    <t>Formaldehyde</t>
  </si>
  <si>
    <t>Elemental Carbon</t>
  </si>
  <si>
    <t>Organic Carbon</t>
  </si>
  <si>
    <t>Ammonia</t>
  </si>
  <si>
    <t>ef_ec_dry_fl</t>
  </si>
  <si>
    <t>ef_oc_dry_fl</t>
  </si>
  <si>
    <t>ef_nox_dry_fl</t>
  </si>
  <si>
    <t>ef_nh3_dry_fl</t>
  </si>
  <si>
    <t>ef_voc_dry_fl</t>
  </si>
  <si>
    <t>ef_so2_dry_fl</t>
  </si>
  <si>
    <t>ef_meth_dry_fl</t>
  </si>
  <si>
    <t>ef_form_dry_fl</t>
  </si>
  <si>
    <t>Air Emissions for Broadcast Burned Ponderosa / Lodgpole Pine (Dry Forest) in grams / Dry Kilogram of Wood</t>
  </si>
  <si>
    <t>Calculated Decimal Percent</t>
  </si>
  <si>
    <t>Air Emissions for Broadcast Burned Mixed Conifer (Moist Forest) in grams / dry Kilogram of Wood</t>
  </si>
  <si>
    <t>ef_ec_dry_sm</t>
  </si>
  <si>
    <t>ef_oc_dry_sm</t>
  </si>
  <si>
    <t>ef_nox_dry_sm</t>
  </si>
  <si>
    <t>ef_nh3_dry_sm</t>
  </si>
  <si>
    <t>ef_voc_dry_sm</t>
  </si>
  <si>
    <t>ef_so2_dry_sm</t>
  </si>
  <si>
    <t>ef_meth_dry_sm</t>
  </si>
  <si>
    <t>ef_form_dry_sm</t>
  </si>
  <si>
    <t>ef_ec_wet_fl</t>
  </si>
  <si>
    <t>ef_oc_wet_fl</t>
  </si>
  <si>
    <t>ef_nox_wet_fl</t>
  </si>
  <si>
    <t>ef_nh3_wet_fl</t>
  </si>
  <si>
    <t>ef_voc_wet_fl</t>
  </si>
  <si>
    <t>ef_so2_wet_fl</t>
  </si>
  <si>
    <t>ef_meth_wet_fl</t>
  </si>
  <si>
    <t>ef_form_wet_fl</t>
  </si>
  <si>
    <t>ef_ec_wet_sm</t>
  </si>
  <si>
    <t>ef_oc_wet_sm</t>
  </si>
  <si>
    <t>ef_nox_wet_sm</t>
  </si>
  <si>
    <t>ef_nh3_wet_sm</t>
  </si>
  <si>
    <t>ef_voc_wet_sm</t>
  </si>
  <si>
    <t>ef_so2_wet_sm</t>
  </si>
  <si>
    <t>ef_meth_wet_sm</t>
  </si>
  <si>
    <t>ef_form_wet_sm</t>
  </si>
  <si>
    <t>flame_ec</t>
  </si>
  <si>
    <t>flame_oc</t>
  </si>
  <si>
    <t>flame_nox</t>
  </si>
  <si>
    <t>flame_nh3</t>
  </si>
  <si>
    <t>flame_voc</t>
  </si>
  <si>
    <t>flame_so2</t>
  </si>
  <si>
    <t>flame_meth</t>
  </si>
  <si>
    <t>flame_form</t>
  </si>
  <si>
    <t>smold_ec</t>
  </si>
  <si>
    <t>smold_oc</t>
  </si>
  <si>
    <t>smold_nox</t>
  </si>
  <si>
    <t>smold_nh3</t>
  </si>
  <si>
    <t>smold_voc</t>
  </si>
  <si>
    <t>smold_so2</t>
  </si>
  <si>
    <t>smold_meth</t>
  </si>
  <si>
    <t>smold_form</t>
  </si>
  <si>
    <t>ec</t>
  </si>
  <si>
    <t>oc</t>
  </si>
  <si>
    <t>nox</t>
  </si>
  <si>
    <t>nh3</t>
  </si>
  <si>
    <t>voc</t>
  </si>
  <si>
    <t>so2</t>
  </si>
  <si>
    <t>meth</t>
  </si>
  <si>
    <t>form</t>
  </si>
  <si>
    <t>Elemental carbon [emission to air]</t>
  </si>
  <si>
    <t>Organic carbon [emission to air</t>
  </si>
  <si>
    <t>Nitrogen oxides [Inorganic emissions to air]</t>
  </si>
  <si>
    <t>Ammonia [Inorganic emissions to air]</t>
  </si>
  <si>
    <t>Sulphur dioxide [Inorganic emissions to air]</t>
  </si>
  <si>
    <t>stem_flame</t>
  </si>
  <si>
    <t>stem_smolder</t>
  </si>
  <si>
    <t>stem_residual</t>
  </si>
  <si>
    <t>[Resource] Carbon dioxide uptake for 1 kg dry stemwood</t>
  </si>
  <si>
    <t>Broadcast Burning Stemwood</t>
  </si>
  <si>
    <t>Stemwood, broadcast burned</t>
  </si>
  <si>
    <t>This unit process provides a summary of relevant input and output flows associated with broadcast burning stemwood.</t>
  </si>
  <si>
    <t>This unit process provides a summary of relevant input and output flows associated with broadcast burning stemwood. The reference flow of this unit process is: 1 kg of Stemwood, broadcast burned</t>
  </si>
  <si>
    <t>Stemwood, broadcast burned [Insert]</t>
  </si>
  <si>
    <t>flame_ec+smold_ec</t>
  </si>
  <si>
    <t>flame_oc+smold_oc</t>
  </si>
  <si>
    <t>flame_nox+smold_nox</t>
  </si>
  <si>
    <t>flame_nh3+smold_nh3</t>
  </si>
  <si>
    <t>flame_voc+smold_voc</t>
  </si>
  <si>
    <t>flame_so2+smold_so2</t>
  </si>
  <si>
    <t>flame_meth+smold_meth</t>
  </si>
  <si>
    <t>flame_form+smold_form</t>
  </si>
  <si>
    <t>VOC (unspecified) [Organic emissions to air]</t>
  </si>
  <si>
    <t>Methanol [Group NMVOC to air]</t>
  </si>
  <si>
    <t>Formaldehyde (methanal) [Group NMVOC to air]</t>
  </si>
  <si>
    <t>stem_flame*(ef_pm_dry_fl*dry_frac+ef_pm_wet_fl*(1-dry_frac))</t>
  </si>
  <si>
    <t>stem_flame*(ef_pm10_dry_fl*dry_frac+ef_pm10_wet_fl*(1-dry_frac))</t>
  </si>
  <si>
    <t>stem_flame*(ef_pm25_dry_fl*dry_frac+ef_pm25_wet_fl*(1-dry_frac))</t>
  </si>
  <si>
    <t>stem_flame*(ef_co_dry_fl*dry_frac+ef_co_wet_fl*(1-dry_frac))</t>
  </si>
  <si>
    <t>stem_flame*(ef_co2_dry_fl*dry_frac+ef_co2_wet_fl*(1-dry_frac))</t>
  </si>
  <si>
    <t>stem_flame*(ef_ch4_dry_fl*dry_frac+ef_ch4_wet_fl*(1-dry_frac))</t>
  </si>
  <si>
    <t>stem_flame*(ef_nmhc_dry_fl*dry_frac+ef_nmhc_wet_fl*(1-dry_frac))</t>
  </si>
  <si>
    <t>stem_flame*(ef_ec_dry_fl*dry_frac+ef_ec_wet_fl*(1-dry_frac))</t>
  </si>
  <si>
    <t>stem_flame*(ef_oc_dry_fl*dry_frac+ef_oc_wet_fl*(1-dry_frac))</t>
  </si>
  <si>
    <t>stem_flame*(ef_nox_dry_fl*dry_frac+ef_nox_wet_fl*(1-dry_frac))</t>
  </si>
  <si>
    <t>stem_flame*(ef_nh3_dry_fl*dry_frac+ef_nh3_wet_fl*(1-dry_frac))</t>
  </si>
  <si>
    <t>stem_flame*(ef_voc_dry_fl*dry_frac+ef_voc_wet_fl*(1-dry_frac))</t>
  </si>
  <si>
    <t>stem_flame*(ef_so2_dry_fl*dry_frac+ef_so2_wet_fl*(1-dry_frac))</t>
  </si>
  <si>
    <t>stem_flame*(ef_meth_dry_fl*dry_frac+ef_meth_wet_fl*(1-dry_frac))</t>
  </si>
  <si>
    <t>stem_flame*(ef_form_dry_fl*dry_frac+ef_form_wet_fl*(1-dry_frac))</t>
  </si>
  <si>
    <t>(stem_smolder+stem_residual)*(ef_pm_dry_sm*dry_frac+ef_pm_wet_sm*(1-dry_frac))</t>
  </si>
  <si>
    <t>(stem_smolder+stem_residual)*(ef_pm10_dry_sm*dry_frac+ef_pm10_wet_sm*(1-dry_frac))</t>
  </si>
  <si>
    <t>(stem_smolder+stem_residual)*(ef_pm25_dry_sm*dry_frac+ef_pm25_wet_sm*(1-dry_frac))</t>
  </si>
  <si>
    <t>(stem_smolder+stem_residual)*(ef_co_dry_sm*dry_frac+ef_co_wet_sm*(1-dry_frac))</t>
  </si>
  <si>
    <t>(stem_smolder+stem_residual)*(ef_co2_dry_sm*dry_frac+ef_co2_wet_sm*(1-dry_frac))</t>
  </si>
  <si>
    <t>(stem_smolder+stem_residual)*(ef_ch4_dry_sm*dry_frac+ef_ch4_wet_sm*(1-dry_frac))</t>
  </si>
  <si>
    <t>(stem_smolder+stem_residual)*(ef_nmhc_dry_sm*dry_frac+ef_nmhc_wet_sm*(1-dry_frac))</t>
  </si>
  <si>
    <t>(stem_smolder+stem_residual)*(ef_ec_dry_sm*dry_frac+ef_ec_wet_sm*(1-dry_frac))</t>
  </si>
  <si>
    <t>(stem_smolder+stem_residual)*(ef_oc_dry_sm*dry_frac+ef_oc_wet_sm*(1-dry_frac))</t>
  </si>
  <si>
    <t>(stem_smolder+stem_residual)*(ef_nox_dry_sm*dry_frac+ef_nox_wet_sm*(1-dry_frac))</t>
  </si>
  <si>
    <t>(stem_smolder+stem_residual)*(ef_nh3_dry_sm*dry_frac+ef_nh3_wet_sm*(1-dry_frac))</t>
  </si>
  <si>
    <t>(stem_smolder+stem_residual)*(ef_voc_dry_sm*dry_frac+ef_voc_wet_sm*(1-dry_frac))</t>
  </si>
  <si>
    <t>(stem_smolder+stem_residual)*(ef_so2_dry_sm*dry_frac+ef_so2_wet_sm*(1-dry_frac))</t>
  </si>
  <si>
    <t>(stem_smolder+stem_residual)*(ef_meth_dry_sm*dry_frac+ef_meth_wet_sm*(1-dry_frac))</t>
  </si>
  <si>
    <t>(stem_smolder+stem_residual)*(ef_form_dry_sm*dry_frac+ef_form_wet_sm*(1-dry_frac))</t>
  </si>
  <si>
    <t>Modeling Biomass Collection and Woods Processing Life-Cycle Analysis</t>
  </si>
  <si>
    <t>Development of Emissions Inventory Methods for Wildland Fire</t>
  </si>
  <si>
    <t>Consume 3.0 User's Guide</t>
  </si>
  <si>
    <t>Leonard Johnson</t>
  </si>
  <si>
    <t>Battye, W</t>
  </si>
  <si>
    <t>Prichard, S</t>
  </si>
  <si>
    <t>Bruce Lippke
Elaine Oneil</t>
  </si>
  <si>
    <t>Battye, R</t>
  </si>
  <si>
    <t>R Ottmar and G Anderson</t>
  </si>
  <si>
    <t>2012</t>
  </si>
  <si>
    <t>2002</t>
  </si>
  <si>
    <t>2006</t>
  </si>
  <si>
    <t>Forest Products Journal</t>
  </si>
  <si>
    <t>64</t>
  </si>
  <si>
    <t>4</t>
  </si>
  <si>
    <t>Inner Northwest</t>
  </si>
  <si>
    <t xml:space="preserve">Johnson, L., Lippke, B., &amp; Oneil, E. (2012). Modeling Biomass Collection and Woods Processing Life-Cycle Analysis. Forest Products Journal, 62(4), 258-272. </t>
  </si>
  <si>
    <t>Battye, W and R Battye.  2002.  Development of Emissions Inventory Methods for Wildland Fire.  Final Report for Environmental Protection Agency, Research Triangle  Park, North Carolina.  EPA Contract No 68-D-98-046.  February.  77p.</t>
  </si>
  <si>
    <t>Prichard, S, R Ottmar and G Anderson.  2006.  Consume 3.0 User's Guide.  Pacific Wildland Fire Sciences Laboratory, Pacific Northwest Research Station, USDA Forest Service.  Seattle, Washington.   231p.</t>
  </si>
  <si>
    <t>Combustion emissions</t>
  </si>
  <si>
    <t>[dimensionless] Fraction of stem that combusts in flame phase</t>
  </si>
  <si>
    <t>[dimensionless] Fraction of stem that combusts in smoldering phase</t>
  </si>
  <si>
    <t>[dimensionless] Fraction of stem that combusts in residual phase</t>
  </si>
  <si>
    <t>[kg/kg] Emission factor for elemental carbon in flame phase for dry forest</t>
  </si>
  <si>
    <t>[kg/kg] Emission factor for organic carbon in flame phase for dry forest</t>
  </si>
  <si>
    <t>[kg/kg] Emission factor for NOx in flame phase for dry forest</t>
  </si>
  <si>
    <t>[kg/kg] Emission factor for NH3 in flame phase for dry forest</t>
  </si>
  <si>
    <t>[kg/kg] Emission factor for VOC in flame phase for dry forest</t>
  </si>
  <si>
    <t>[kg/kg] Emission factor for CO2 in flame phase for dry forest</t>
  </si>
  <si>
    <t>[kg/kg] Emission factor for methanol in flame phase for dry forest</t>
  </si>
  <si>
    <t>[kg/kg] Emission factor for formaldehyde in flame phase for dry forest</t>
  </si>
  <si>
    <t>[kg/kg] Emission factor for elemental carbon in smoldering or residual phases for dry forest</t>
  </si>
  <si>
    <t>[kg/kg] Emission factor for organic carbon in smoldering or residual phases for dry forest</t>
  </si>
  <si>
    <t>[kg/kg] Emission factor for NOx in smoldering or residual phases for dry forest</t>
  </si>
  <si>
    <t>[kg/kg] Emission factor for NH3 in smoldering or residual phases for dry forest</t>
  </si>
  <si>
    <t>[kg/kg] Emission factor for VOC in smoldering or residual phases for dry forest</t>
  </si>
  <si>
    <t>[kg/kg] Emission factor for SO2 in smoldering or residual phases for dry forest</t>
  </si>
  <si>
    <t>[kg/kg] Emission factor for methanol in smoldering or residual phases for dry forest</t>
  </si>
  <si>
    <t>[kg/kg] Emission factor for formaldehyde in smoldering or residual phases for dry forest</t>
  </si>
  <si>
    <t>[kg/kg] Emission factor for elemental carbon in flame phase for moist forest</t>
  </si>
  <si>
    <t>[kg/kg] Emission factor for organic carbon in flame phase for moist forest</t>
  </si>
  <si>
    <t>[kg/kg] Emission factor for NOx in flame phase for moist forest</t>
  </si>
  <si>
    <t>[kg/kg] Emission factor for NH3 in flame phase for moist forest</t>
  </si>
  <si>
    <t>[kg/kg] Emission factor for VOC in flame phase for moist forest</t>
  </si>
  <si>
    <t>[kg/kg] Emission factor for SO2 in flame phase for moist forest</t>
  </si>
  <si>
    <t>[kg/kg] Emission factor for methanol in flame phase for moist forest</t>
  </si>
  <si>
    <t>[kg/kg] Emission factor for formaldehyde in flame phase for moist forest</t>
  </si>
  <si>
    <t>[kg/kg] Emission factor for elemental carbon in smoldering or residual phases for moist forest</t>
  </si>
  <si>
    <t>[kg/kg] Emission factor for organic carbon in smoldering or residual phases for moist forest</t>
  </si>
  <si>
    <t>[kg/kg] Emission factor for NOx in smoldering or residual phases for moist forest</t>
  </si>
  <si>
    <t>[kg/kg] Emission factor for NH3 in smoldering or residual phases for moist forest</t>
  </si>
  <si>
    <t>[kg/kg] Emission factor for VOC in smoldering or residual phases for moist forest</t>
  </si>
  <si>
    <t>[kg/kg] Emission factor for SO2 in smoldering or residual phases for moist forest</t>
  </si>
  <si>
    <t>[kg/kg] Emission factor for methanol in smoldering or residual phases for moist forest</t>
  </si>
  <si>
    <t>[kg/kg] Emission factor for formaldehyde in smoldering or residual phases for moist forest</t>
  </si>
  <si>
    <t>[kg/kg] elemental carbon emissions for stem combustion</t>
  </si>
  <si>
    <t>[kg/kg] organic carbon emissions for stem combustion</t>
  </si>
  <si>
    <t>[kg/kg] NOx emissions for stem combustion</t>
  </si>
  <si>
    <t>[kg/kg] NH3 emissions for stem combustion</t>
  </si>
  <si>
    <t>[kg/kg] VOC emissions for stem combustion</t>
  </si>
  <si>
    <t>[kg/kg] SO2 emissions for stem combustion</t>
  </si>
  <si>
    <t>[kg/kg] methanol emissions for stem combustion</t>
  </si>
  <si>
    <t>[kg/kg] formaldehyde emissions for stem combustion</t>
  </si>
  <si>
    <t>[kg/kg] Total PM2.5 emissions for stem combustion</t>
  </si>
  <si>
    <t>[kg/kg] Total CO emissions for stem combustion</t>
  </si>
  <si>
    <t>[kg/kg] Total CO₂ emissions for stem combustion</t>
  </si>
  <si>
    <t>[kg/kg] Total CH₄ emissions for stem combustion</t>
  </si>
  <si>
    <t>[kg/kg] Total non-methane hydrocarbon emissions for stem combustion</t>
  </si>
  <si>
    <t>[kg/kg] Total elemental carbon emissions for stem combustion</t>
  </si>
  <si>
    <t>[kg/kg] Total organic carbon emissions for stem combustion</t>
  </si>
  <si>
    <t>[kg/kg] Total NOx emissions for stem combustion</t>
  </si>
  <si>
    <t>[kg/kg] Total NH3 emissions for stem combustion</t>
  </si>
  <si>
    <t>[kg/kg] Total VOC emissions for stem combustion</t>
  </si>
  <si>
    <t>[kg/kg] Total SO2 emissions for stem combustion</t>
  </si>
  <si>
    <t>[kg/kg] Total methanol emissions for stem combustion</t>
  </si>
  <si>
    <t>[kg/kg] Total formaldehyde emissions for stem combustion</t>
  </si>
  <si>
    <t>[Reference 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</si>
</sst>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0000"/>
    <numFmt numFmtId="175" formatCode="[$-409]m/d/yy\ h:mm\ AM/PM;@"/>
  </numFmts>
  <fonts count="5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Calibri"/>
      <family val="2"/>
    </font>
    <font>
      <sz val="11"/>
      <color rgb="FF3F3F76"/>
      <name val="Calibri"/>
      <family val="2"/>
      <scheme val="minor"/>
    </font>
    <font>
      <u/>
      <sz val="11"/>
      <color theme="11"/>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FFCC99"/>
      </patternFill>
    </fill>
  </fills>
  <borders count="63">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rgb="FF7F7F7F"/>
      </left>
      <right style="thin">
        <color rgb="FF7F7F7F"/>
      </right>
      <top style="thin">
        <color rgb="FF7F7F7F"/>
      </top>
      <bottom style="thin">
        <color rgb="FF7F7F7F"/>
      </bottom>
      <diagonal/>
    </border>
    <border>
      <left style="thin">
        <color auto="1"/>
      </left>
      <right/>
      <top style="medium">
        <color auto="1"/>
      </top>
      <bottom/>
      <diagonal/>
    </border>
  </borders>
  <cellStyleXfs count="110">
    <xf numFmtId="0" fontId="0" fillId="0" borderId="0"/>
    <xf numFmtId="43" fontId="1" fillId="0" borderId="0" applyFont="0" applyFill="0" applyBorder="0" applyAlignment="0" applyProtection="0"/>
    <xf numFmtId="0" fontId="4" fillId="0" borderId="0"/>
    <xf numFmtId="0" fontId="26" fillId="0" borderId="0" applyNumberFormat="0" applyFill="0" applyBorder="0" applyAlignment="0" applyProtection="0">
      <alignment vertical="top"/>
      <protection locked="0"/>
    </xf>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32" borderId="0" applyNumberFormat="0" applyBorder="0" applyAlignment="0" applyProtection="0"/>
    <xf numFmtId="0" fontId="38" fillId="16" borderId="0" applyNumberFormat="0" applyBorder="0" applyAlignment="0" applyProtection="0"/>
    <xf numFmtId="0" fontId="39" fillId="33" borderId="44" applyNumberFormat="0" applyAlignment="0" applyProtection="0"/>
    <xf numFmtId="0" fontId="40" fillId="34" borderId="45" applyNumberFormat="0" applyAlignment="0" applyProtection="0"/>
    <xf numFmtId="43" fontId="4" fillId="0" borderId="0" applyFont="0" applyFill="0" applyBorder="0" applyAlignment="0" applyProtection="0"/>
    <xf numFmtId="22" fontId="4" fillId="0" borderId="0" applyFont="0" applyFill="0" applyBorder="0" applyAlignment="0" applyProtection="0">
      <alignment wrapText="1"/>
    </xf>
    <xf numFmtId="22" fontId="4" fillId="0" borderId="0" applyFont="0" applyFill="0" applyBorder="0" applyAlignment="0" applyProtection="0">
      <alignment wrapText="1"/>
    </xf>
    <xf numFmtId="167" fontId="29" fillId="0" borderId="0" applyFont="0" applyFill="0" applyBorder="0" applyAlignment="0" applyProtection="0">
      <alignment vertical="center"/>
    </xf>
    <xf numFmtId="0" fontId="41" fillId="0" borderId="0" applyNumberFormat="0" applyFill="0" applyBorder="0" applyAlignment="0" applyProtection="0"/>
    <xf numFmtId="0" fontId="42" fillId="17" borderId="0" applyNumberFormat="0" applyBorder="0" applyAlignment="0" applyProtection="0"/>
    <xf numFmtId="0" fontId="43" fillId="0" borderId="46" applyNumberFormat="0" applyFill="0" applyAlignment="0" applyProtection="0"/>
    <xf numFmtId="0" fontId="44" fillId="0" borderId="47" applyNumberFormat="0" applyFill="0" applyAlignment="0" applyProtection="0"/>
    <xf numFmtId="0" fontId="45" fillId="0" borderId="48"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20" borderId="44" applyNumberFormat="0" applyAlignment="0" applyProtection="0"/>
    <xf numFmtId="0" fontId="48" fillId="0" borderId="49" applyNumberFormat="0" applyFill="0" applyAlignment="0" applyProtection="0"/>
    <xf numFmtId="0" fontId="49"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50"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51"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52" fillId="0" borderId="0">
      <alignment horizontal="center" vertical="center"/>
    </xf>
    <xf numFmtId="0" fontId="53" fillId="0" borderId="0" applyNumberFormat="0" applyFill="0" applyBorder="0" applyAlignment="0" applyProtection="0"/>
    <xf numFmtId="0" fontId="54" fillId="0" borderId="55" applyNumberFormat="0" applyFill="0" applyAlignment="0" applyProtection="0"/>
    <xf numFmtId="0" fontId="55"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57" fillId="40" borderId="61" applyNumberFormat="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444">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21"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3"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4"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5"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6"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6"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7"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8" fillId="7" borderId="0" xfId="2" applyFont="1" applyFill="1"/>
    <xf numFmtId="0" fontId="4" fillId="7" borderId="0" xfId="2" applyFill="1"/>
    <xf numFmtId="0" fontId="6" fillId="10" borderId="42" xfId="2" applyFont="1" applyFill="1" applyBorder="1" applyAlignment="1">
      <alignment horizontal="center"/>
    </xf>
    <xf numFmtId="0" fontId="29" fillId="0" borderId="42" xfId="2" applyFont="1" applyBorder="1" applyAlignment="1">
      <alignment wrapText="1"/>
    </xf>
    <xf numFmtId="0" fontId="30"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9" fillId="0" borderId="0" xfId="2" applyFont="1" applyBorder="1" applyAlignment="1">
      <alignment wrapText="1"/>
    </xf>
    <xf numFmtId="0" fontId="28"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31" fillId="0" borderId="0" xfId="0" applyFont="1"/>
    <xf numFmtId="0" fontId="28" fillId="0" borderId="0" xfId="0" applyFont="1" applyFill="1" applyBorder="1" applyAlignment="1">
      <alignment horizontal="left"/>
    </xf>
    <xf numFmtId="0" fontId="32"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33" fillId="0" borderId="0" xfId="2" applyFont="1" applyFill="1" applyBorder="1"/>
    <xf numFmtId="0" fontId="15" fillId="6" borderId="0" xfId="2" applyFont="1" applyFill="1" applyBorder="1"/>
    <xf numFmtId="0" fontId="34" fillId="0" borderId="0" xfId="2" applyFont="1" applyFill="1" applyBorder="1" applyAlignment="1">
      <alignment horizontal="left"/>
    </xf>
    <xf numFmtId="0" fontId="34" fillId="0" borderId="0" xfId="2" applyFont="1" applyFill="1" applyBorder="1"/>
    <xf numFmtId="0" fontId="33" fillId="0" borderId="22" xfId="2" applyFont="1" applyFill="1" applyBorder="1"/>
    <xf numFmtId="0" fontId="15" fillId="0" borderId="0" xfId="2" applyFont="1" applyFill="1"/>
    <xf numFmtId="0" fontId="35" fillId="0" borderId="0" xfId="2" applyFont="1" applyFill="1"/>
    <xf numFmtId="0" fontId="15" fillId="0" borderId="0" xfId="2" applyFont="1" applyFill="1" applyAlignment="1">
      <alignment horizontal="left"/>
    </xf>
    <xf numFmtId="0" fontId="15" fillId="0" borderId="22" xfId="2" applyFont="1" applyFill="1" applyBorder="1"/>
    <xf numFmtId="0" fontId="34"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6" fillId="0" borderId="0" xfId="3" applyFont="1" applyAlignment="1" applyProtection="1"/>
    <xf numFmtId="0" fontId="4" fillId="0" borderId="10" xfId="2" applyFont="1" applyFill="1" applyBorder="1" applyAlignment="1">
      <alignment horizontal="center" vertical="center" wrapText="1"/>
    </xf>
    <xf numFmtId="0" fontId="51" fillId="0" borderId="5" xfId="0" applyFont="1" applyBorder="1"/>
    <xf numFmtId="0" fontId="0" fillId="0" borderId="28" xfId="0" applyBorder="1"/>
    <xf numFmtId="0" fontId="0" fillId="0" borderId="29" xfId="0" applyBorder="1"/>
    <xf numFmtId="0" fontId="0" fillId="0" borderId="8" xfId="0" applyBorder="1"/>
    <xf numFmtId="0" fontId="0" fillId="0" borderId="0" xfId="0" applyBorder="1"/>
    <xf numFmtId="0" fontId="0" fillId="0" borderId="56" xfId="0" applyBorder="1"/>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2" fontId="0" fillId="0" borderId="0" xfId="0" applyNumberFormat="1" applyBorder="1" applyAlignment="1">
      <alignment horizontal="center" vertical="center"/>
    </xf>
    <xf numFmtId="2" fontId="0" fillId="0" borderId="0" xfId="0" applyNumberFormat="1" applyFill="1" applyBorder="1" applyAlignment="1">
      <alignment horizontal="center" vertical="center"/>
    </xf>
    <xf numFmtId="0" fontId="4" fillId="0" borderId="57" xfId="0" applyFont="1" applyBorder="1"/>
    <xf numFmtId="0" fontId="4" fillId="0" borderId="9" xfId="0" applyFont="1" applyBorder="1" applyAlignment="1">
      <alignment horizontal="center" vertical="center"/>
    </xf>
    <xf numFmtId="0" fontId="4" fillId="0" borderId="8" xfId="0" applyFont="1" applyBorder="1"/>
    <xf numFmtId="4" fontId="0" fillId="0" borderId="0" xfId="0" applyNumberFormat="1" applyBorder="1" applyAlignment="1">
      <alignment horizontal="center" vertical="center"/>
    </xf>
    <xf numFmtId="0" fontId="4" fillId="0" borderId="12" xfId="0" applyFont="1" applyFill="1" applyBorder="1"/>
    <xf numFmtId="2" fontId="0" fillId="0" borderId="13" xfId="0" applyNumberFormat="1" applyBorder="1" applyAlignment="1">
      <alignment horizontal="center" vertical="center"/>
    </xf>
    <xf numFmtId="4" fontId="0" fillId="0" borderId="13" xfId="0" applyNumberForma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vertical="center"/>
    </xf>
    <xf numFmtId="0" fontId="0" fillId="0" borderId="35" xfId="0" applyBorder="1" applyAlignment="1">
      <alignment vertical="center"/>
    </xf>
    <xf numFmtId="0" fontId="7" fillId="0" borderId="10" xfId="0" applyFont="1" applyBorder="1"/>
    <xf numFmtId="0" fontId="0" fillId="0" borderId="10" xfId="0" applyBorder="1"/>
    <xf numFmtId="0" fontId="0" fillId="0" borderId="11" xfId="0" applyBorder="1"/>
    <xf numFmtId="0" fontId="7" fillId="0" borderId="0" xfId="0" applyFont="1" applyBorder="1"/>
    <xf numFmtId="16" fontId="0" fillId="0" borderId="35" xfId="0" applyNumberFormat="1" applyBorder="1" applyAlignment="1">
      <alignment vertical="center"/>
    </xf>
    <xf numFmtId="0" fontId="0" fillId="0" borderId="12" xfId="0" applyBorder="1"/>
    <xf numFmtId="0" fontId="0" fillId="0" borderId="13" xfId="0" applyBorder="1"/>
    <xf numFmtId="0" fontId="0" fillId="0" borderId="42" xfId="0" applyBorder="1"/>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73" fontId="0" fillId="0" borderId="0" xfId="0" applyNumberFormat="1" applyBorder="1" applyAlignment="1">
      <alignment horizontal="center" vertical="center"/>
    </xf>
    <xf numFmtId="0" fontId="15" fillId="0" borderId="20" xfId="0" applyFont="1" applyBorder="1"/>
    <xf numFmtId="0" fontId="15" fillId="0" borderId="0" xfId="0" applyFont="1" applyBorder="1"/>
    <xf numFmtId="0" fontId="15" fillId="0" borderId="28" xfId="0" applyFont="1" applyBorder="1"/>
    <xf numFmtId="0" fontId="15" fillId="0" borderId="29" xfId="0" applyFont="1" applyBorder="1"/>
    <xf numFmtId="0" fontId="15" fillId="0" borderId="8" xfId="0" applyFont="1" applyBorder="1"/>
    <xf numFmtId="0" fontId="15" fillId="0" borderId="56" xfId="0" applyFont="1" applyBorder="1"/>
    <xf numFmtId="0" fontId="0" fillId="0" borderId="59" xfId="0" applyBorder="1" applyAlignment="1">
      <alignment horizontal="center" vertical="center" wrapText="1"/>
    </xf>
    <xf numFmtId="0" fontId="15" fillId="0" borderId="60" xfId="0" applyFont="1" applyBorder="1"/>
    <xf numFmtId="0" fontId="0" fillId="0" borderId="8" xfId="0" applyBorder="1" applyAlignment="1">
      <alignment horizontal="center" vertical="center" wrapText="1"/>
    </xf>
    <xf numFmtId="0" fontId="4" fillId="0" borderId="8" xfId="0" applyFont="1" applyBorder="1" applyAlignment="1">
      <alignment horizontal="center" vertical="center" wrapText="1"/>
    </xf>
    <xf numFmtId="0" fontId="15" fillId="0" borderId="13" xfId="0" applyFont="1" applyBorder="1"/>
    <xf numFmtId="0" fontId="15" fillId="0" borderId="42" xfId="0" applyFont="1" applyBorder="1"/>
    <xf numFmtId="0" fontId="34" fillId="0" borderId="5" xfId="0" applyFont="1" applyBorder="1"/>
    <xf numFmtId="2" fontId="0" fillId="6" borderId="10" xfId="0" applyNumberFormat="1" applyFill="1" applyBorder="1" applyAlignment="1">
      <alignment horizontal="center" vertical="center"/>
    </xf>
    <xf numFmtId="174" fontId="15" fillId="0" borderId="16" xfId="0" applyNumberFormat="1" applyFont="1" applyFill="1" applyBorder="1"/>
    <xf numFmtId="11" fontId="15" fillId="10" borderId="16" xfId="0" applyNumberFormat="1" applyFont="1" applyFill="1" applyBorder="1" applyAlignment="1" applyProtection="1">
      <alignment vertical="top"/>
      <protection hidden="1"/>
    </xf>
    <xf numFmtId="174" fontId="15" fillId="0" borderId="16" xfId="0" applyNumberFormat="1" applyFont="1" applyBorder="1" applyProtection="1">
      <protection locked="0"/>
    </xf>
    <xf numFmtId="174" fontId="15" fillId="0" borderId="16" xfId="0" applyNumberFormat="1" applyFont="1" applyFill="1" applyBorder="1" applyAlignment="1">
      <alignment wrapText="1"/>
    </xf>
    <xf numFmtId="0" fontId="0" fillId="6" borderId="0" xfId="0" applyFill="1"/>
    <xf numFmtId="0" fontId="57" fillId="40" borderId="61" xfId="98" applyAlignment="1">
      <alignment wrapText="1"/>
    </xf>
    <xf numFmtId="175" fontId="57" fillId="40" borderId="61" xfId="98" applyNumberFormat="1" applyAlignment="1">
      <alignment wrapText="1"/>
    </xf>
    <xf numFmtId="9" fontId="0" fillId="0" borderId="0" xfId="0" applyNumberFormat="1"/>
    <xf numFmtId="0" fontId="57" fillId="40" borderId="61" xfId="98"/>
    <xf numFmtId="10" fontId="57" fillId="40" borderId="61" xfId="98" applyNumberFormat="1"/>
    <xf numFmtId="0" fontId="4" fillId="5" borderId="60" xfId="2" applyFont="1" applyFill="1" applyBorder="1" applyAlignment="1">
      <alignment horizontal="left" vertical="center" wrapText="1"/>
    </xf>
    <xf numFmtId="0" fontId="4" fillId="0" borderId="56"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15" fillId="6" borderId="0" xfId="0" applyFont="1" applyFill="1"/>
    <xf numFmtId="0" fontId="6" fillId="0" borderId="62" xfId="0" applyFont="1" applyBorder="1"/>
    <xf numFmtId="165" fontId="0" fillId="0" borderId="28" xfId="0" applyNumberFormat="1" applyBorder="1"/>
    <xf numFmtId="165" fontId="0" fillId="0" borderId="29" xfId="0" applyNumberFormat="1" applyBorder="1"/>
    <xf numFmtId="165" fontId="0" fillId="0" borderId="0" xfId="0" applyNumberFormat="1" applyBorder="1"/>
    <xf numFmtId="165" fontId="0" fillId="0" borderId="56" xfId="0" applyNumberFormat="1" applyBorder="1"/>
    <xf numFmtId="165" fontId="0" fillId="0" borderId="0" xfId="0" applyNumberFormat="1" applyBorder="1" applyAlignment="1">
      <alignment horizontal="center" vertical="center"/>
    </xf>
    <xf numFmtId="165" fontId="0" fillId="0" borderId="56" xfId="0" applyNumberFormat="1" applyBorder="1" applyAlignment="1">
      <alignment horizontal="center" vertical="center"/>
    </xf>
    <xf numFmtId="165" fontId="4" fillId="0" borderId="9" xfId="0" applyNumberFormat="1" applyFont="1" applyBorder="1" applyAlignment="1">
      <alignment horizontal="center" vertical="center"/>
    </xf>
    <xf numFmtId="165" fontId="4" fillId="0" borderId="58" xfId="0" applyNumberFormat="1" applyFont="1" applyBorder="1" applyAlignment="1">
      <alignment horizontal="center" vertical="center"/>
    </xf>
    <xf numFmtId="0" fontId="15" fillId="0" borderId="16" xfId="0" applyFont="1" applyFill="1" applyBorder="1" applyAlignment="1">
      <alignment vertical="top"/>
    </xf>
    <xf numFmtId="11" fontId="0" fillId="0" borderId="0" xfId="0" applyNumberFormat="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22"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21"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2" fillId="0" borderId="35" xfId="0" applyFont="1" applyFill="1" applyBorder="1" applyAlignment="1">
      <alignment horizontal="center"/>
    </xf>
    <xf numFmtId="0" fontId="22" fillId="0" borderId="10" xfId="0" applyFont="1" applyFill="1" applyBorder="1" applyAlignment="1">
      <alignment horizontal="center"/>
    </xf>
    <xf numFmtId="0" fontId="22"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9" fillId="0" borderId="2" xfId="2" applyFont="1" applyBorder="1" applyAlignment="1">
      <alignment wrapText="1"/>
    </xf>
    <xf numFmtId="0" fontId="29" fillId="0" borderId="4" xfId="2" applyFont="1" applyBorder="1" applyAlignment="1">
      <alignment wrapText="1"/>
    </xf>
    <xf numFmtId="0" fontId="29" fillId="0" borderId="3" xfId="2" applyFont="1" applyBorder="1" applyAlignment="1">
      <alignment wrapText="1"/>
    </xf>
    <xf numFmtId="0" fontId="30" fillId="0" borderId="2" xfId="2" applyFont="1" applyBorder="1" applyAlignment="1">
      <alignment wrapText="1"/>
    </xf>
    <xf numFmtId="0" fontId="30" fillId="0" borderId="4" xfId="2" applyFont="1" applyBorder="1" applyAlignment="1">
      <alignment wrapText="1"/>
    </xf>
    <xf numFmtId="0" fontId="30" fillId="0" borderId="2" xfId="2" applyFont="1" applyBorder="1"/>
    <xf numFmtId="0" fontId="30"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10">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Good 2" xfId="48"/>
    <cellStyle name="Heading 1 2" xfId="49"/>
    <cellStyle name="Heading 2 2" xfId="50"/>
    <cellStyle name="Heading 3 2" xfId="51"/>
    <cellStyle name="Heading 4 2" xfId="52"/>
    <cellStyle name="Hyperlink" xfId="3" builtinId="8"/>
    <cellStyle name="Hyperlink 2" xfId="53"/>
    <cellStyle name="Input" xfId="98" builtinId="20"/>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35</xdr:row>
      <xdr:rowOff>38100</xdr:rowOff>
    </xdr:from>
    <xdr:to>
      <xdr:col>13</xdr:col>
      <xdr:colOff>0</xdr:colOff>
      <xdr:row>49</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85725</xdr:colOff>
          <xdr:row>16</xdr:row>
          <xdr:rowOff>28575</xdr:rowOff>
        </xdr:from>
        <xdr:to>
          <xdr:col>3</xdr:col>
          <xdr:colOff>990600</xdr:colOff>
          <xdr:row>16</xdr:row>
          <xdr:rowOff>228600</xdr:rowOff>
        </xdr:to>
        <xdr:sp macro="" textlink="">
          <xdr:nvSpPr>
            <xdr:cNvPr id="1033" name="Process"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1162050</xdr:colOff>
          <xdr:row>16</xdr:row>
          <xdr:rowOff>28575</xdr:rowOff>
        </xdr:from>
        <xdr:to>
          <xdr:col>3</xdr:col>
          <xdr:colOff>2038350</xdr:colOff>
          <xdr:row>16</xdr:row>
          <xdr:rowOff>228600</xdr:rowOff>
        </xdr:to>
        <xdr:sp macro="" textlink="">
          <xdr:nvSpPr>
            <xdr:cNvPr id="1034" name="CheckBox1"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2209800</xdr:colOff>
          <xdr:row>16</xdr:row>
          <xdr:rowOff>28575</xdr:rowOff>
        </xdr:from>
        <xdr:to>
          <xdr:col>3</xdr:col>
          <xdr:colOff>3162300</xdr:colOff>
          <xdr:row>16</xdr:row>
          <xdr:rowOff>228600</xdr:rowOff>
        </xdr:to>
        <xdr:sp macro="" textlink="">
          <xdr:nvSpPr>
            <xdr:cNvPr id="1035" name="CheckBox2"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3343275</xdr:colOff>
          <xdr:row>16</xdr:row>
          <xdr:rowOff>28575</xdr:rowOff>
        </xdr:from>
        <xdr:to>
          <xdr:col>4</xdr:col>
          <xdr:colOff>714375</xdr:colOff>
          <xdr:row>16</xdr:row>
          <xdr:rowOff>228600</xdr:rowOff>
        </xdr:to>
        <xdr:sp macro="" textlink="">
          <xdr:nvSpPr>
            <xdr:cNvPr id="1036" name="CheckBox3"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508000</xdr:colOff>
      <xdr:row>1</xdr:row>
      <xdr:rowOff>114300</xdr:rowOff>
    </xdr:from>
    <xdr:to>
      <xdr:col>11</xdr:col>
      <xdr:colOff>510785</xdr:colOff>
      <xdr:row>17</xdr:row>
      <xdr:rowOff>7008</xdr:rowOff>
    </xdr:to>
    <xdr:grpSp>
      <xdr:nvGrpSpPr>
        <xdr:cNvPr id="12"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Broadcast Burning Stemwood: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Air emissions from the combustion of stemwood that is broadcast burned</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Stemwood, broadcast burned [Insert]</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ontrol" Target="../activeX/activeX1.xml"/><Relationship Id="rId7" Type="http://schemas.openxmlformats.org/officeDocument/2006/relationships/control" Target="../activeX/activeX3.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2.emf"/><Relationship Id="rId11" Type="http://schemas.openxmlformats.org/officeDocument/2006/relationships/comments" Target="../comments1.xml"/><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AA509"/>
  <sheetViews>
    <sheetView workbookViewId="0">
      <selection activeCell="C22" sqref="C2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45" t="s">
        <v>0</v>
      </c>
      <c r="B1" s="345"/>
      <c r="C1" s="345"/>
      <c r="D1" s="345"/>
      <c r="E1" s="345"/>
      <c r="F1" s="345"/>
      <c r="G1" s="345"/>
      <c r="H1" s="345"/>
      <c r="I1" s="345"/>
      <c r="J1" s="345"/>
      <c r="K1" s="345"/>
      <c r="L1" s="345"/>
      <c r="M1" s="345"/>
      <c r="N1" s="345"/>
      <c r="O1" s="1"/>
    </row>
    <row r="2" spans="1:27" ht="21" thickBot="1" x14ac:dyDescent="0.35">
      <c r="A2" s="345" t="s">
        <v>1</v>
      </c>
      <c r="B2" s="345"/>
      <c r="C2" s="345"/>
      <c r="D2" s="345"/>
      <c r="E2" s="345"/>
      <c r="F2" s="345"/>
      <c r="G2" s="345"/>
      <c r="H2" s="345"/>
      <c r="I2" s="345"/>
      <c r="J2" s="345"/>
      <c r="K2" s="345"/>
      <c r="L2" s="345"/>
      <c r="M2" s="345"/>
      <c r="N2" s="345"/>
      <c r="O2" s="1"/>
    </row>
    <row r="3" spans="1:27" ht="12.75" customHeight="1" thickBot="1" x14ac:dyDescent="0.25">
      <c r="B3" s="2"/>
      <c r="C3" s="4" t="s">
        <v>2</v>
      </c>
      <c r="D3" s="5" t="str">
        <f>'Data Summary'!D4</f>
        <v>Broadcast Burning Stemwood</v>
      </c>
      <c r="E3" s="6"/>
      <c r="F3" s="6"/>
      <c r="G3" s="6"/>
      <c r="H3" s="6"/>
      <c r="I3" s="6"/>
      <c r="J3" s="6"/>
      <c r="K3" s="6"/>
      <c r="L3" s="6"/>
      <c r="M3" s="7"/>
      <c r="N3" s="2"/>
      <c r="O3" s="2"/>
    </row>
    <row r="4" spans="1:27" ht="42.75" customHeight="1" thickBot="1" x14ac:dyDescent="0.25">
      <c r="B4" s="2"/>
      <c r="C4" s="4" t="s">
        <v>3</v>
      </c>
      <c r="D4" s="346" t="str">
        <f>'Data Summary'!D6</f>
        <v>Air emissions from the combustion of stemwood that is broadcast burned</v>
      </c>
      <c r="E4" s="347"/>
      <c r="F4" s="347"/>
      <c r="G4" s="347"/>
      <c r="H4" s="347"/>
      <c r="I4" s="347"/>
      <c r="J4" s="347"/>
      <c r="K4" s="347"/>
      <c r="L4" s="347"/>
      <c r="M4" s="348"/>
      <c r="N4" s="2"/>
      <c r="O4" s="2"/>
    </row>
    <row r="5" spans="1:27" ht="39" customHeight="1" thickBot="1" x14ac:dyDescent="0.25">
      <c r="B5" s="2"/>
      <c r="C5" s="4" t="s">
        <v>4</v>
      </c>
      <c r="D5" s="349" t="s">
        <v>249</v>
      </c>
      <c r="E5" s="350"/>
      <c r="F5" s="350"/>
      <c r="G5" s="350"/>
      <c r="H5" s="350"/>
      <c r="I5" s="350"/>
      <c r="J5" s="350"/>
      <c r="K5" s="350"/>
      <c r="L5" s="350"/>
      <c r="M5" s="351"/>
      <c r="N5" s="2"/>
      <c r="O5" s="2"/>
    </row>
    <row r="6" spans="1:27" ht="56.25" customHeight="1" thickBot="1" x14ac:dyDescent="0.25">
      <c r="B6" s="2"/>
      <c r="C6" s="8" t="s">
        <v>5</v>
      </c>
      <c r="D6" s="349" t="s">
        <v>6</v>
      </c>
      <c r="E6" s="350"/>
      <c r="F6" s="350"/>
      <c r="G6" s="350"/>
      <c r="H6" s="350"/>
      <c r="I6" s="350"/>
      <c r="J6" s="350"/>
      <c r="K6" s="350"/>
      <c r="L6" s="350"/>
      <c r="M6" s="35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52" t="s">
        <v>10</v>
      </c>
      <c r="C9" s="10" t="s">
        <v>11</v>
      </c>
      <c r="D9" s="354" t="s">
        <v>12</v>
      </c>
      <c r="E9" s="354"/>
      <c r="F9" s="354"/>
      <c r="G9" s="354"/>
      <c r="H9" s="354"/>
      <c r="I9" s="354"/>
      <c r="J9" s="354"/>
      <c r="K9" s="354"/>
      <c r="L9" s="354"/>
      <c r="M9" s="355"/>
      <c r="N9" s="2"/>
      <c r="O9" s="2"/>
      <c r="P9" s="2"/>
      <c r="Q9" s="2"/>
      <c r="R9" s="2"/>
      <c r="S9" s="2"/>
      <c r="T9" s="2"/>
      <c r="U9" s="2"/>
      <c r="V9" s="2"/>
      <c r="W9" s="2"/>
      <c r="X9" s="2"/>
      <c r="Y9" s="2"/>
      <c r="Z9" s="2"/>
      <c r="AA9" s="2"/>
    </row>
    <row r="10" spans="1:27" s="11" customFormat="1" ht="15" customHeight="1" x14ac:dyDescent="0.2">
      <c r="A10" s="2"/>
      <c r="B10" s="353"/>
      <c r="C10" s="12" t="s">
        <v>13</v>
      </c>
      <c r="D10" s="356" t="s">
        <v>14</v>
      </c>
      <c r="E10" s="356"/>
      <c r="F10" s="356"/>
      <c r="G10" s="356"/>
      <c r="H10" s="356"/>
      <c r="I10" s="356"/>
      <c r="J10" s="356"/>
      <c r="K10" s="356"/>
      <c r="L10" s="356"/>
      <c r="M10" s="357"/>
      <c r="N10" s="2"/>
      <c r="O10" s="2"/>
      <c r="P10" s="2"/>
      <c r="Q10" s="2"/>
      <c r="R10" s="2"/>
      <c r="S10" s="2"/>
      <c r="T10" s="2"/>
      <c r="U10" s="2"/>
      <c r="V10" s="2"/>
      <c r="W10" s="2"/>
      <c r="X10" s="2"/>
      <c r="Y10" s="2"/>
      <c r="Z10" s="2"/>
      <c r="AA10" s="2"/>
    </row>
    <row r="11" spans="1:27" s="11" customFormat="1" ht="15" customHeight="1" x14ac:dyDescent="0.2">
      <c r="A11" s="2"/>
      <c r="B11" s="353"/>
      <c r="C11" s="12" t="s">
        <v>15</v>
      </c>
      <c r="D11" s="356" t="s">
        <v>16</v>
      </c>
      <c r="E11" s="356"/>
      <c r="F11" s="356"/>
      <c r="G11" s="356"/>
      <c r="H11" s="356"/>
      <c r="I11" s="356"/>
      <c r="J11" s="356"/>
      <c r="K11" s="356"/>
      <c r="L11" s="356"/>
      <c r="M11" s="357"/>
      <c r="N11" s="2"/>
      <c r="O11" s="2"/>
      <c r="P11" s="2"/>
      <c r="Q11" s="2"/>
      <c r="R11" s="2"/>
      <c r="S11" s="2"/>
      <c r="T11" s="2"/>
      <c r="U11" s="2"/>
      <c r="V11" s="2"/>
      <c r="W11" s="2"/>
      <c r="X11" s="2"/>
      <c r="Y11" s="2"/>
      <c r="Z11" s="2"/>
      <c r="AA11" s="2"/>
    </row>
    <row r="12" spans="1:27" s="11" customFormat="1" ht="15" customHeight="1" x14ac:dyDescent="0.2">
      <c r="A12" s="2"/>
      <c r="B12" s="353"/>
      <c r="C12" s="12" t="s">
        <v>17</v>
      </c>
      <c r="D12" s="356" t="s">
        <v>18</v>
      </c>
      <c r="E12" s="356"/>
      <c r="F12" s="356"/>
      <c r="G12" s="356"/>
      <c r="H12" s="356"/>
      <c r="I12" s="356"/>
      <c r="J12" s="356"/>
      <c r="K12" s="356"/>
      <c r="L12" s="356"/>
      <c r="M12" s="357"/>
      <c r="N12" s="2"/>
      <c r="O12" s="2"/>
      <c r="P12" s="2"/>
      <c r="Q12" s="2"/>
      <c r="R12" s="2"/>
      <c r="S12" s="2"/>
      <c r="T12" s="2"/>
      <c r="U12" s="2"/>
      <c r="V12" s="2"/>
      <c r="W12" s="2"/>
      <c r="X12" s="2"/>
      <c r="Y12" s="2"/>
      <c r="Z12" s="2"/>
      <c r="AA12" s="2"/>
    </row>
    <row r="13" spans="1:27" ht="15" customHeight="1" x14ac:dyDescent="0.2">
      <c r="B13" s="337" t="s">
        <v>19</v>
      </c>
      <c r="C13" s="13" t="s">
        <v>20</v>
      </c>
      <c r="D13" s="339" t="s">
        <v>9</v>
      </c>
      <c r="E13" s="339"/>
      <c r="F13" s="339"/>
      <c r="G13" s="339"/>
      <c r="H13" s="339"/>
      <c r="I13" s="339"/>
      <c r="J13" s="339"/>
      <c r="K13" s="339"/>
      <c r="L13" s="339"/>
      <c r="M13" s="340"/>
      <c r="N13" s="2"/>
      <c r="O13" s="2"/>
    </row>
    <row r="14" spans="1:27" ht="15" customHeight="1" x14ac:dyDescent="0.2">
      <c r="B14" s="337"/>
      <c r="C14" s="13" t="s">
        <v>20</v>
      </c>
      <c r="D14" s="339" t="s">
        <v>21</v>
      </c>
      <c r="E14" s="339"/>
      <c r="F14" s="339"/>
      <c r="G14" s="339"/>
      <c r="H14" s="339"/>
      <c r="I14" s="339"/>
      <c r="J14" s="339"/>
      <c r="K14" s="339"/>
      <c r="L14" s="339"/>
      <c r="M14" s="340"/>
      <c r="N14" s="2"/>
      <c r="O14" s="2"/>
    </row>
    <row r="15" spans="1:27" ht="15" customHeight="1" x14ac:dyDescent="0.2">
      <c r="B15" s="337"/>
      <c r="C15" s="13" t="s">
        <v>20</v>
      </c>
      <c r="D15" s="339" t="s">
        <v>21</v>
      </c>
      <c r="E15" s="339"/>
      <c r="F15" s="339"/>
      <c r="G15" s="339"/>
      <c r="H15" s="339"/>
      <c r="I15" s="339"/>
      <c r="J15" s="339"/>
      <c r="K15" s="339"/>
      <c r="L15" s="339"/>
      <c r="M15" s="340"/>
      <c r="N15" s="2"/>
      <c r="O15" s="2"/>
    </row>
    <row r="16" spans="1:27" ht="15" customHeight="1" x14ac:dyDescent="0.2">
      <c r="B16" s="337"/>
      <c r="C16" s="13" t="s">
        <v>20</v>
      </c>
      <c r="D16" s="339" t="s">
        <v>21</v>
      </c>
      <c r="E16" s="339"/>
      <c r="F16" s="339"/>
      <c r="G16" s="339"/>
      <c r="H16" s="339"/>
      <c r="I16" s="339"/>
      <c r="J16" s="339"/>
      <c r="K16" s="339"/>
      <c r="L16" s="339"/>
      <c r="M16" s="340"/>
      <c r="N16" s="2"/>
      <c r="O16" s="2"/>
    </row>
    <row r="17" spans="2:16" ht="15" customHeight="1" x14ac:dyDescent="0.2">
      <c r="B17" s="337"/>
      <c r="C17" s="14" t="s">
        <v>22</v>
      </c>
      <c r="D17" s="341" t="s">
        <v>23</v>
      </c>
      <c r="E17" s="341"/>
      <c r="F17" s="341"/>
      <c r="G17" s="341"/>
      <c r="H17" s="341"/>
      <c r="I17" s="341"/>
      <c r="J17" s="341"/>
      <c r="K17" s="341"/>
      <c r="L17" s="341"/>
      <c r="M17" s="342"/>
      <c r="N17" s="2"/>
      <c r="O17" s="2"/>
    </row>
    <row r="18" spans="2:16" ht="15" customHeight="1" x14ac:dyDescent="0.2">
      <c r="B18" s="337"/>
      <c r="C18" s="15" t="s">
        <v>24</v>
      </c>
      <c r="D18" s="341" t="s">
        <v>24</v>
      </c>
      <c r="E18" s="341"/>
      <c r="F18" s="341"/>
      <c r="G18" s="341"/>
      <c r="H18" s="341"/>
      <c r="I18" s="341"/>
      <c r="J18" s="341"/>
      <c r="K18" s="341"/>
      <c r="L18" s="341"/>
      <c r="M18" s="342"/>
      <c r="N18" s="2"/>
      <c r="O18" s="2"/>
    </row>
    <row r="19" spans="2:16" ht="15" customHeight="1" x14ac:dyDescent="0.2">
      <c r="B19" s="337"/>
      <c r="C19" s="15" t="s">
        <v>533</v>
      </c>
      <c r="D19" s="341" t="s">
        <v>534</v>
      </c>
      <c r="E19" s="341"/>
      <c r="F19" s="341"/>
      <c r="G19" s="341"/>
      <c r="H19" s="341"/>
      <c r="I19" s="341"/>
      <c r="J19" s="341"/>
      <c r="K19" s="341"/>
      <c r="L19" s="341"/>
      <c r="M19" s="318"/>
      <c r="N19" s="2"/>
      <c r="O19" s="2"/>
    </row>
    <row r="20" spans="2:16" ht="15" customHeight="1" thickBot="1" x14ac:dyDescent="0.25">
      <c r="B20" s="338"/>
      <c r="C20" s="16"/>
      <c r="D20" s="343"/>
      <c r="E20" s="343"/>
      <c r="F20" s="343"/>
      <c r="G20" s="343"/>
      <c r="H20" s="343"/>
      <c r="I20" s="343"/>
      <c r="J20" s="343"/>
      <c r="K20" s="343"/>
      <c r="L20" s="343"/>
      <c r="M20" s="344"/>
      <c r="N20" s="2"/>
      <c r="O20" s="2"/>
    </row>
    <row r="21" spans="2:16" x14ac:dyDescent="0.2">
      <c r="B21" s="9"/>
      <c r="C21" s="9"/>
      <c r="D21" s="9"/>
      <c r="E21" s="9"/>
      <c r="F21" s="9"/>
      <c r="G21" s="9"/>
      <c r="H21" s="9"/>
      <c r="I21" s="9"/>
      <c r="J21" s="9"/>
      <c r="K21" s="9"/>
      <c r="L21" s="9"/>
      <c r="M21" s="9"/>
      <c r="N21" s="2"/>
      <c r="O21" s="2"/>
    </row>
    <row r="22" spans="2:16" x14ac:dyDescent="0.2">
      <c r="B22" s="9" t="s">
        <v>25</v>
      </c>
      <c r="C22" s="9"/>
      <c r="D22" s="9"/>
      <c r="E22" s="9"/>
      <c r="F22" s="9"/>
      <c r="G22" s="9"/>
      <c r="H22" s="9"/>
      <c r="I22" s="9"/>
      <c r="J22" s="9"/>
      <c r="K22" s="9"/>
      <c r="L22" s="9"/>
      <c r="M22" s="9"/>
      <c r="N22" s="2"/>
      <c r="O22" s="2"/>
    </row>
    <row r="23" spans="2:16" x14ac:dyDescent="0.2">
      <c r="B23" s="9"/>
      <c r="C23" s="17">
        <v>41338</v>
      </c>
      <c r="D23" s="9"/>
      <c r="E23" s="9"/>
      <c r="F23" s="9"/>
      <c r="G23" s="9"/>
      <c r="H23" s="9"/>
      <c r="I23" s="9"/>
      <c r="J23" s="9"/>
      <c r="K23" s="9"/>
      <c r="L23" s="9"/>
      <c r="M23" s="9"/>
      <c r="N23" s="2"/>
      <c r="O23" s="2"/>
    </row>
    <row r="24" spans="2:16" x14ac:dyDescent="0.2">
      <c r="B24" s="9" t="s">
        <v>26</v>
      </c>
      <c r="C24" s="9"/>
      <c r="D24" s="9"/>
      <c r="E24" s="9"/>
      <c r="F24" s="9"/>
      <c r="G24" s="9"/>
      <c r="H24" s="9"/>
      <c r="I24" s="9"/>
      <c r="J24" s="9"/>
      <c r="K24" s="9"/>
      <c r="L24" s="9"/>
      <c r="M24" s="9"/>
      <c r="N24" s="2"/>
      <c r="O24" s="2"/>
    </row>
    <row r="25" spans="2:16" x14ac:dyDescent="0.2">
      <c r="B25" s="9"/>
      <c r="C25" s="18" t="s">
        <v>27</v>
      </c>
      <c r="D25" s="9"/>
      <c r="E25" s="9"/>
      <c r="F25" s="9"/>
      <c r="G25" s="9"/>
      <c r="H25" s="9"/>
      <c r="I25" s="9"/>
      <c r="J25" s="9"/>
      <c r="K25" s="9"/>
      <c r="L25" s="9"/>
      <c r="M25" s="9"/>
      <c r="N25" s="2"/>
      <c r="O25" s="2"/>
    </row>
    <row r="26" spans="2:16" x14ac:dyDescent="0.2">
      <c r="B26" s="9" t="s">
        <v>28</v>
      </c>
      <c r="C26" s="18"/>
      <c r="D26" s="9"/>
      <c r="E26" s="9"/>
      <c r="F26" s="9"/>
      <c r="G26" s="9"/>
      <c r="H26" s="9"/>
      <c r="I26" s="9"/>
      <c r="J26" s="9"/>
      <c r="K26" s="9"/>
      <c r="L26" s="9"/>
      <c r="M26" s="9"/>
      <c r="N26" s="2"/>
      <c r="O26" s="2"/>
    </row>
    <row r="27" spans="2:16" x14ac:dyDescent="0.2">
      <c r="B27" s="9"/>
      <c r="C27" s="18" t="s">
        <v>29</v>
      </c>
      <c r="D27" s="9"/>
      <c r="E27" s="9"/>
      <c r="F27" s="9"/>
      <c r="G27" s="9"/>
      <c r="H27" s="9"/>
      <c r="I27" s="9"/>
      <c r="J27" s="9"/>
      <c r="K27" s="9"/>
      <c r="L27" s="9"/>
      <c r="M27" s="9"/>
      <c r="N27" s="2"/>
      <c r="O27" s="2"/>
    </row>
    <row r="28" spans="2:16" x14ac:dyDescent="0.2">
      <c r="B28" s="9" t="s">
        <v>30</v>
      </c>
      <c r="C28" s="9"/>
      <c r="D28" s="9"/>
      <c r="E28" s="9"/>
      <c r="F28" s="9"/>
      <c r="G28" s="9"/>
      <c r="H28" s="9"/>
      <c r="I28" s="9"/>
      <c r="J28" s="9"/>
      <c r="K28" s="9"/>
      <c r="L28" s="9"/>
      <c r="M28" s="9"/>
      <c r="N28" s="2"/>
      <c r="O28" s="2"/>
    </row>
    <row r="29" spans="2:16" ht="38.25" customHeight="1" x14ac:dyDescent="0.2">
      <c r="B29" s="9"/>
      <c r="C29" s="335" t="str">
        <f>"This document should be cited as: NETL (2013). NETL Life Cycle Inventory Data – Unit Process: "&amp;D3&amp;". U.S. Department of Energy, National Energy Technology Laboratory. Last Updated: March 2013 (version 01). www.netl.doe.gov/LCA (http://www.netl.doe.gov/LCA)"</f>
        <v>This document should be cited as: NETL (2013). NETL Life Cycle Inventory Data – Unit Process: Broadcast Burning Stemwood. U.S. Department of Energy, National Energy Technology Laboratory. Last Updated: March 2013 (version 01). www.netl.doe.gov/LCA (http://www.netl.doe.gov/LCA)</v>
      </c>
      <c r="D29" s="335"/>
      <c r="E29" s="335"/>
      <c r="F29" s="335"/>
      <c r="G29" s="335"/>
      <c r="H29" s="335"/>
      <c r="I29" s="335"/>
      <c r="J29" s="335"/>
      <c r="K29" s="335"/>
      <c r="L29" s="335"/>
      <c r="M29" s="335"/>
      <c r="N29" s="2"/>
      <c r="O29" s="2"/>
    </row>
    <row r="30" spans="2:16" x14ac:dyDescent="0.2">
      <c r="B30" s="9" t="s">
        <v>31</v>
      </c>
      <c r="C30" s="9"/>
      <c r="D30" s="9"/>
      <c r="E30" s="9"/>
      <c r="F30" s="9"/>
      <c r="G30" s="18"/>
      <c r="H30" s="18"/>
      <c r="I30" s="18"/>
      <c r="J30" s="18"/>
      <c r="K30" s="18"/>
      <c r="L30" s="18"/>
      <c r="M30" s="18"/>
      <c r="N30" s="2"/>
      <c r="O30" s="2"/>
    </row>
    <row r="31" spans="2:16" x14ac:dyDescent="0.2">
      <c r="B31" s="18"/>
      <c r="C31" s="18" t="s">
        <v>32</v>
      </c>
      <c r="D31" s="18"/>
      <c r="E31" s="19" t="s">
        <v>33</v>
      </c>
      <c r="F31" s="20"/>
      <c r="G31" s="18" t="s">
        <v>34</v>
      </c>
      <c r="H31" s="18"/>
      <c r="I31" s="18"/>
      <c r="J31" s="18"/>
      <c r="K31" s="18"/>
      <c r="L31" s="18"/>
      <c r="M31" s="18"/>
      <c r="N31" s="2"/>
      <c r="O31" s="2"/>
      <c r="P31" s="18"/>
    </row>
    <row r="32" spans="2:16" x14ac:dyDescent="0.2">
      <c r="B32" s="18"/>
      <c r="C32" s="18" t="s">
        <v>35</v>
      </c>
      <c r="D32" s="18"/>
      <c r="E32" s="18"/>
      <c r="F32" s="18"/>
      <c r="G32" s="18"/>
      <c r="H32" s="18"/>
      <c r="I32" s="18"/>
      <c r="J32" s="18"/>
      <c r="K32" s="18"/>
      <c r="L32" s="18"/>
      <c r="M32" s="18"/>
      <c r="N32" s="2"/>
      <c r="O32" s="2"/>
      <c r="P32" s="18"/>
    </row>
    <row r="33" spans="2:16" x14ac:dyDescent="0.2">
      <c r="B33" s="18"/>
      <c r="C33" s="18" t="s">
        <v>36</v>
      </c>
      <c r="D33" s="18"/>
      <c r="E33" s="18"/>
      <c r="F33" s="18"/>
      <c r="G33" s="18"/>
      <c r="H33" s="18"/>
      <c r="I33" s="18"/>
      <c r="J33" s="18"/>
      <c r="K33" s="18"/>
      <c r="L33" s="18"/>
      <c r="M33" s="18"/>
      <c r="N33" s="18"/>
      <c r="O33" s="18"/>
      <c r="P33" s="18"/>
    </row>
    <row r="34" spans="2:16" x14ac:dyDescent="0.2">
      <c r="B34" s="18"/>
      <c r="C34" s="336" t="s">
        <v>37</v>
      </c>
      <c r="D34" s="336"/>
      <c r="E34" s="336"/>
      <c r="F34" s="336"/>
      <c r="G34" s="336"/>
      <c r="H34" s="336"/>
      <c r="I34" s="336"/>
      <c r="J34" s="336"/>
      <c r="K34" s="336"/>
      <c r="L34" s="336"/>
      <c r="M34" s="336"/>
      <c r="N34" s="18"/>
      <c r="O34" s="18"/>
      <c r="P34" s="18"/>
    </row>
    <row r="35" spans="2:16" x14ac:dyDescent="0.2">
      <c r="B35" s="18"/>
      <c r="C35" s="18"/>
      <c r="D35" s="18"/>
      <c r="E35" s="18"/>
      <c r="F35" s="18"/>
      <c r="G35" s="18"/>
      <c r="H35" s="18"/>
      <c r="I35" s="18"/>
      <c r="J35" s="18"/>
      <c r="K35" s="18"/>
      <c r="L35" s="18"/>
      <c r="M35" s="18"/>
      <c r="N35" s="18"/>
      <c r="O35" s="18"/>
    </row>
    <row r="36" spans="2:16" x14ac:dyDescent="0.2">
      <c r="B36" s="9" t="s">
        <v>38</v>
      </c>
      <c r="C36" s="18"/>
      <c r="D36" s="18"/>
      <c r="E36" s="18"/>
      <c r="F36" s="18"/>
      <c r="G36" s="18"/>
      <c r="H36" s="18"/>
      <c r="I36" s="18"/>
      <c r="J36" s="18"/>
      <c r="K36" s="18"/>
      <c r="L36" s="18"/>
      <c r="M36" s="18"/>
      <c r="N36" s="18"/>
      <c r="O36" s="18"/>
    </row>
    <row r="37" spans="2:16" x14ac:dyDescent="0.2">
      <c r="B37" s="18"/>
      <c r="C37" s="18"/>
      <c r="D37" s="18"/>
      <c r="E37" s="18"/>
      <c r="F37" s="18"/>
      <c r="G37" s="18"/>
      <c r="H37" s="18"/>
      <c r="I37" s="18"/>
      <c r="J37" s="18"/>
      <c r="K37" s="18"/>
      <c r="L37" s="18"/>
      <c r="M37" s="18"/>
      <c r="N37" s="18"/>
      <c r="O37" s="18"/>
    </row>
    <row r="38" spans="2:16" x14ac:dyDescent="0.2">
      <c r="B38" s="18"/>
      <c r="C38" s="18"/>
      <c r="D38" s="18"/>
      <c r="E38" s="18"/>
      <c r="F38" s="18"/>
      <c r="G38" s="18"/>
      <c r="H38" s="18"/>
      <c r="I38" s="18"/>
      <c r="J38" s="18"/>
      <c r="K38" s="18"/>
      <c r="L38" s="18"/>
      <c r="M38" s="18"/>
      <c r="N38" s="18"/>
      <c r="O38" s="18"/>
    </row>
    <row r="39" spans="2:16" x14ac:dyDescent="0.2">
      <c r="B39" s="18"/>
      <c r="C39" s="18"/>
      <c r="D39" s="18"/>
      <c r="E39" s="18"/>
      <c r="F39" s="18"/>
      <c r="G39" s="18"/>
      <c r="H39" s="18"/>
      <c r="I39" s="18"/>
      <c r="J39" s="18"/>
      <c r="K39" s="18"/>
      <c r="L39" s="18"/>
      <c r="M39" s="18"/>
      <c r="N39" s="18"/>
      <c r="O39" s="18"/>
    </row>
    <row r="40" spans="2:16" x14ac:dyDescent="0.2">
      <c r="B40" s="18"/>
      <c r="C40" s="18"/>
      <c r="D40" s="18"/>
      <c r="E40" s="18"/>
      <c r="F40" s="18"/>
      <c r="G40" s="18"/>
      <c r="H40" s="18"/>
      <c r="I40" s="18"/>
      <c r="J40" s="18"/>
      <c r="K40" s="18"/>
      <c r="L40" s="18"/>
      <c r="M40" s="18"/>
      <c r="N40" s="18"/>
      <c r="O40" s="18"/>
    </row>
    <row r="41" spans="2:16" x14ac:dyDescent="0.2">
      <c r="B41" s="18"/>
      <c r="C41" s="18"/>
      <c r="D41" s="18"/>
      <c r="E41" s="18"/>
      <c r="F41" s="18"/>
      <c r="G41" s="18"/>
      <c r="H41" s="18"/>
      <c r="I41" s="18"/>
      <c r="J41" s="18"/>
      <c r="K41" s="18"/>
      <c r="L41" s="18"/>
      <c r="M41" s="18"/>
      <c r="N41" s="18"/>
      <c r="O41" s="18"/>
    </row>
    <row r="42" spans="2:16" x14ac:dyDescent="0.2">
      <c r="B42" s="18"/>
      <c r="C42" s="18"/>
      <c r="D42" s="18"/>
      <c r="E42" s="18"/>
      <c r="F42" s="18"/>
      <c r="G42" s="18"/>
      <c r="H42" s="18"/>
      <c r="I42" s="18"/>
      <c r="J42" s="18"/>
      <c r="K42" s="18"/>
      <c r="L42" s="18"/>
      <c r="M42" s="18"/>
      <c r="N42" s="18"/>
      <c r="O42" s="18"/>
    </row>
    <row r="43" spans="2:16" x14ac:dyDescent="0.2">
      <c r="B43" s="18"/>
      <c r="C43" s="18"/>
      <c r="D43" s="18"/>
      <c r="E43" s="18"/>
      <c r="F43" s="18"/>
      <c r="G43" s="18"/>
      <c r="H43" s="18"/>
      <c r="I43" s="18"/>
      <c r="J43" s="18"/>
      <c r="K43" s="18"/>
      <c r="L43" s="18"/>
      <c r="M43" s="18"/>
      <c r="N43" s="18"/>
      <c r="O43" s="18"/>
    </row>
    <row r="44" spans="2:16" x14ac:dyDescent="0.2">
      <c r="B44" s="18"/>
      <c r="C44" s="18"/>
      <c r="D44" s="18"/>
      <c r="E44" s="18"/>
      <c r="F44" s="18"/>
      <c r="G44" s="18"/>
      <c r="H44" s="18"/>
      <c r="I44" s="18"/>
      <c r="J44" s="18"/>
      <c r="K44" s="18"/>
      <c r="L44" s="18"/>
      <c r="M44" s="18"/>
      <c r="N44" s="18"/>
      <c r="O44" s="18"/>
    </row>
    <row r="45" spans="2:16" x14ac:dyDescent="0.2">
      <c r="B45" s="18"/>
      <c r="C45" s="18"/>
      <c r="D45" s="18"/>
      <c r="E45" s="18"/>
      <c r="F45" s="18"/>
      <c r="G45" s="18"/>
      <c r="H45" s="18"/>
      <c r="I45" s="18"/>
      <c r="J45" s="18"/>
      <c r="K45" s="18"/>
      <c r="L45" s="18"/>
      <c r="M45" s="18"/>
      <c r="N45" s="18"/>
      <c r="O45" s="18"/>
    </row>
    <row r="46" spans="2:16" x14ac:dyDescent="0.2">
      <c r="B46" s="18"/>
      <c r="C46" s="18"/>
      <c r="D46" s="18"/>
      <c r="E46" s="18"/>
      <c r="F46" s="18"/>
      <c r="G46" s="18"/>
      <c r="H46" s="18"/>
      <c r="I46" s="18"/>
      <c r="J46" s="18"/>
      <c r="K46" s="18"/>
      <c r="L46" s="18"/>
      <c r="M46" s="18"/>
      <c r="N46" s="18"/>
      <c r="O46" s="18"/>
    </row>
    <row r="47" spans="2:16" x14ac:dyDescent="0.2">
      <c r="B47" s="18"/>
      <c r="C47" s="18"/>
      <c r="D47" s="18"/>
      <c r="E47" s="18"/>
      <c r="F47" s="18"/>
      <c r="G47" s="18"/>
      <c r="H47" s="18"/>
      <c r="I47" s="18"/>
      <c r="J47" s="18"/>
      <c r="K47" s="18"/>
      <c r="L47" s="18"/>
      <c r="M47" s="18"/>
      <c r="N47" s="18"/>
      <c r="O47" s="18"/>
    </row>
    <row r="48" spans="2:16"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9" t="s">
        <v>39</v>
      </c>
      <c r="C52" s="18"/>
      <c r="D52" s="18"/>
      <c r="E52" s="18"/>
      <c r="F52" s="18"/>
      <c r="G52" s="18"/>
      <c r="H52" s="18"/>
      <c r="I52" s="18"/>
      <c r="J52" s="18"/>
      <c r="K52" s="18"/>
      <c r="L52" s="18"/>
      <c r="M52" s="18"/>
      <c r="N52" s="18"/>
      <c r="O52" s="18"/>
    </row>
    <row r="53" spans="2:15" x14ac:dyDescent="0.2">
      <c r="B53" s="18"/>
      <c r="C53" s="21" t="s">
        <v>40</v>
      </c>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row r="508" spans="2:15" x14ac:dyDescent="0.2">
      <c r="B508" s="18"/>
      <c r="C508" s="18"/>
      <c r="D508" s="18"/>
      <c r="E508" s="18"/>
      <c r="F508" s="18"/>
      <c r="G508" s="18"/>
      <c r="H508" s="18"/>
      <c r="I508" s="18"/>
      <c r="J508" s="18"/>
      <c r="K508" s="18"/>
      <c r="L508" s="18"/>
      <c r="M508" s="18"/>
      <c r="N508" s="18"/>
      <c r="O508" s="18"/>
    </row>
    <row r="509" spans="2:15" x14ac:dyDescent="0.2">
      <c r="B509" s="18"/>
      <c r="C509" s="18"/>
      <c r="D509" s="18"/>
      <c r="E509" s="18"/>
      <c r="F509" s="18"/>
      <c r="G509" s="18"/>
      <c r="H509" s="18"/>
      <c r="I509" s="18"/>
      <c r="J509" s="18"/>
      <c r="K509" s="18"/>
      <c r="L509" s="18"/>
      <c r="M509" s="18"/>
      <c r="N509" s="18"/>
      <c r="O509" s="18"/>
    </row>
  </sheetData>
  <mergeCells count="21">
    <mergeCell ref="B9:B12"/>
    <mergeCell ref="D9:M9"/>
    <mergeCell ref="D10:M10"/>
    <mergeCell ref="D11:M11"/>
    <mergeCell ref="D12:M12"/>
    <mergeCell ref="A1:N1"/>
    <mergeCell ref="A2:N2"/>
    <mergeCell ref="D4:M4"/>
    <mergeCell ref="D5:M5"/>
    <mergeCell ref="D6:M6"/>
    <mergeCell ref="C29:M29"/>
    <mergeCell ref="C34:M34"/>
    <mergeCell ref="B13:B20"/>
    <mergeCell ref="D13:M13"/>
    <mergeCell ref="D14:M14"/>
    <mergeCell ref="D15:M15"/>
    <mergeCell ref="D16:M16"/>
    <mergeCell ref="D17:M17"/>
    <mergeCell ref="D18:M18"/>
    <mergeCell ref="D20:M20"/>
    <mergeCell ref="D19:L19"/>
  </mergeCells>
  <pageMargins left="0.25" right="0.25" top="0.5" bottom="0.5" header="0.3" footer="0.3"/>
  <pageSetup orientation="landscape" horizontalDpi="1200" verticalDpi="1200"/>
  <headerFooter>
    <oddFooter>Page &amp;P&amp;R&amp;F</oddFooter>
  </headerFooter>
  <rowBreaks count="1" manualBreakCount="1">
    <brk id="29" max="16383" man="1"/>
  </rowBreaks>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70" zoomScaleNormal="70" workbookViewId="0">
      <selection activeCell="S46" sqref="S4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465"/>
  <sheetViews>
    <sheetView showGridLines="0" tabSelected="1" zoomScaleNormal="100" zoomScalePageLayoutView="125" workbookViewId="0"/>
  </sheetViews>
  <sheetFormatPr defaultColWidth="9.140625" defaultRowHeight="12.75" x14ac:dyDescent="0.2"/>
  <cols>
    <col min="1" max="1" width="1.85546875" style="2" customWidth="1"/>
    <col min="2" max="2" width="3.42578125" style="80" customWidth="1"/>
    <col min="3" max="3" width="29.42578125" style="3" customWidth="1"/>
    <col min="4" max="4" width="54.42578125" style="3" customWidth="1"/>
    <col min="5" max="6" width="12.42578125" style="3" customWidth="1"/>
    <col min="7" max="7" width="12.85546875" style="3" customWidth="1"/>
    <col min="8" max="8" width="13.42578125" style="3" customWidth="1"/>
    <col min="9" max="9" width="12.42578125" style="2" customWidth="1"/>
    <col min="10" max="10" width="14.42578125" style="3" customWidth="1"/>
    <col min="11" max="11" width="12" style="3" customWidth="1"/>
    <col min="12" max="12" width="11.42578125" style="3" customWidth="1"/>
    <col min="13" max="13" width="11.42578125" style="3" bestFit="1" customWidth="1"/>
    <col min="14" max="14" width="14.42578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42578125" style="3" customWidth="1"/>
    <col min="259" max="259" width="29.42578125" style="3" customWidth="1"/>
    <col min="260" max="260" width="54.42578125" style="3" customWidth="1"/>
    <col min="261" max="262" width="12.42578125" style="3" customWidth="1"/>
    <col min="263" max="263" width="12.85546875" style="3" customWidth="1"/>
    <col min="264" max="264" width="13.42578125" style="3" customWidth="1"/>
    <col min="265" max="265" width="12.42578125" style="3" customWidth="1"/>
    <col min="266" max="266" width="14.42578125" style="3" customWidth="1"/>
    <col min="267" max="267" width="12" style="3" customWidth="1"/>
    <col min="268" max="268" width="11.42578125" style="3" customWidth="1"/>
    <col min="269" max="269" width="11.42578125" style="3" bestFit="1" customWidth="1"/>
    <col min="270" max="270" width="14.42578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42578125" style="3" customWidth="1"/>
    <col min="515" max="515" width="29.42578125" style="3" customWidth="1"/>
    <col min="516" max="516" width="54.42578125" style="3" customWidth="1"/>
    <col min="517" max="518" width="12.42578125" style="3" customWidth="1"/>
    <col min="519" max="519" width="12.85546875" style="3" customWidth="1"/>
    <col min="520" max="520" width="13.42578125" style="3" customWidth="1"/>
    <col min="521" max="521" width="12.42578125" style="3" customWidth="1"/>
    <col min="522" max="522" width="14.42578125" style="3" customWidth="1"/>
    <col min="523" max="523" width="12" style="3" customWidth="1"/>
    <col min="524" max="524" width="11.42578125" style="3" customWidth="1"/>
    <col min="525" max="525" width="11.42578125" style="3" bestFit="1" customWidth="1"/>
    <col min="526" max="526" width="14.42578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42578125" style="3" customWidth="1"/>
    <col min="771" max="771" width="29.42578125" style="3" customWidth="1"/>
    <col min="772" max="772" width="54.42578125" style="3" customWidth="1"/>
    <col min="773" max="774" width="12.42578125" style="3" customWidth="1"/>
    <col min="775" max="775" width="12.85546875" style="3" customWidth="1"/>
    <col min="776" max="776" width="13.42578125" style="3" customWidth="1"/>
    <col min="777" max="777" width="12.42578125" style="3" customWidth="1"/>
    <col min="778" max="778" width="14.42578125" style="3" customWidth="1"/>
    <col min="779" max="779" width="12" style="3" customWidth="1"/>
    <col min="780" max="780" width="11.42578125" style="3" customWidth="1"/>
    <col min="781" max="781" width="11.42578125" style="3" bestFit="1" customWidth="1"/>
    <col min="782" max="782" width="14.42578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42578125" style="3" customWidth="1"/>
    <col min="1027" max="1027" width="29.42578125" style="3" customWidth="1"/>
    <col min="1028" max="1028" width="54.42578125" style="3" customWidth="1"/>
    <col min="1029" max="1030" width="12.42578125" style="3" customWidth="1"/>
    <col min="1031" max="1031" width="12.85546875" style="3" customWidth="1"/>
    <col min="1032" max="1032" width="13.42578125" style="3" customWidth="1"/>
    <col min="1033" max="1033" width="12.42578125" style="3" customWidth="1"/>
    <col min="1034" max="1034" width="14.42578125" style="3" customWidth="1"/>
    <col min="1035" max="1035" width="12" style="3" customWidth="1"/>
    <col min="1036" max="1036" width="11.42578125" style="3" customWidth="1"/>
    <col min="1037" max="1037" width="11.42578125" style="3" bestFit="1" customWidth="1"/>
    <col min="1038" max="1038" width="14.42578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42578125" style="3" customWidth="1"/>
    <col min="1283" max="1283" width="29.42578125" style="3" customWidth="1"/>
    <col min="1284" max="1284" width="54.42578125" style="3" customWidth="1"/>
    <col min="1285" max="1286" width="12.42578125" style="3" customWidth="1"/>
    <col min="1287" max="1287" width="12.85546875" style="3" customWidth="1"/>
    <col min="1288" max="1288" width="13.42578125" style="3" customWidth="1"/>
    <col min="1289" max="1289" width="12.42578125" style="3" customWidth="1"/>
    <col min="1290" max="1290" width="14.42578125" style="3" customWidth="1"/>
    <col min="1291" max="1291" width="12" style="3" customWidth="1"/>
    <col min="1292" max="1292" width="11.42578125" style="3" customWidth="1"/>
    <col min="1293" max="1293" width="11.42578125" style="3" bestFit="1" customWidth="1"/>
    <col min="1294" max="1294" width="14.42578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42578125" style="3" customWidth="1"/>
    <col min="1539" max="1539" width="29.42578125" style="3" customWidth="1"/>
    <col min="1540" max="1540" width="54.42578125" style="3" customWidth="1"/>
    <col min="1541" max="1542" width="12.42578125" style="3" customWidth="1"/>
    <col min="1543" max="1543" width="12.85546875" style="3" customWidth="1"/>
    <col min="1544" max="1544" width="13.42578125" style="3" customWidth="1"/>
    <col min="1545" max="1545" width="12.42578125" style="3" customWidth="1"/>
    <col min="1546" max="1546" width="14.42578125" style="3" customWidth="1"/>
    <col min="1547" max="1547" width="12" style="3" customWidth="1"/>
    <col min="1548" max="1548" width="11.42578125" style="3" customWidth="1"/>
    <col min="1549" max="1549" width="11.42578125" style="3" bestFit="1" customWidth="1"/>
    <col min="1550" max="1550" width="14.42578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42578125" style="3" customWidth="1"/>
    <col min="1795" max="1795" width="29.42578125" style="3" customWidth="1"/>
    <col min="1796" max="1796" width="54.42578125" style="3" customWidth="1"/>
    <col min="1797" max="1798" width="12.42578125" style="3" customWidth="1"/>
    <col min="1799" max="1799" width="12.85546875" style="3" customWidth="1"/>
    <col min="1800" max="1800" width="13.42578125" style="3" customWidth="1"/>
    <col min="1801" max="1801" width="12.42578125" style="3" customWidth="1"/>
    <col min="1802" max="1802" width="14.42578125" style="3" customWidth="1"/>
    <col min="1803" max="1803" width="12" style="3" customWidth="1"/>
    <col min="1804" max="1804" width="11.42578125" style="3" customWidth="1"/>
    <col min="1805" max="1805" width="11.42578125" style="3" bestFit="1" customWidth="1"/>
    <col min="1806" max="1806" width="14.42578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42578125" style="3" customWidth="1"/>
    <col min="2051" max="2051" width="29.42578125" style="3" customWidth="1"/>
    <col min="2052" max="2052" width="54.42578125" style="3" customWidth="1"/>
    <col min="2053" max="2054" width="12.42578125" style="3" customWidth="1"/>
    <col min="2055" max="2055" width="12.85546875" style="3" customWidth="1"/>
    <col min="2056" max="2056" width="13.42578125" style="3" customWidth="1"/>
    <col min="2057" max="2057" width="12.42578125" style="3" customWidth="1"/>
    <col min="2058" max="2058" width="14.42578125" style="3" customWidth="1"/>
    <col min="2059" max="2059" width="12" style="3" customWidth="1"/>
    <col min="2060" max="2060" width="11.42578125" style="3" customWidth="1"/>
    <col min="2061" max="2061" width="11.42578125" style="3" bestFit="1" customWidth="1"/>
    <col min="2062" max="2062" width="14.42578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42578125" style="3" customWidth="1"/>
    <col min="2307" max="2307" width="29.42578125" style="3" customWidth="1"/>
    <col min="2308" max="2308" width="54.42578125" style="3" customWidth="1"/>
    <col min="2309" max="2310" width="12.42578125" style="3" customWidth="1"/>
    <col min="2311" max="2311" width="12.85546875" style="3" customWidth="1"/>
    <col min="2312" max="2312" width="13.42578125" style="3" customWidth="1"/>
    <col min="2313" max="2313" width="12.42578125" style="3" customWidth="1"/>
    <col min="2314" max="2314" width="14.42578125" style="3" customWidth="1"/>
    <col min="2315" max="2315" width="12" style="3" customWidth="1"/>
    <col min="2316" max="2316" width="11.42578125" style="3" customWidth="1"/>
    <col min="2317" max="2317" width="11.42578125" style="3" bestFit="1" customWidth="1"/>
    <col min="2318" max="2318" width="14.42578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42578125" style="3" customWidth="1"/>
    <col min="2563" max="2563" width="29.42578125" style="3" customWidth="1"/>
    <col min="2564" max="2564" width="54.42578125" style="3" customWidth="1"/>
    <col min="2565" max="2566" width="12.42578125" style="3" customWidth="1"/>
    <col min="2567" max="2567" width="12.85546875" style="3" customWidth="1"/>
    <col min="2568" max="2568" width="13.42578125" style="3" customWidth="1"/>
    <col min="2569" max="2569" width="12.42578125" style="3" customWidth="1"/>
    <col min="2570" max="2570" width="14.42578125" style="3" customWidth="1"/>
    <col min="2571" max="2571" width="12" style="3" customWidth="1"/>
    <col min="2572" max="2572" width="11.42578125" style="3" customWidth="1"/>
    <col min="2573" max="2573" width="11.42578125" style="3" bestFit="1" customWidth="1"/>
    <col min="2574" max="2574" width="14.42578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42578125" style="3" customWidth="1"/>
    <col min="2819" max="2819" width="29.42578125" style="3" customWidth="1"/>
    <col min="2820" max="2820" width="54.42578125" style="3" customWidth="1"/>
    <col min="2821" max="2822" width="12.42578125" style="3" customWidth="1"/>
    <col min="2823" max="2823" width="12.85546875" style="3" customWidth="1"/>
    <col min="2824" max="2824" width="13.42578125" style="3" customWidth="1"/>
    <col min="2825" max="2825" width="12.42578125" style="3" customWidth="1"/>
    <col min="2826" max="2826" width="14.42578125" style="3" customWidth="1"/>
    <col min="2827" max="2827" width="12" style="3" customWidth="1"/>
    <col min="2828" max="2828" width="11.42578125" style="3" customWidth="1"/>
    <col min="2829" max="2829" width="11.42578125" style="3" bestFit="1" customWidth="1"/>
    <col min="2830" max="2830" width="14.42578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42578125" style="3" customWidth="1"/>
    <col min="3075" max="3075" width="29.42578125" style="3" customWidth="1"/>
    <col min="3076" max="3076" width="54.42578125" style="3" customWidth="1"/>
    <col min="3077" max="3078" width="12.42578125" style="3" customWidth="1"/>
    <col min="3079" max="3079" width="12.85546875" style="3" customWidth="1"/>
    <col min="3080" max="3080" width="13.42578125" style="3" customWidth="1"/>
    <col min="3081" max="3081" width="12.42578125" style="3" customWidth="1"/>
    <col min="3082" max="3082" width="14.42578125" style="3" customWidth="1"/>
    <col min="3083" max="3083" width="12" style="3" customWidth="1"/>
    <col min="3084" max="3084" width="11.42578125" style="3" customWidth="1"/>
    <col min="3085" max="3085" width="11.42578125" style="3" bestFit="1" customWidth="1"/>
    <col min="3086" max="3086" width="14.42578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42578125" style="3" customWidth="1"/>
    <col min="3331" max="3331" width="29.42578125" style="3" customWidth="1"/>
    <col min="3332" max="3332" width="54.42578125" style="3" customWidth="1"/>
    <col min="3333" max="3334" width="12.42578125" style="3" customWidth="1"/>
    <col min="3335" max="3335" width="12.85546875" style="3" customWidth="1"/>
    <col min="3336" max="3336" width="13.42578125" style="3" customWidth="1"/>
    <col min="3337" max="3337" width="12.42578125" style="3" customWidth="1"/>
    <col min="3338" max="3338" width="14.42578125" style="3" customWidth="1"/>
    <col min="3339" max="3339" width="12" style="3" customWidth="1"/>
    <col min="3340" max="3340" width="11.42578125" style="3" customWidth="1"/>
    <col min="3341" max="3341" width="11.42578125" style="3" bestFit="1" customWidth="1"/>
    <col min="3342" max="3342" width="14.42578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42578125" style="3" customWidth="1"/>
    <col min="3587" max="3587" width="29.42578125" style="3" customWidth="1"/>
    <col min="3588" max="3588" width="54.42578125" style="3" customWidth="1"/>
    <col min="3589" max="3590" width="12.42578125" style="3" customWidth="1"/>
    <col min="3591" max="3591" width="12.85546875" style="3" customWidth="1"/>
    <col min="3592" max="3592" width="13.42578125" style="3" customWidth="1"/>
    <col min="3593" max="3593" width="12.42578125" style="3" customWidth="1"/>
    <col min="3594" max="3594" width="14.42578125" style="3" customWidth="1"/>
    <col min="3595" max="3595" width="12" style="3" customWidth="1"/>
    <col min="3596" max="3596" width="11.42578125" style="3" customWidth="1"/>
    <col min="3597" max="3597" width="11.42578125" style="3" bestFit="1" customWidth="1"/>
    <col min="3598" max="3598" width="14.42578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42578125" style="3" customWidth="1"/>
    <col min="3843" max="3843" width="29.42578125" style="3" customWidth="1"/>
    <col min="3844" max="3844" width="54.42578125" style="3" customWidth="1"/>
    <col min="3845" max="3846" width="12.42578125" style="3" customWidth="1"/>
    <col min="3847" max="3847" width="12.85546875" style="3" customWidth="1"/>
    <col min="3848" max="3848" width="13.42578125" style="3" customWidth="1"/>
    <col min="3849" max="3849" width="12.42578125" style="3" customWidth="1"/>
    <col min="3850" max="3850" width="14.42578125" style="3" customWidth="1"/>
    <col min="3851" max="3851" width="12" style="3" customWidth="1"/>
    <col min="3852" max="3852" width="11.42578125" style="3" customWidth="1"/>
    <col min="3853" max="3853" width="11.42578125" style="3" bestFit="1" customWidth="1"/>
    <col min="3854" max="3854" width="14.42578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42578125" style="3" customWidth="1"/>
    <col min="4099" max="4099" width="29.42578125" style="3" customWidth="1"/>
    <col min="4100" max="4100" width="54.42578125" style="3" customWidth="1"/>
    <col min="4101" max="4102" width="12.42578125" style="3" customWidth="1"/>
    <col min="4103" max="4103" width="12.85546875" style="3" customWidth="1"/>
    <col min="4104" max="4104" width="13.42578125" style="3" customWidth="1"/>
    <col min="4105" max="4105" width="12.42578125" style="3" customWidth="1"/>
    <col min="4106" max="4106" width="14.42578125" style="3" customWidth="1"/>
    <col min="4107" max="4107" width="12" style="3" customWidth="1"/>
    <col min="4108" max="4108" width="11.42578125" style="3" customWidth="1"/>
    <col min="4109" max="4109" width="11.42578125" style="3" bestFit="1" customWidth="1"/>
    <col min="4110" max="4110" width="14.42578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42578125" style="3" customWidth="1"/>
    <col min="4355" max="4355" width="29.42578125" style="3" customWidth="1"/>
    <col min="4356" max="4356" width="54.42578125" style="3" customWidth="1"/>
    <col min="4357" max="4358" width="12.42578125" style="3" customWidth="1"/>
    <col min="4359" max="4359" width="12.85546875" style="3" customWidth="1"/>
    <col min="4360" max="4360" width="13.42578125" style="3" customWidth="1"/>
    <col min="4361" max="4361" width="12.42578125" style="3" customWidth="1"/>
    <col min="4362" max="4362" width="14.42578125" style="3" customWidth="1"/>
    <col min="4363" max="4363" width="12" style="3" customWidth="1"/>
    <col min="4364" max="4364" width="11.42578125" style="3" customWidth="1"/>
    <col min="4365" max="4365" width="11.42578125" style="3" bestFit="1" customWidth="1"/>
    <col min="4366" max="4366" width="14.42578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42578125" style="3" customWidth="1"/>
    <col min="4611" max="4611" width="29.42578125" style="3" customWidth="1"/>
    <col min="4612" max="4612" width="54.42578125" style="3" customWidth="1"/>
    <col min="4613" max="4614" width="12.42578125" style="3" customWidth="1"/>
    <col min="4615" max="4615" width="12.85546875" style="3" customWidth="1"/>
    <col min="4616" max="4616" width="13.42578125" style="3" customWidth="1"/>
    <col min="4617" max="4617" width="12.42578125" style="3" customWidth="1"/>
    <col min="4618" max="4618" width="14.42578125" style="3" customWidth="1"/>
    <col min="4619" max="4619" width="12" style="3" customWidth="1"/>
    <col min="4620" max="4620" width="11.42578125" style="3" customWidth="1"/>
    <col min="4621" max="4621" width="11.42578125" style="3" bestFit="1" customWidth="1"/>
    <col min="4622" max="4622" width="14.42578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42578125" style="3" customWidth="1"/>
    <col min="4867" max="4867" width="29.42578125" style="3" customWidth="1"/>
    <col min="4868" max="4868" width="54.42578125" style="3" customWidth="1"/>
    <col min="4869" max="4870" width="12.42578125" style="3" customWidth="1"/>
    <col min="4871" max="4871" width="12.85546875" style="3" customWidth="1"/>
    <col min="4872" max="4872" width="13.42578125" style="3" customWidth="1"/>
    <col min="4873" max="4873" width="12.42578125" style="3" customWidth="1"/>
    <col min="4874" max="4874" width="14.42578125" style="3" customWidth="1"/>
    <col min="4875" max="4875" width="12" style="3" customWidth="1"/>
    <col min="4876" max="4876" width="11.42578125" style="3" customWidth="1"/>
    <col min="4877" max="4877" width="11.42578125" style="3" bestFit="1" customWidth="1"/>
    <col min="4878" max="4878" width="14.42578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42578125" style="3" customWidth="1"/>
    <col min="5123" max="5123" width="29.42578125" style="3" customWidth="1"/>
    <col min="5124" max="5124" width="54.42578125" style="3" customWidth="1"/>
    <col min="5125" max="5126" width="12.42578125" style="3" customWidth="1"/>
    <col min="5127" max="5127" width="12.85546875" style="3" customWidth="1"/>
    <col min="5128" max="5128" width="13.42578125" style="3" customWidth="1"/>
    <col min="5129" max="5129" width="12.42578125" style="3" customWidth="1"/>
    <col min="5130" max="5130" width="14.42578125" style="3" customWidth="1"/>
    <col min="5131" max="5131" width="12" style="3" customWidth="1"/>
    <col min="5132" max="5132" width="11.42578125" style="3" customWidth="1"/>
    <col min="5133" max="5133" width="11.42578125" style="3" bestFit="1" customWidth="1"/>
    <col min="5134" max="5134" width="14.42578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42578125" style="3" customWidth="1"/>
    <col min="5379" max="5379" width="29.42578125" style="3" customWidth="1"/>
    <col min="5380" max="5380" width="54.42578125" style="3" customWidth="1"/>
    <col min="5381" max="5382" width="12.42578125" style="3" customWidth="1"/>
    <col min="5383" max="5383" width="12.85546875" style="3" customWidth="1"/>
    <col min="5384" max="5384" width="13.42578125" style="3" customWidth="1"/>
    <col min="5385" max="5385" width="12.42578125" style="3" customWidth="1"/>
    <col min="5386" max="5386" width="14.42578125" style="3" customWidth="1"/>
    <col min="5387" max="5387" width="12" style="3" customWidth="1"/>
    <col min="5388" max="5388" width="11.42578125" style="3" customWidth="1"/>
    <col min="5389" max="5389" width="11.42578125" style="3" bestFit="1" customWidth="1"/>
    <col min="5390" max="5390" width="14.42578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42578125" style="3" customWidth="1"/>
    <col min="5635" max="5635" width="29.42578125" style="3" customWidth="1"/>
    <col min="5636" max="5636" width="54.42578125" style="3" customWidth="1"/>
    <col min="5637" max="5638" width="12.42578125" style="3" customWidth="1"/>
    <col min="5639" max="5639" width="12.85546875" style="3" customWidth="1"/>
    <col min="5640" max="5640" width="13.42578125" style="3" customWidth="1"/>
    <col min="5641" max="5641" width="12.42578125" style="3" customWidth="1"/>
    <col min="5642" max="5642" width="14.42578125" style="3" customWidth="1"/>
    <col min="5643" max="5643" width="12" style="3" customWidth="1"/>
    <col min="5644" max="5644" width="11.42578125" style="3" customWidth="1"/>
    <col min="5645" max="5645" width="11.42578125" style="3" bestFit="1" customWidth="1"/>
    <col min="5646" max="5646" width="14.42578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42578125" style="3" customWidth="1"/>
    <col min="5891" max="5891" width="29.42578125" style="3" customWidth="1"/>
    <col min="5892" max="5892" width="54.42578125" style="3" customWidth="1"/>
    <col min="5893" max="5894" width="12.42578125" style="3" customWidth="1"/>
    <col min="5895" max="5895" width="12.85546875" style="3" customWidth="1"/>
    <col min="5896" max="5896" width="13.42578125" style="3" customWidth="1"/>
    <col min="5897" max="5897" width="12.42578125" style="3" customWidth="1"/>
    <col min="5898" max="5898" width="14.42578125" style="3" customWidth="1"/>
    <col min="5899" max="5899" width="12" style="3" customWidth="1"/>
    <col min="5900" max="5900" width="11.42578125" style="3" customWidth="1"/>
    <col min="5901" max="5901" width="11.42578125" style="3" bestFit="1" customWidth="1"/>
    <col min="5902" max="5902" width="14.42578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42578125" style="3" customWidth="1"/>
    <col min="6147" max="6147" width="29.42578125" style="3" customWidth="1"/>
    <col min="6148" max="6148" width="54.42578125" style="3" customWidth="1"/>
    <col min="6149" max="6150" width="12.42578125" style="3" customWidth="1"/>
    <col min="6151" max="6151" width="12.85546875" style="3" customWidth="1"/>
    <col min="6152" max="6152" width="13.42578125" style="3" customWidth="1"/>
    <col min="6153" max="6153" width="12.42578125" style="3" customWidth="1"/>
    <col min="6154" max="6154" width="14.42578125" style="3" customWidth="1"/>
    <col min="6155" max="6155" width="12" style="3" customWidth="1"/>
    <col min="6156" max="6156" width="11.42578125" style="3" customWidth="1"/>
    <col min="6157" max="6157" width="11.42578125" style="3" bestFit="1" customWidth="1"/>
    <col min="6158" max="6158" width="14.42578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42578125" style="3" customWidth="1"/>
    <col min="6403" max="6403" width="29.42578125" style="3" customWidth="1"/>
    <col min="6404" max="6404" width="54.42578125" style="3" customWidth="1"/>
    <col min="6405" max="6406" width="12.42578125" style="3" customWidth="1"/>
    <col min="6407" max="6407" width="12.85546875" style="3" customWidth="1"/>
    <col min="6408" max="6408" width="13.42578125" style="3" customWidth="1"/>
    <col min="6409" max="6409" width="12.42578125" style="3" customWidth="1"/>
    <col min="6410" max="6410" width="14.42578125" style="3" customWidth="1"/>
    <col min="6411" max="6411" width="12" style="3" customWidth="1"/>
    <col min="6412" max="6412" width="11.42578125" style="3" customWidth="1"/>
    <col min="6413" max="6413" width="11.42578125" style="3" bestFit="1" customWidth="1"/>
    <col min="6414" max="6414" width="14.42578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42578125" style="3" customWidth="1"/>
    <col min="6659" max="6659" width="29.42578125" style="3" customWidth="1"/>
    <col min="6660" max="6660" width="54.42578125" style="3" customWidth="1"/>
    <col min="6661" max="6662" width="12.42578125" style="3" customWidth="1"/>
    <col min="6663" max="6663" width="12.85546875" style="3" customWidth="1"/>
    <col min="6664" max="6664" width="13.42578125" style="3" customWidth="1"/>
    <col min="6665" max="6665" width="12.42578125" style="3" customWidth="1"/>
    <col min="6666" max="6666" width="14.42578125" style="3" customWidth="1"/>
    <col min="6667" max="6667" width="12" style="3" customWidth="1"/>
    <col min="6668" max="6668" width="11.42578125" style="3" customWidth="1"/>
    <col min="6669" max="6669" width="11.42578125" style="3" bestFit="1" customWidth="1"/>
    <col min="6670" max="6670" width="14.42578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42578125" style="3" customWidth="1"/>
    <col min="6915" max="6915" width="29.42578125" style="3" customWidth="1"/>
    <col min="6916" max="6916" width="54.42578125" style="3" customWidth="1"/>
    <col min="6917" max="6918" width="12.42578125" style="3" customWidth="1"/>
    <col min="6919" max="6919" width="12.85546875" style="3" customWidth="1"/>
    <col min="6920" max="6920" width="13.42578125" style="3" customWidth="1"/>
    <col min="6921" max="6921" width="12.42578125" style="3" customWidth="1"/>
    <col min="6922" max="6922" width="14.42578125" style="3" customWidth="1"/>
    <col min="6923" max="6923" width="12" style="3" customWidth="1"/>
    <col min="6924" max="6924" width="11.42578125" style="3" customWidth="1"/>
    <col min="6925" max="6925" width="11.42578125" style="3" bestFit="1" customWidth="1"/>
    <col min="6926" max="6926" width="14.42578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42578125" style="3" customWidth="1"/>
    <col min="7171" max="7171" width="29.42578125" style="3" customWidth="1"/>
    <col min="7172" max="7172" width="54.42578125" style="3" customWidth="1"/>
    <col min="7173" max="7174" width="12.42578125" style="3" customWidth="1"/>
    <col min="7175" max="7175" width="12.85546875" style="3" customWidth="1"/>
    <col min="7176" max="7176" width="13.42578125" style="3" customWidth="1"/>
    <col min="7177" max="7177" width="12.42578125" style="3" customWidth="1"/>
    <col min="7178" max="7178" width="14.42578125" style="3" customWidth="1"/>
    <col min="7179" max="7179" width="12" style="3" customWidth="1"/>
    <col min="7180" max="7180" width="11.42578125" style="3" customWidth="1"/>
    <col min="7181" max="7181" width="11.42578125" style="3" bestFit="1" customWidth="1"/>
    <col min="7182" max="7182" width="14.42578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42578125" style="3" customWidth="1"/>
    <col min="7427" max="7427" width="29.42578125" style="3" customWidth="1"/>
    <col min="7428" max="7428" width="54.42578125" style="3" customWidth="1"/>
    <col min="7429" max="7430" width="12.42578125" style="3" customWidth="1"/>
    <col min="7431" max="7431" width="12.85546875" style="3" customWidth="1"/>
    <col min="7432" max="7432" width="13.42578125" style="3" customWidth="1"/>
    <col min="7433" max="7433" width="12.42578125" style="3" customWidth="1"/>
    <col min="7434" max="7434" width="14.42578125" style="3" customWidth="1"/>
    <col min="7435" max="7435" width="12" style="3" customWidth="1"/>
    <col min="7436" max="7436" width="11.42578125" style="3" customWidth="1"/>
    <col min="7437" max="7437" width="11.42578125" style="3" bestFit="1" customWidth="1"/>
    <col min="7438" max="7438" width="14.42578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42578125" style="3" customWidth="1"/>
    <col min="7683" max="7683" width="29.42578125" style="3" customWidth="1"/>
    <col min="7684" max="7684" width="54.42578125" style="3" customWidth="1"/>
    <col min="7685" max="7686" width="12.42578125" style="3" customWidth="1"/>
    <col min="7687" max="7687" width="12.85546875" style="3" customWidth="1"/>
    <col min="7688" max="7688" width="13.42578125" style="3" customWidth="1"/>
    <col min="7689" max="7689" width="12.42578125" style="3" customWidth="1"/>
    <col min="7690" max="7690" width="14.42578125" style="3" customWidth="1"/>
    <col min="7691" max="7691" width="12" style="3" customWidth="1"/>
    <col min="7692" max="7692" width="11.42578125" style="3" customWidth="1"/>
    <col min="7693" max="7693" width="11.42578125" style="3" bestFit="1" customWidth="1"/>
    <col min="7694" max="7694" width="14.42578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42578125" style="3" customWidth="1"/>
    <col min="7939" max="7939" width="29.42578125" style="3" customWidth="1"/>
    <col min="7940" max="7940" width="54.42578125" style="3" customWidth="1"/>
    <col min="7941" max="7942" width="12.42578125" style="3" customWidth="1"/>
    <col min="7943" max="7943" width="12.85546875" style="3" customWidth="1"/>
    <col min="7944" max="7944" width="13.42578125" style="3" customWidth="1"/>
    <col min="7945" max="7945" width="12.42578125" style="3" customWidth="1"/>
    <col min="7946" max="7946" width="14.42578125" style="3" customWidth="1"/>
    <col min="7947" max="7947" width="12" style="3" customWidth="1"/>
    <col min="7948" max="7948" width="11.42578125" style="3" customWidth="1"/>
    <col min="7949" max="7949" width="11.42578125" style="3" bestFit="1" customWidth="1"/>
    <col min="7950" max="7950" width="14.42578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42578125" style="3" customWidth="1"/>
    <col min="8195" max="8195" width="29.42578125" style="3" customWidth="1"/>
    <col min="8196" max="8196" width="54.42578125" style="3" customWidth="1"/>
    <col min="8197" max="8198" width="12.42578125" style="3" customWidth="1"/>
    <col min="8199" max="8199" width="12.85546875" style="3" customWidth="1"/>
    <col min="8200" max="8200" width="13.42578125" style="3" customWidth="1"/>
    <col min="8201" max="8201" width="12.42578125" style="3" customWidth="1"/>
    <col min="8202" max="8202" width="14.42578125" style="3" customWidth="1"/>
    <col min="8203" max="8203" width="12" style="3" customWidth="1"/>
    <col min="8204" max="8204" width="11.42578125" style="3" customWidth="1"/>
    <col min="8205" max="8205" width="11.42578125" style="3" bestFit="1" customWidth="1"/>
    <col min="8206" max="8206" width="14.42578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42578125" style="3" customWidth="1"/>
    <col min="8451" max="8451" width="29.42578125" style="3" customWidth="1"/>
    <col min="8452" max="8452" width="54.42578125" style="3" customWidth="1"/>
    <col min="8453" max="8454" width="12.42578125" style="3" customWidth="1"/>
    <col min="8455" max="8455" width="12.85546875" style="3" customWidth="1"/>
    <col min="8456" max="8456" width="13.42578125" style="3" customWidth="1"/>
    <col min="8457" max="8457" width="12.42578125" style="3" customWidth="1"/>
    <col min="8458" max="8458" width="14.42578125" style="3" customWidth="1"/>
    <col min="8459" max="8459" width="12" style="3" customWidth="1"/>
    <col min="8460" max="8460" width="11.42578125" style="3" customWidth="1"/>
    <col min="8461" max="8461" width="11.42578125" style="3" bestFit="1" customWidth="1"/>
    <col min="8462" max="8462" width="14.42578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42578125" style="3" customWidth="1"/>
    <col min="8707" max="8707" width="29.42578125" style="3" customWidth="1"/>
    <col min="8708" max="8708" width="54.42578125" style="3" customWidth="1"/>
    <col min="8709" max="8710" width="12.42578125" style="3" customWidth="1"/>
    <col min="8711" max="8711" width="12.85546875" style="3" customWidth="1"/>
    <col min="8712" max="8712" width="13.42578125" style="3" customWidth="1"/>
    <col min="8713" max="8713" width="12.42578125" style="3" customWidth="1"/>
    <col min="8714" max="8714" width="14.42578125" style="3" customWidth="1"/>
    <col min="8715" max="8715" width="12" style="3" customWidth="1"/>
    <col min="8716" max="8716" width="11.42578125" style="3" customWidth="1"/>
    <col min="8717" max="8717" width="11.42578125" style="3" bestFit="1" customWidth="1"/>
    <col min="8718" max="8718" width="14.42578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42578125" style="3" customWidth="1"/>
    <col min="8963" max="8963" width="29.42578125" style="3" customWidth="1"/>
    <col min="8964" max="8964" width="54.42578125" style="3" customWidth="1"/>
    <col min="8965" max="8966" width="12.42578125" style="3" customWidth="1"/>
    <col min="8967" max="8967" width="12.85546875" style="3" customWidth="1"/>
    <col min="8968" max="8968" width="13.42578125" style="3" customWidth="1"/>
    <col min="8969" max="8969" width="12.42578125" style="3" customWidth="1"/>
    <col min="8970" max="8970" width="14.42578125" style="3" customWidth="1"/>
    <col min="8971" max="8971" width="12" style="3" customWidth="1"/>
    <col min="8972" max="8972" width="11.42578125" style="3" customWidth="1"/>
    <col min="8973" max="8973" width="11.42578125" style="3" bestFit="1" customWidth="1"/>
    <col min="8974" max="8974" width="14.42578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42578125" style="3" customWidth="1"/>
    <col min="9219" max="9219" width="29.42578125" style="3" customWidth="1"/>
    <col min="9220" max="9220" width="54.42578125" style="3" customWidth="1"/>
    <col min="9221" max="9222" width="12.42578125" style="3" customWidth="1"/>
    <col min="9223" max="9223" width="12.85546875" style="3" customWidth="1"/>
    <col min="9224" max="9224" width="13.42578125" style="3" customWidth="1"/>
    <col min="9225" max="9225" width="12.42578125" style="3" customWidth="1"/>
    <col min="9226" max="9226" width="14.42578125" style="3" customWidth="1"/>
    <col min="9227" max="9227" width="12" style="3" customWidth="1"/>
    <col min="9228" max="9228" width="11.42578125" style="3" customWidth="1"/>
    <col min="9229" max="9229" width="11.42578125" style="3" bestFit="1" customWidth="1"/>
    <col min="9230" max="9230" width="14.42578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42578125" style="3" customWidth="1"/>
    <col min="9475" max="9475" width="29.42578125" style="3" customWidth="1"/>
    <col min="9476" max="9476" width="54.42578125" style="3" customWidth="1"/>
    <col min="9477" max="9478" width="12.42578125" style="3" customWidth="1"/>
    <col min="9479" max="9479" width="12.85546875" style="3" customWidth="1"/>
    <col min="9480" max="9480" width="13.42578125" style="3" customWidth="1"/>
    <col min="9481" max="9481" width="12.42578125" style="3" customWidth="1"/>
    <col min="9482" max="9482" width="14.42578125" style="3" customWidth="1"/>
    <col min="9483" max="9483" width="12" style="3" customWidth="1"/>
    <col min="9484" max="9484" width="11.42578125" style="3" customWidth="1"/>
    <col min="9485" max="9485" width="11.42578125" style="3" bestFit="1" customWidth="1"/>
    <col min="9486" max="9486" width="14.42578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42578125" style="3" customWidth="1"/>
    <col min="9731" max="9731" width="29.42578125" style="3" customWidth="1"/>
    <col min="9732" max="9732" width="54.42578125" style="3" customWidth="1"/>
    <col min="9733" max="9734" width="12.42578125" style="3" customWidth="1"/>
    <col min="9735" max="9735" width="12.85546875" style="3" customWidth="1"/>
    <col min="9736" max="9736" width="13.42578125" style="3" customWidth="1"/>
    <col min="9737" max="9737" width="12.42578125" style="3" customWidth="1"/>
    <col min="9738" max="9738" width="14.42578125" style="3" customWidth="1"/>
    <col min="9739" max="9739" width="12" style="3" customWidth="1"/>
    <col min="9740" max="9740" width="11.42578125" style="3" customWidth="1"/>
    <col min="9741" max="9741" width="11.42578125" style="3" bestFit="1" customWidth="1"/>
    <col min="9742" max="9742" width="14.42578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42578125" style="3" customWidth="1"/>
    <col min="9987" max="9987" width="29.42578125" style="3" customWidth="1"/>
    <col min="9988" max="9988" width="54.42578125" style="3" customWidth="1"/>
    <col min="9989" max="9990" width="12.42578125" style="3" customWidth="1"/>
    <col min="9991" max="9991" width="12.85546875" style="3" customWidth="1"/>
    <col min="9992" max="9992" width="13.42578125" style="3" customWidth="1"/>
    <col min="9993" max="9993" width="12.42578125" style="3" customWidth="1"/>
    <col min="9994" max="9994" width="14.42578125" style="3" customWidth="1"/>
    <col min="9995" max="9995" width="12" style="3" customWidth="1"/>
    <col min="9996" max="9996" width="11.42578125" style="3" customWidth="1"/>
    <col min="9997" max="9997" width="11.42578125" style="3" bestFit="1" customWidth="1"/>
    <col min="9998" max="9998" width="14.42578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42578125" style="3" customWidth="1"/>
    <col min="10243" max="10243" width="29.42578125" style="3" customWidth="1"/>
    <col min="10244" max="10244" width="54.42578125" style="3" customWidth="1"/>
    <col min="10245" max="10246" width="12.42578125" style="3" customWidth="1"/>
    <col min="10247" max="10247" width="12.85546875" style="3" customWidth="1"/>
    <col min="10248" max="10248" width="13.42578125" style="3" customWidth="1"/>
    <col min="10249" max="10249" width="12.42578125" style="3" customWidth="1"/>
    <col min="10250" max="10250" width="14.42578125" style="3" customWidth="1"/>
    <col min="10251" max="10251" width="12" style="3" customWidth="1"/>
    <col min="10252" max="10252" width="11.42578125" style="3" customWidth="1"/>
    <col min="10253" max="10253" width="11.42578125" style="3" bestFit="1" customWidth="1"/>
    <col min="10254" max="10254" width="14.42578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42578125" style="3" customWidth="1"/>
    <col min="10499" max="10499" width="29.42578125" style="3" customWidth="1"/>
    <col min="10500" max="10500" width="54.42578125" style="3" customWidth="1"/>
    <col min="10501" max="10502" width="12.42578125" style="3" customWidth="1"/>
    <col min="10503" max="10503" width="12.85546875" style="3" customWidth="1"/>
    <col min="10504" max="10504" width="13.42578125" style="3" customWidth="1"/>
    <col min="10505" max="10505" width="12.42578125" style="3" customWidth="1"/>
    <col min="10506" max="10506" width="14.42578125" style="3" customWidth="1"/>
    <col min="10507" max="10507" width="12" style="3" customWidth="1"/>
    <col min="10508" max="10508" width="11.42578125" style="3" customWidth="1"/>
    <col min="10509" max="10509" width="11.42578125" style="3" bestFit="1" customWidth="1"/>
    <col min="10510" max="10510" width="14.42578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42578125" style="3" customWidth="1"/>
    <col min="10755" max="10755" width="29.42578125" style="3" customWidth="1"/>
    <col min="10756" max="10756" width="54.42578125" style="3" customWidth="1"/>
    <col min="10757" max="10758" width="12.42578125" style="3" customWidth="1"/>
    <col min="10759" max="10759" width="12.85546875" style="3" customWidth="1"/>
    <col min="10760" max="10760" width="13.42578125" style="3" customWidth="1"/>
    <col min="10761" max="10761" width="12.42578125" style="3" customWidth="1"/>
    <col min="10762" max="10762" width="14.42578125" style="3" customWidth="1"/>
    <col min="10763" max="10763" width="12" style="3" customWidth="1"/>
    <col min="10764" max="10764" width="11.42578125" style="3" customWidth="1"/>
    <col min="10765" max="10765" width="11.42578125" style="3" bestFit="1" customWidth="1"/>
    <col min="10766" max="10766" width="14.42578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42578125" style="3" customWidth="1"/>
    <col min="11011" max="11011" width="29.42578125" style="3" customWidth="1"/>
    <col min="11012" max="11012" width="54.42578125" style="3" customWidth="1"/>
    <col min="11013" max="11014" width="12.42578125" style="3" customWidth="1"/>
    <col min="11015" max="11015" width="12.85546875" style="3" customWidth="1"/>
    <col min="11016" max="11016" width="13.42578125" style="3" customWidth="1"/>
    <col min="11017" max="11017" width="12.42578125" style="3" customWidth="1"/>
    <col min="11018" max="11018" width="14.42578125" style="3" customWidth="1"/>
    <col min="11019" max="11019" width="12" style="3" customWidth="1"/>
    <col min="11020" max="11020" width="11.42578125" style="3" customWidth="1"/>
    <col min="11021" max="11021" width="11.42578125" style="3" bestFit="1" customWidth="1"/>
    <col min="11022" max="11022" width="14.42578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42578125" style="3" customWidth="1"/>
    <col min="11267" max="11267" width="29.42578125" style="3" customWidth="1"/>
    <col min="11268" max="11268" width="54.42578125" style="3" customWidth="1"/>
    <col min="11269" max="11270" width="12.42578125" style="3" customWidth="1"/>
    <col min="11271" max="11271" width="12.85546875" style="3" customWidth="1"/>
    <col min="11272" max="11272" width="13.42578125" style="3" customWidth="1"/>
    <col min="11273" max="11273" width="12.42578125" style="3" customWidth="1"/>
    <col min="11274" max="11274" width="14.42578125" style="3" customWidth="1"/>
    <col min="11275" max="11275" width="12" style="3" customWidth="1"/>
    <col min="11276" max="11276" width="11.42578125" style="3" customWidth="1"/>
    <col min="11277" max="11277" width="11.42578125" style="3" bestFit="1" customWidth="1"/>
    <col min="11278" max="11278" width="14.42578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42578125" style="3" customWidth="1"/>
    <col min="11523" max="11523" width="29.42578125" style="3" customWidth="1"/>
    <col min="11524" max="11524" width="54.42578125" style="3" customWidth="1"/>
    <col min="11525" max="11526" width="12.42578125" style="3" customWidth="1"/>
    <col min="11527" max="11527" width="12.85546875" style="3" customWidth="1"/>
    <col min="11528" max="11528" width="13.42578125" style="3" customWidth="1"/>
    <col min="11529" max="11529" width="12.42578125" style="3" customWidth="1"/>
    <col min="11530" max="11530" width="14.42578125" style="3" customWidth="1"/>
    <col min="11531" max="11531" width="12" style="3" customWidth="1"/>
    <col min="11532" max="11532" width="11.42578125" style="3" customWidth="1"/>
    <col min="11533" max="11533" width="11.42578125" style="3" bestFit="1" customWidth="1"/>
    <col min="11534" max="11534" width="14.42578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42578125" style="3" customWidth="1"/>
    <col min="11779" max="11779" width="29.42578125" style="3" customWidth="1"/>
    <col min="11780" max="11780" width="54.42578125" style="3" customWidth="1"/>
    <col min="11781" max="11782" width="12.42578125" style="3" customWidth="1"/>
    <col min="11783" max="11783" width="12.85546875" style="3" customWidth="1"/>
    <col min="11784" max="11784" width="13.42578125" style="3" customWidth="1"/>
    <col min="11785" max="11785" width="12.42578125" style="3" customWidth="1"/>
    <col min="11786" max="11786" width="14.42578125" style="3" customWidth="1"/>
    <col min="11787" max="11787" width="12" style="3" customWidth="1"/>
    <col min="11788" max="11788" width="11.42578125" style="3" customWidth="1"/>
    <col min="11789" max="11789" width="11.42578125" style="3" bestFit="1" customWidth="1"/>
    <col min="11790" max="11790" width="14.42578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42578125" style="3" customWidth="1"/>
    <col min="12035" max="12035" width="29.42578125" style="3" customWidth="1"/>
    <col min="12036" max="12036" width="54.42578125" style="3" customWidth="1"/>
    <col min="12037" max="12038" width="12.42578125" style="3" customWidth="1"/>
    <col min="12039" max="12039" width="12.85546875" style="3" customWidth="1"/>
    <col min="12040" max="12040" width="13.42578125" style="3" customWidth="1"/>
    <col min="12041" max="12041" width="12.42578125" style="3" customWidth="1"/>
    <col min="12042" max="12042" width="14.42578125" style="3" customWidth="1"/>
    <col min="12043" max="12043" width="12" style="3" customWidth="1"/>
    <col min="12044" max="12044" width="11.42578125" style="3" customWidth="1"/>
    <col min="12045" max="12045" width="11.42578125" style="3" bestFit="1" customWidth="1"/>
    <col min="12046" max="12046" width="14.42578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42578125" style="3" customWidth="1"/>
    <col min="12291" max="12291" width="29.42578125" style="3" customWidth="1"/>
    <col min="12292" max="12292" width="54.42578125" style="3" customWidth="1"/>
    <col min="12293" max="12294" width="12.42578125" style="3" customWidth="1"/>
    <col min="12295" max="12295" width="12.85546875" style="3" customWidth="1"/>
    <col min="12296" max="12296" width="13.42578125" style="3" customWidth="1"/>
    <col min="12297" max="12297" width="12.42578125" style="3" customWidth="1"/>
    <col min="12298" max="12298" width="14.42578125" style="3" customWidth="1"/>
    <col min="12299" max="12299" width="12" style="3" customWidth="1"/>
    <col min="12300" max="12300" width="11.42578125" style="3" customWidth="1"/>
    <col min="12301" max="12301" width="11.42578125" style="3" bestFit="1" customWidth="1"/>
    <col min="12302" max="12302" width="14.42578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42578125" style="3" customWidth="1"/>
    <col min="12547" max="12547" width="29.42578125" style="3" customWidth="1"/>
    <col min="12548" max="12548" width="54.42578125" style="3" customWidth="1"/>
    <col min="12549" max="12550" width="12.42578125" style="3" customWidth="1"/>
    <col min="12551" max="12551" width="12.85546875" style="3" customWidth="1"/>
    <col min="12552" max="12552" width="13.42578125" style="3" customWidth="1"/>
    <col min="12553" max="12553" width="12.42578125" style="3" customWidth="1"/>
    <col min="12554" max="12554" width="14.42578125" style="3" customWidth="1"/>
    <col min="12555" max="12555" width="12" style="3" customWidth="1"/>
    <col min="12556" max="12556" width="11.42578125" style="3" customWidth="1"/>
    <col min="12557" max="12557" width="11.42578125" style="3" bestFit="1" customWidth="1"/>
    <col min="12558" max="12558" width="14.42578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42578125" style="3" customWidth="1"/>
    <col min="12803" max="12803" width="29.42578125" style="3" customWidth="1"/>
    <col min="12804" max="12804" width="54.42578125" style="3" customWidth="1"/>
    <col min="12805" max="12806" width="12.42578125" style="3" customWidth="1"/>
    <col min="12807" max="12807" width="12.85546875" style="3" customWidth="1"/>
    <col min="12808" max="12808" width="13.42578125" style="3" customWidth="1"/>
    <col min="12809" max="12809" width="12.42578125" style="3" customWidth="1"/>
    <col min="12810" max="12810" width="14.42578125" style="3" customWidth="1"/>
    <col min="12811" max="12811" width="12" style="3" customWidth="1"/>
    <col min="12812" max="12812" width="11.42578125" style="3" customWidth="1"/>
    <col min="12813" max="12813" width="11.42578125" style="3" bestFit="1" customWidth="1"/>
    <col min="12814" max="12814" width="14.42578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42578125" style="3" customWidth="1"/>
    <col min="13059" max="13059" width="29.42578125" style="3" customWidth="1"/>
    <col min="13060" max="13060" width="54.42578125" style="3" customWidth="1"/>
    <col min="13061" max="13062" width="12.42578125" style="3" customWidth="1"/>
    <col min="13063" max="13063" width="12.85546875" style="3" customWidth="1"/>
    <col min="13064" max="13064" width="13.42578125" style="3" customWidth="1"/>
    <col min="13065" max="13065" width="12.42578125" style="3" customWidth="1"/>
    <col min="13066" max="13066" width="14.42578125" style="3" customWidth="1"/>
    <col min="13067" max="13067" width="12" style="3" customWidth="1"/>
    <col min="13068" max="13068" width="11.42578125" style="3" customWidth="1"/>
    <col min="13069" max="13069" width="11.42578125" style="3" bestFit="1" customWidth="1"/>
    <col min="13070" max="13070" width="14.42578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42578125" style="3" customWidth="1"/>
    <col min="13315" max="13315" width="29.42578125" style="3" customWidth="1"/>
    <col min="13316" max="13316" width="54.42578125" style="3" customWidth="1"/>
    <col min="13317" max="13318" width="12.42578125" style="3" customWidth="1"/>
    <col min="13319" max="13319" width="12.85546875" style="3" customWidth="1"/>
    <col min="13320" max="13320" width="13.42578125" style="3" customWidth="1"/>
    <col min="13321" max="13321" width="12.42578125" style="3" customWidth="1"/>
    <col min="13322" max="13322" width="14.42578125" style="3" customWidth="1"/>
    <col min="13323" max="13323" width="12" style="3" customWidth="1"/>
    <col min="13324" max="13324" width="11.42578125" style="3" customWidth="1"/>
    <col min="13325" max="13325" width="11.42578125" style="3" bestFit="1" customWidth="1"/>
    <col min="13326" max="13326" width="14.42578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42578125" style="3" customWidth="1"/>
    <col min="13571" max="13571" width="29.42578125" style="3" customWidth="1"/>
    <col min="13572" max="13572" width="54.42578125" style="3" customWidth="1"/>
    <col min="13573" max="13574" width="12.42578125" style="3" customWidth="1"/>
    <col min="13575" max="13575" width="12.85546875" style="3" customWidth="1"/>
    <col min="13576" max="13576" width="13.42578125" style="3" customWidth="1"/>
    <col min="13577" max="13577" width="12.42578125" style="3" customWidth="1"/>
    <col min="13578" max="13578" width="14.42578125" style="3" customWidth="1"/>
    <col min="13579" max="13579" width="12" style="3" customWidth="1"/>
    <col min="13580" max="13580" width="11.42578125" style="3" customWidth="1"/>
    <col min="13581" max="13581" width="11.42578125" style="3" bestFit="1" customWidth="1"/>
    <col min="13582" max="13582" width="14.42578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42578125" style="3" customWidth="1"/>
    <col min="13827" max="13827" width="29.42578125" style="3" customWidth="1"/>
    <col min="13828" max="13828" width="54.42578125" style="3" customWidth="1"/>
    <col min="13829" max="13830" width="12.42578125" style="3" customWidth="1"/>
    <col min="13831" max="13831" width="12.85546875" style="3" customWidth="1"/>
    <col min="13832" max="13832" width="13.42578125" style="3" customWidth="1"/>
    <col min="13833" max="13833" width="12.42578125" style="3" customWidth="1"/>
    <col min="13834" max="13834" width="14.42578125" style="3" customWidth="1"/>
    <col min="13835" max="13835" width="12" style="3" customWidth="1"/>
    <col min="13836" max="13836" width="11.42578125" style="3" customWidth="1"/>
    <col min="13837" max="13837" width="11.42578125" style="3" bestFit="1" customWidth="1"/>
    <col min="13838" max="13838" width="14.42578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42578125" style="3" customWidth="1"/>
    <col min="14083" max="14083" width="29.42578125" style="3" customWidth="1"/>
    <col min="14084" max="14084" width="54.42578125" style="3" customWidth="1"/>
    <col min="14085" max="14086" width="12.42578125" style="3" customWidth="1"/>
    <col min="14087" max="14087" width="12.85546875" style="3" customWidth="1"/>
    <col min="14088" max="14088" width="13.42578125" style="3" customWidth="1"/>
    <col min="14089" max="14089" width="12.42578125" style="3" customWidth="1"/>
    <col min="14090" max="14090" width="14.42578125" style="3" customWidth="1"/>
    <col min="14091" max="14091" width="12" style="3" customWidth="1"/>
    <col min="14092" max="14092" width="11.42578125" style="3" customWidth="1"/>
    <col min="14093" max="14093" width="11.42578125" style="3" bestFit="1" customWidth="1"/>
    <col min="14094" max="14094" width="14.42578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42578125" style="3" customWidth="1"/>
    <col min="14339" max="14339" width="29.42578125" style="3" customWidth="1"/>
    <col min="14340" max="14340" width="54.42578125" style="3" customWidth="1"/>
    <col min="14341" max="14342" width="12.42578125" style="3" customWidth="1"/>
    <col min="14343" max="14343" width="12.85546875" style="3" customWidth="1"/>
    <col min="14344" max="14344" width="13.42578125" style="3" customWidth="1"/>
    <col min="14345" max="14345" width="12.42578125" style="3" customWidth="1"/>
    <col min="14346" max="14346" width="14.42578125" style="3" customWidth="1"/>
    <col min="14347" max="14347" width="12" style="3" customWidth="1"/>
    <col min="14348" max="14348" width="11.42578125" style="3" customWidth="1"/>
    <col min="14349" max="14349" width="11.42578125" style="3" bestFit="1" customWidth="1"/>
    <col min="14350" max="14350" width="14.42578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42578125" style="3" customWidth="1"/>
    <col min="14595" max="14595" width="29.42578125" style="3" customWidth="1"/>
    <col min="14596" max="14596" width="54.42578125" style="3" customWidth="1"/>
    <col min="14597" max="14598" width="12.42578125" style="3" customWidth="1"/>
    <col min="14599" max="14599" width="12.85546875" style="3" customWidth="1"/>
    <col min="14600" max="14600" width="13.42578125" style="3" customWidth="1"/>
    <col min="14601" max="14601" width="12.42578125" style="3" customWidth="1"/>
    <col min="14602" max="14602" width="14.42578125" style="3" customWidth="1"/>
    <col min="14603" max="14603" width="12" style="3" customWidth="1"/>
    <col min="14604" max="14604" width="11.42578125" style="3" customWidth="1"/>
    <col min="14605" max="14605" width="11.42578125" style="3" bestFit="1" customWidth="1"/>
    <col min="14606" max="14606" width="14.42578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42578125" style="3" customWidth="1"/>
    <col min="14851" max="14851" width="29.42578125" style="3" customWidth="1"/>
    <col min="14852" max="14852" width="54.42578125" style="3" customWidth="1"/>
    <col min="14853" max="14854" width="12.42578125" style="3" customWidth="1"/>
    <col min="14855" max="14855" width="12.85546875" style="3" customWidth="1"/>
    <col min="14856" max="14856" width="13.42578125" style="3" customWidth="1"/>
    <col min="14857" max="14857" width="12.42578125" style="3" customWidth="1"/>
    <col min="14858" max="14858" width="14.42578125" style="3" customWidth="1"/>
    <col min="14859" max="14859" width="12" style="3" customWidth="1"/>
    <col min="14860" max="14860" width="11.42578125" style="3" customWidth="1"/>
    <col min="14861" max="14861" width="11.42578125" style="3" bestFit="1" customWidth="1"/>
    <col min="14862" max="14862" width="14.42578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42578125" style="3" customWidth="1"/>
    <col min="15107" max="15107" width="29.42578125" style="3" customWidth="1"/>
    <col min="15108" max="15108" width="54.42578125" style="3" customWidth="1"/>
    <col min="15109" max="15110" width="12.42578125" style="3" customWidth="1"/>
    <col min="15111" max="15111" width="12.85546875" style="3" customWidth="1"/>
    <col min="15112" max="15112" width="13.42578125" style="3" customWidth="1"/>
    <col min="15113" max="15113" width="12.42578125" style="3" customWidth="1"/>
    <col min="15114" max="15114" width="14.42578125" style="3" customWidth="1"/>
    <col min="15115" max="15115" width="12" style="3" customWidth="1"/>
    <col min="15116" max="15116" width="11.42578125" style="3" customWidth="1"/>
    <col min="15117" max="15117" width="11.42578125" style="3" bestFit="1" customWidth="1"/>
    <col min="15118" max="15118" width="14.42578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42578125" style="3" customWidth="1"/>
    <col min="15363" max="15363" width="29.42578125" style="3" customWidth="1"/>
    <col min="15364" max="15364" width="54.42578125" style="3" customWidth="1"/>
    <col min="15365" max="15366" width="12.42578125" style="3" customWidth="1"/>
    <col min="15367" max="15367" width="12.85546875" style="3" customWidth="1"/>
    <col min="15368" max="15368" width="13.42578125" style="3" customWidth="1"/>
    <col min="15369" max="15369" width="12.42578125" style="3" customWidth="1"/>
    <col min="15370" max="15370" width="14.42578125" style="3" customWidth="1"/>
    <col min="15371" max="15371" width="12" style="3" customWidth="1"/>
    <col min="15372" max="15372" width="11.42578125" style="3" customWidth="1"/>
    <col min="15373" max="15373" width="11.42578125" style="3" bestFit="1" customWidth="1"/>
    <col min="15374" max="15374" width="14.42578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42578125" style="3" customWidth="1"/>
    <col min="15619" max="15619" width="29.42578125" style="3" customWidth="1"/>
    <col min="15620" max="15620" width="54.42578125" style="3" customWidth="1"/>
    <col min="15621" max="15622" width="12.42578125" style="3" customWidth="1"/>
    <col min="15623" max="15623" width="12.85546875" style="3" customWidth="1"/>
    <col min="15624" max="15624" width="13.42578125" style="3" customWidth="1"/>
    <col min="15625" max="15625" width="12.42578125" style="3" customWidth="1"/>
    <col min="15626" max="15626" width="14.42578125" style="3" customWidth="1"/>
    <col min="15627" max="15627" width="12" style="3" customWidth="1"/>
    <col min="15628" max="15628" width="11.42578125" style="3" customWidth="1"/>
    <col min="15629" max="15629" width="11.42578125" style="3" bestFit="1" customWidth="1"/>
    <col min="15630" max="15630" width="14.42578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42578125" style="3" customWidth="1"/>
    <col min="15875" max="15875" width="29.42578125" style="3" customWidth="1"/>
    <col min="15876" max="15876" width="54.42578125" style="3" customWidth="1"/>
    <col min="15877" max="15878" width="12.42578125" style="3" customWidth="1"/>
    <col min="15879" max="15879" width="12.85546875" style="3" customWidth="1"/>
    <col min="15880" max="15880" width="13.42578125" style="3" customWidth="1"/>
    <col min="15881" max="15881" width="12.42578125" style="3" customWidth="1"/>
    <col min="15882" max="15882" width="14.42578125" style="3" customWidth="1"/>
    <col min="15883" max="15883" width="12" style="3" customWidth="1"/>
    <col min="15884" max="15884" width="11.42578125" style="3" customWidth="1"/>
    <col min="15885" max="15885" width="11.42578125" style="3" bestFit="1" customWidth="1"/>
    <col min="15886" max="15886" width="14.42578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42578125" style="3" customWidth="1"/>
    <col min="16131" max="16131" width="29.42578125" style="3" customWidth="1"/>
    <col min="16132" max="16132" width="54.42578125" style="3" customWidth="1"/>
    <col min="16133" max="16134" width="12.42578125" style="3" customWidth="1"/>
    <col min="16135" max="16135" width="12.85546875" style="3" customWidth="1"/>
    <col min="16136" max="16136" width="13.42578125" style="3" customWidth="1"/>
    <col min="16137" max="16137" width="12.42578125" style="3" customWidth="1"/>
    <col min="16138" max="16138" width="14.42578125" style="3" customWidth="1"/>
    <col min="16139" max="16139" width="12" style="3" customWidth="1"/>
    <col min="16140" max="16140" width="11.42578125" style="3" customWidth="1"/>
    <col min="16141" max="16141" width="11.42578125" style="3" bestFit="1" customWidth="1"/>
    <col min="16142" max="16142" width="14.42578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45" t="s">
        <v>0</v>
      </c>
      <c r="C1" s="345"/>
      <c r="D1" s="345"/>
      <c r="E1" s="345"/>
      <c r="F1" s="345"/>
      <c r="G1" s="345"/>
      <c r="H1" s="345"/>
      <c r="I1" s="345"/>
      <c r="J1" s="345"/>
      <c r="K1" s="345"/>
      <c r="L1" s="345"/>
      <c r="M1" s="345"/>
      <c r="N1" s="345"/>
      <c r="O1" s="345"/>
      <c r="P1" s="345"/>
      <c r="Q1" s="345"/>
    </row>
    <row r="2" spans="1:25" ht="20.25" x14ac:dyDescent="0.3">
      <c r="B2" s="345" t="s">
        <v>41</v>
      </c>
      <c r="C2" s="345"/>
      <c r="D2" s="345"/>
      <c r="E2" s="345"/>
      <c r="F2" s="345"/>
      <c r="G2" s="345"/>
      <c r="H2" s="345"/>
      <c r="I2" s="345"/>
      <c r="J2" s="345"/>
      <c r="K2" s="345"/>
      <c r="L2" s="345"/>
      <c r="M2" s="345"/>
      <c r="N2" s="345"/>
      <c r="O2" s="345"/>
      <c r="P2" s="345"/>
      <c r="Q2" s="345"/>
    </row>
    <row r="3" spans="1:25" ht="5.25" customHeight="1" x14ac:dyDescent="0.2">
      <c r="B3" s="9"/>
      <c r="C3" s="2"/>
      <c r="D3" s="2"/>
      <c r="E3" s="2"/>
      <c r="F3" s="2"/>
      <c r="G3" s="2"/>
      <c r="H3" s="2"/>
      <c r="J3" s="2"/>
      <c r="K3" s="2"/>
      <c r="L3" s="2"/>
      <c r="M3" s="2"/>
      <c r="N3" s="2"/>
      <c r="O3" s="2"/>
      <c r="P3" s="2"/>
    </row>
    <row r="4" spans="1:25" ht="13.5" thickBot="1" x14ac:dyDescent="0.25">
      <c r="B4" s="371" t="s">
        <v>42</v>
      </c>
      <c r="C4" s="371"/>
      <c r="D4" s="22" t="s">
        <v>614</v>
      </c>
      <c r="E4" s="23"/>
      <c r="F4" s="2"/>
      <c r="G4" s="2"/>
      <c r="H4" s="2"/>
      <c r="J4" s="2"/>
      <c r="K4" s="2"/>
      <c r="L4" s="2"/>
      <c r="M4" s="2"/>
      <c r="N4" s="2"/>
      <c r="O4" s="2"/>
      <c r="P4" s="2"/>
    </row>
    <row r="5" spans="1:25" ht="13.5" thickBot="1" x14ac:dyDescent="0.25">
      <c r="B5" s="371" t="s">
        <v>43</v>
      </c>
      <c r="C5" s="371"/>
      <c r="D5" s="24">
        <v>1</v>
      </c>
      <c r="E5" s="25" t="s">
        <v>44</v>
      </c>
      <c r="F5" s="26" t="s">
        <v>45</v>
      </c>
      <c r="G5" s="376" t="s">
        <v>615</v>
      </c>
      <c r="H5" s="376"/>
      <c r="I5" s="376"/>
      <c r="J5" s="376"/>
      <c r="K5" s="27"/>
      <c r="L5" s="27"/>
      <c r="M5" s="28" t="s">
        <v>17</v>
      </c>
      <c r="N5" s="29" t="s">
        <v>46</v>
      </c>
      <c r="O5" s="30"/>
      <c r="P5" s="18" t="s">
        <v>47</v>
      </c>
    </row>
    <row r="6" spans="1:25" ht="27.75" customHeight="1" x14ac:dyDescent="0.2">
      <c r="B6" s="377" t="s">
        <v>48</v>
      </c>
      <c r="C6" s="378"/>
      <c r="D6" s="379" t="s">
        <v>389</v>
      </c>
      <c r="E6" s="380"/>
      <c r="F6" s="380"/>
      <c r="G6" s="380"/>
      <c r="H6" s="380"/>
      <c r="I6" s="380"/>
      <c r="J6" s="380"/>
      <c r="K6" s="380"/>
      <c r="L6" s="380"/>
      <c r="M6" s="380"/>
      <c r="N6" s="380"/>
      <c r="O6" s="381"/>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365" t="s">
        <v>49</v>
      </c>
      <c r="C8" s="366"/>
      <c r="D8" s="366"/>
      <c r="E8" s="366"/>
      <c r="F8" s="366"/>
      <c r="G8" s="366"/>
      <c r="H8" s="366"/>
      <c r="I8" s="366"/>
      <c r="J8" s="366"/>
      <c r="K8" s="366"/>
      <c r="L8" s="366"/>
      <c r="M8" s="366"/>
      <c r="N8" s="366"/>
      <c r="O8" s="366"/>
      <c r="P8" s="367"/>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71" t="s">
        <v>50</v>
      </c>
      <c r="C10" s="371"/>
      <c r="D10" s="382" t="s">
        <v>250</v>
      </c>
      <c r="E10" s="370"/>
      <c r="F10" s="2"/>
      <c r="G10" s="34" t="s">
        <v>51</v>
      </c>
      <c r="H10" s="35"/>
      <c r="I10" s="35"/>
      <c r="J10" s="35"/>
      <c r="K10" s="35"/>
      <c r="L10" s="35"/>
      <c r="M10" s="35"/>
      <c r="N10" s="35"/>
      <c r="O10" s="36"/>
      <c r="P10" s="2"/>
    </row>
    <row r="11" spans="1:25" x14ac:dyDescent="0.2">
      <c r="B11" s="368" t="s">
        <v>52</v>
      </c>
      <c r="C11" s="369"/>
      <c r="D11" s="360" t="s">
        <v>251</v>
      </c>
      <c r="E11" s="370"/>
      <c r="F11" s="2"/>
      <c r="G11" s="37" t="str">
        <f>CONCATENATE("Reference Flow: ",D5," ",E5," of ",G5)</f>
        <v>Reference Flow: 1 kg of Stemwood, broadcast burned</v>
      </c>
      <c r="H11" s="38"/>
      <c r="I11" s="38"/>
      <c r="J11" s="38"/>
      <c r="K11" s="38"/>
      <c r="L11" s="38"/>
      <c r="M11" s="38"/>
      <c r="N11" s="38"/>
      <c r="O11" s="39"/>
      <c r="P11" s="2"/>
    </row>
    <row r="12" spans="1:25" x14ac:dyDescent="0.2">
      <c r="B12" s="371" t="s">
        <v>53</v>
      </c>
      <c r="C12" s="371"/>
      <c r="D12" s="372"/>
      <c r="E12" s="372"/>
      <c r="F12" s="2"/>
      <c r="G12" s="37"/>
      <c r="H12" s="38"/>
      <c r="I12" s="38"/>
      <c r="J12" s="38"/>
      <c r="K12" s="38"/>
      <c r="L12" s="38"/>
      <c r="M12" s="38"/>
      <c r="N12" s="38"/>
      <c r="O12" s="39"/>
      <c r="P12" s="2"/>
    </row>
    <row r="13" spans="1:25" ht="12.75" customHeight="1" x14ac:dyDescent="0.2">
      <c r="B13" s="371" t="s">
        <v>54</v>
      </c>
      <c r="C13" s="371"/>
      <c r="D13" s="372" t="s">
        <v>121</v>
      </c>
      <c r="E13" s="372"/>
      <c r="F13" s="2"/>
      <c r="G13" s="373" t="s">
        <v>616</v>
      </c>
      <c r="H13" s="374"/>
      <c r="I13" s="374"/>
      <c r="J13" s="374"/>
      <c r="K13" s="374"/>
      <c r="L13" s="374"/>
      <c r="M13" s="374"/>
      <c r="N13" s="374"/>
      <c r="O13" s="375"/>
      <c r="P13" s="2"/>
    </row>
    <row r="14" spans="1:25" x14ac:dyDescent="0.2">
      <c r="B14" s="371" t="s">
        <v>55</v>
      </c>
      <c r="C14" s="371"/>
      <c r="D14" s="372" t="s">
        <v>113</v>
      </c>
      <c r="E14" s="372"/>
      <c r="F14" s="2"/>
      <c r="G14" s="373"/>
      <c r="H14" s="374"/>
      <c r="I14" s="374"/>
      <c r="J14" s="374"/>
      <c r="K14" s="374"/>
      <c r="L14" s="374"/>
      <c r="M14" s="374"/>
      <c r="N14" s="374"/>
      <c r="O14" s="375"/>
      <c r="P14" s="2"/>
    </row>
    <row r="15" spans="1:25" x14ac:dyDescent="0.2">
      <c r="B15" s="371" t="s">
        <v>56</v>
      </c>
      <c r="C15" s="371"/>
      <c r="D15" s="372" t="s">
        <v>252</v>
      </c>
      <c r="E15" s="372"/>
      <c r="F15" s="2"/>
      <c r="G15" s="373"/>
      <c r="H15" s="374"/>
      <c r="I15" s="374"/>
      <c r="J15" s="374"/>
      <c r="K15" s="374"/>
      <c r="L15" s="374"/>
      <c r="M15" s="374"/>
      <c r="N15" s="374"/>
      <c r="O15" s="375"/>
      <c r="P15" s="2"/>
    </row>
    <row r="16" spans="1:25" x14ac:dyDescent="0.2">
      <c r="B16" s="371" t="s">
        <v>57</v>
      </c>
      <c r="C16" s="371"/>
      <c r="D16" s="372" t="s">
        <v>110</v>
      </c>
      <c r="E16" s="372"/>
      <c r="F16" s="2"/>
      <c r="G16" s="373"/>
      <c r="H16" s="374"/>
      <c r="I16" s="374"/>
      <c r="J16" s="374"/>
      <c r="K16" s="374"/>
      <c r="L16" s="374"/>
      <c r="M16" s="374"/>
      <c r="N16" s="374"/>
      <c r="O16" s="375"/>
      <c r="P16" s="2"/>
    </row>
    <row r="17" spans="1:25" ht="23.45" customHeight="1" x14ac:dyDescent="0.2">
      <c r="B17" s="383" t="s">
        <v>58</v>
      </c>
      <c r="C17" s="384"/>
      <c r="D17" s="385"/>
      <c r="E17" s="385"/>
      <c r="F17" s="2"/>
      <c r="G17" s="40" t="s">
        <v>390</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365" t="s">
        <v>59</v>
      </c>
      <c r="C20" s="366"/>
      <c r="D20" s="366"/>
      <c r="E20" s="366"/>
      <c r="F20" s="366"/>
      <c r="G20" s="366"/>
      <c r="H20" s="366"/>
      <c r="I20" s="366"/>
      <c r="J20" s="366"/>
      <c r="K20" s="366"/>
      <c r="L20" s="366"/>
      <c r="M20" s="366"/>
      <c r="N20" s="366"/>
      <c r="O20" s="366"/>
      <c r="P20" s="367"/>
      <c r="Q20" s="32"/>
      <c r="R20" s="32"/>
      <c r="S20" s="32"/>
      <c r="T20" s="32"/>
      <c r="U20" s="32"/>
      <c r="V20" s="32"/>
      <c r="W20" s="32"/>
      <c r="X20" s="32"/>
      <c r="Y20" s="32"/>
    </row>
    <row r="21" spans="1:25" x14ac:dyDescent="0.2">
      <c r="B21" s="9"/>
      <c r="C21" s="2"/>
      <c r="D21" s="2"/>
      <c r="E21" s="2"/>
      <c r="F21" s="2"/>
      <c r="G21" s="43" t="s">
        <v>60</v>
      </c>
      <c r="H21" s="2"/>
      <c r="J21" s="2"/>
      <c r="K21" s="2"/>
      <c r="L21" s="2"/>
      <c r="M21" s="2"/>
      <c r="N21" s="2"/>
      <c r="O21" s="2"/>
      <c r="P21" s="2"/>
    </row>
    <row r="22" spans="1:25" x14ac:dyDescent="0.2">
      <c r="B22" s="9"/>
      <c r="C22" s="44" t="s">
        <v>61</v>
      </c>
      <c r="D22" s="44" t="s">
        <v>62</v>
      </c>
      <c r="E22" s="44" t="s">
        <v>63</v>
      </c>
      <c r="F22" s="44" t="s">
        <v>64</v>
      </c>
      <c r="G22" s="44" t="s">
        <v>65</v>
      </c>
      <c r="H22" s="44" t="s">
        <v>66</v>
      </c>
      <c r="I22" s="44" t="s">
        <v>67</v>
      </c>
      <c r="J22" s="386" t="s">
        <v>68</v>
      </c>
      <c r="K22" s="387"/>
      <c r="L22" s="387"/>
      <c r="M22" s="387"/>
      <c r="N22" s="387"/>
      <c r="O22" s="387"/>
      <c r="P22" s="388"/>
    </row>
    <row r="23" spans="1:25" x14ac:dyDescent="0.2">
      <c r="B23" s="18">
        <f t="shared" ref="B23:B131" si="0">LEN(C23)</f>
        <v>10</v>
      </c>
      <c r="C23" s="45" t="s">
        <v>610</v>
      </c>
      <c r="D23" s="46"/>
      <c r="E23" s="102">
        <f>Emission_Factors!K36</f>
        <v>0.6</v>
      </c>
      <c r="F23" s="47"/>
      <c r="G23" s="48"/>
      <c r="H23" s="49"/>
      <c r="I23" s="47"/>
      <c r="J23" s="360" t="s">
        <v>680</v>
      </c>
      <c r="K23" s="361"/>
      <c r="L23" s="361"/>
      <c r="M23" s="361"/>
      <c r="N23" s="361"/>
      <c r="O23" s="361"/>
      <c r="P23" s="362"/>
    </row>
    <row r="24" spans="1:25" x14ac:dyDescent="0.2">
      <c r="B24" s="18">
        <f t="shared" si="0"/>
        <v>12</v>
      </c>
      <c r="C24" s="45" t="s">
        <v>611</v>
      </c>
      <c r="D24" s="46"/>
      <c r="E24" s="102">
        <f>Emission_Factors!L36</f>
        <v>0.3</v>
      </c>
      <c r="F24" s="47"/>
      <c r="G24" s="48"/>
      <c r="H24" s="49"/>
      <c r="I24" s="47"/>
      <c r="J24" s="360" t="s">
        <v>681</v>
      </c>
      <c r="K24" s="361"/>
      <c r="L24" s="361"/>
      <c r="M24" s="361"/>
      <c r="N24" s="361"/>
      <c r="O24" s="361"/>
      <c r="P24" s="362"/>
    </row>
    <row r="25" spans="1:25" x14ac:dyDescent="0.2">
      <c r="B25" s="18">
        <f t="shared" si="0"/>
        <v>13</v>
      </c>
      <c r="C25" s="45" t="s">
        <v>612</v>
      </c>
      <c r="D25" s="46"/>
      <c r="E25" s="102">
        <f>Emission_Factors!M36</f>
        <v>0.1</v>
      </c>
      <c r="F25" s="47"/>
      <c r="G25" s="48"/>
      <c r="H25" s="49"/>
      <c r="I25" s="47"/>
      <c r="J25" s="360" t="s">
        <v>682</v>
      </c>
      <c r="K25" s="361"/>
      <c r="L25" s="361"/>
      <c r="M25" s="361"/>
      <c r="N25" s="361"/>
      <c r="O25" s="361"/>
      <c r="P25" s="362"/>
    </row>
    <row r="26" spans="1:25" x14ac:dyDescent="0.2">
      <c r="B26" s="18">
        <f t="shared" si="0"/>
        <v>8</v>
      </c>
      <c r="C26" s="45" t="s">
        <v>311</v>
      </c>
      <c r="D26" s="46"/>
      <c r="E26" s="102">
        <v>0.5</v>
      </c>
      <c r="F26" s="47"/>
      <c r="G26" s="48"/>
      <c r="H26" s="49"/>
      <c r="I26" s="47"/>
      <c r="J26" s="290" t="s">
        <v>310</v>
      </c>
      <c r="K26" s="291"/>
      <c r="L26" s="291"/>
      <c r="M26" s="291"/>
      <c r="N26" s="291"/>
      <c r="O26" s="291"/>
      <c r="P26" s="292"/>
    </row>
    <row r="27" spans="1:25" x14ac:dyDescent="0.2">
      <c r="B27" s="18">
        <f t="shared" si="0"/>
        <v>12</v>
      </c>
      <c r="C27" s="45" t="s">
        <v>312</v>
      </c>
      <c r="D27" s="46"/>
      <c r="E27" s="308">
        <f>Emission_Factors!B29</f>
        <v>9.4000000000000004E-3</v>
      </c>
      <c r="F27" s="47"/>
      <c r="G27" s="48"/>
      <c r="H27" s="49" t="s">
        <v>280</v>
      </c>
      <c r="I27" s="47"/>
      <c r="J27" s="360" t="s">
        <v>361</v>
      </c>
      <c r="K27" s="361"/>
      <c r="L27" s="361"/>
      <c r="M27" s="361"/>
      <c r="N27" s="361"/>
      <c r="O27" s="361"/>
      <c r="P27" s="362"/>
    </row>
    <row r="28" spans="1:25" x14ac:dyDescent="0.2">
      <c r="B28" s="18">
        <f t="shared" si="0"/>
        <v>14</v>
      </c>
      <c r="C28" s="45" t="s">
        <v>313</v>
      </c>
      <c r="D28" s="46"/>
      <c r="E28" s="308">
        <f>Emission_Factors!B30</f>
        <v>5.7499999999999999E-3</v>
      </c>
      <c r="F28" s="47"/>
      <c r="G28" s="48"/>
      <c r="H28" s="49" t="s">
        <v>280</v>
      </c>
      <c r="I28" s="47"/>
      <c r="J28" s="360" t="s">
        <v>362</v>
      </c>
      <c r="K28" s="361"/>
      <c r="L28" s="361"/>
      <c r="M28" s="361"/>
      <c r="N28" s="361"/>
      <c r="O28" s="361"/>
      <c r="P28" s="362"/>
    </row>
    <row r="29" spans="1:25" x14ac:dyDescent="0.2">
      <c r="B29" s="18">
        <f t="shared" si="0"/>
        <v>14</v>
      </c>
      <c r="C29" s="45" t="s">
        <v>314</v>
      </c>
      <c r="D29" s="46"/>
      <c r="E29" s="308">
        <f>Emission_Factors!B31</f>
        <v>5.0000000000000001E-3</v>
      </c>
      <c r="F29" s="47"/>
      <c r="G29" s="48"/>
      <c r="H29" s="49" t="s">
        <v>280</v>
      </c>
      <c r="I29" s="47"/>
      <c r="J29" s="360" t="s">
        <v>363</v>
      </c>
      <c r="K29" s="361"/>
      <c r="L29" s="361"/>
      <c r="M29" s="361"/>
      <c r="N29" s="361"/>
      <c r="O29" s="361"/>
      <c r="P29" s="362"/>
    </row>
    <row r="30" spans="1:25" x14ac:dyDescent="0.2">
      <c r="B30" s="18">
        <f t="shared" si="0"/>
        <v>12</v>
      </c>
      <c r="C30" s="45" t="s">
        <v>315</v>
      </c>
      <c r="D30" s="46"/>
      <c r="E30" s="308">
        <f>Emission_Factors!B32</f>
        <v>4.4499999999999998E-2</v>
      </c>
      <c r="F30" s="47"/>
      <c r="G30" s="48"/>
      <c r="H30" s="49" t="s">
        <v>280</v>
      </c>
      <c r="I30" s="47"/>
      <c r="J30" s="360" t="s">
        <v>364</v>
      </c>
      <c r="K30" s="361"/>
      <c r="L30" s="361"/>
      <c r="M30" s="361"/>
      <c r="N30" s="361"/>
      <c r="O30" s="361"/>
      <c r="P30" s="362"/>
    </row>
    <row r="31" spans="1:25" x14ac:dyDescent="0.2">
      <c r="B31" s="18">
        <f t="shared" si="0"/>
        <v>13</v>
      </c>
      <c r="C31" s="45" t="s">
        <v>316</v>
      </c>
      <c r="D31" s="46"/>
      <c r="E31" s="308">
        <f>Emission_Factors!B33</f>
        <v>1.7004999999999999</v>
      </c>
      <c r="F31" s="47"/>
      <c r="G31" s="48"/>
      <c r="H31" s="49" t="s">
        <v>280</v>
      </c>
      <c r="I31" s="47"/>
      <c r="J31" s="360" t="s">
        <v>365</v>
      </c>
      <c r="K31" s="361"/>
      <c r="L31" s="361"/>
      <c r="M31" s="361"/>
      <c r="N31" s="361"/>
      <c r="O31" s="361"/>
      <c r="P31" s="362"/>
    </row>
    <row r="32" spans="1:25" x14ac:dyDescent="0.2">
      <c r="B32" s="18">
        <f t="shared" si="0"/>
        <v>13</v>
      </c>
      <c r="C32" s="45" t="s">
        <v>317</v>
      </c>
      <c r="D32" s="46"/>
      <c r="E32" s="308">
        <f>Emission_Factors!B34</f>
        <v>1.5E-3</v>
      </c>
      <c r="F32" s="47"/>
      <c r="G32" s="48"/>
      <c r="H32" s="49" t="s">
        <v>280</v>
      </c>
      <c r="I32" s="47"/>
      <c r="J32" s="360" t="s">
        <v>366</v>
      </c>
      <c r="K32" s="361"/>
      <c r="L32" s="361"/>
      <c r="M32" s="361"/>
      <c r="N32" s="361"/>
      <c r="O32" s="361"/>
      <c r="P32" s="362"/>
    </row>
    <row r="33" spans="2:16" x14ac:dyDescent="0.2">
      <c r="B33" s="18">
        <f t="shared" si="0"/>
        <v>14</v>
      </c>
      <c r="C33" s="45" t="s">
        <v>318</v>
      </c>
      <c r="D33" s="46"/>
      <c r="E33" s="308">
        <f>Emission_Factors!B35</f>
        <v>1.8E-3</v>
      </c>
      <c r="F33" s="47"/>
      <c r="G33" s="48"/>
      <c r="H33" s="49" t="s">
        <v>280</v>
      </c>
      <c r="I33" s="47"/>
      <c r="J33" s="360" t="s">
        <v>367</v>
      </c>
      <c r="K33" s="361"/>
      <c r="L33" s="361"/>
      <c r="M33" s="361"/>
      <c r="N33" s="361"/>
      <c r="O33" s="361"/>
      <c r="P33" s="362"/>
    </row>
    <row r="34" spans="2:16" x14ac:dyDescent="0.2">
      <c r="B34" s="18">
        <f t="shared" si="0"/>
        <v>12</v>
      </c>
      <c r="C34" s="45" t="s">
        <v>546</v>
      </c>
      <c r="D34" s="46"/>
      <c r="E34" s="308">
        <f>Emission_Factors!B36</f>
        <v>3.5999999999999997E-4</v>
      </c>
      <c r="F34" s="47"/>
      <c r="G34" s="48"/>
      <c r="H34" s="49" t="s">
        <v>280</v>
      </c>
      <c r="I34" s="47"/>
      <c r="J34" s="360" t="s">
        <v>683</v>
      </c>
      <c r="K34" s="361"/>
      <c r="L34" s="361"/>
      <c r="M34" s="361"/>
      <c r="N34" s="361"/>
      <c r="O34" s="361"/>
      <c r="P34" s="362"/>
    </row>
    <row r="35" spans="2:16" x14ac:dyDescent="0.2">
      <c r="B35" s="18">
        <f t="shared" si="0"/>
        <v>12</v>
      </c>
      <c r="C35" s="45" t="s">
        <v>547</v>
      </c>
      <c r="D35" s="46"/>
      <c r="E35" s="308">
        <f>Emission_Factors!B37</f>
        <v>2.7000000000000001E-3</v>
      </c>
      <c r="F35" s="47"/>
      <c r="G35" s="48"/>
      <c r="H35" s="49" t="s">
        <v>280</v>
      </c>
      <c r="I35" s="47"/>
      <c r="J35" s="360" t="s">
        <v>684</v>
      </c>
      <c r="K35" s="361"/>
      <c r="L35" s="361"/>
      <c r="M35" s="361"/>
      <c r="N35" s="361"/>
      <c r="O35" s="361"/>
      <c r="P35" s="362"/>
    </row>
    <row r="36" spans="2:16" x14ac:dyDescent="0.2">
      <c r="B36" s="18">
        <f t="shared" si="0"/>
        <v>13</v>
      </c>
      <c r="C36" s="45" t="s">
        <v>548</v>
      </c>
      <c r="D36" s="46"/>
      <c r="E36" s="308">
        <f>Emission_Factors!B38</f>
        <v>2.5000000000000001E-3</v>
      </c>
      <c r="F36" s="47"/>
      <c r="G36" s="48"/>
      <c r="H36" s="49" t="s">
        <v>280</v>
      </c>
      <c r="I36" s="47"/>
      <c r="J36" s="360" t="s">
        <v>685</v>
      </c>
      <c r="K36" s="361"/>
      <c r="L36" s="361"/>
      <c r="M36" s="361"/>
      <c r="N36" s="361"/>
      <c r="O36" s="361"/>
      <c r="P36" s="362"/>
    </row>
    <row r="37" spans="2:16" x14ac:dyDescent="0.2">
      <c r="B37" s="18">
        <f t="shared" si="0"/>
        <v>13</v>
      </c>
      <c r="C37" s="45" t="s">
        <v>549</v>
      </c>
      <c r="D37" s="46"/>
      <c r="E37" s="308">
        <f>Emission_Factors!B39</f>
        <v>3.2485000000000001E-4</v>
      </c>
      <c r="F37" s="47"/>
      <c r="G37" s="48"/>
      <c r="H37" s="49" t="s">
        <v>280</v>
      </c>
      <c r="I37" s="47"/>
      <c r="J37" s="360" t="s">
        <v>686</v>
      </c>
      <c r="K37" s="361"/>
      <c r="L37" s="361"/>
      <c r="M37" s="361"/>
      <c r="N37" s="361"/>
      <c r="O37" s="361"/>
      <c r="P37" s="362"/>
    </row>
    <row r="38" spans="2:16" x14ac:dyDescent="0.2">
      <c r="B38" s="18">
        <f t="shared" si="0"/>
        <v>13</v>
      </c>
      <c r="C38" s="45" t="s">
        <v>550</v>
      </c>
      <c r="D38" s="46"/>
      <c r="E38" s="308">
        <f>Emission_Factors!B40</f>
        <v>3.7825000000000003E-3</v>
      </c>
      <c r="F38" s="47"/>
      <c r="G38" s="48"/>
      <c r="H38" s="49" t="s">
        <v>280</v>
      </c>
      <c r="I38" s="47"/>
      <c r="J38" s="360" t="s">
        <v>687</v>
      </c>
      <c r="K38" s="361"/>
      <c r="L38" s="361"/>
      <c r="M38" s="361"/>
      <c r="N38" s="361"/>
      <c r="O38" s="361"/>
      <c r="P38" s="362"/>
    </row>
    <row r="39" spans="2:16" x14ac:dyDescent="0.2">
      <c r="B39" s="18">
        <f t="shared" si="0"/>
        <v>13</v>
      </c>
      <c r="C39" s="45" t="s">
        <v>551</v>
      </c>
      <c r="D39" s="46"/>
      <c r="E39" s="308">
        <f>Emission_Factors!B41</f>
        <v>8.3000000000000001E-4</v>
      </c>
      <c r="F39" s="47"/>
      <c r="G39" s="48"/>
      <c r="H39" s="49" t="s">
        <v>280</v>
      </c>
      <c r="I39" s="47"/>
      <c r="J39" s="360" t="s">
        <v>688</v>
      </c>
      <c r="K39" s="361"/>
      <c r="L39" s="361"/>
      <c r="M39" s="361"/>
      <c r="N39" s="361"/>
      <c r="O39" s="361"/>
      <c r="P39" s="362"/>
    </row>
    <row r="40" spans="2:16" x14ac:dyDescent="0.2">
      <c r="B40" s="18">
        <f t="shared" si="0"/>
        <v>14</v>
      </c>
      <c r="C40" s="45" t="s">
        <v>552</v>
      </c>
      <c r="D40" s="46"/>
      <c r="E40" s="308">
        <f>Emission_Factors!B42</f>
        <v>4.4055000000000006E-4</v>
      </c>
      <c r="F40" s="47"/>
      <c r="G40" s="48"/>
      <c r="H40" s="49" t="s">
        <v>280</v>
      </c>
      <c r="I40" s="47"/>
      <c r="J40" s="360" t="s">
        <v>689</v>
      </c>
      <c r="K40" s="361"/>
      <c r="L40" s="361"/>
      <c r="M40" s="361"/>
      <c r="N40" s="361"/>
      <c r="O40" s="361"/>
      <c r="P40" s="362"/>
    </row>
    <row r="41" spans="2:16" x14ac:dyDescent="0.2">
      <c r="B41" s="18">
        <f t="shared" si="0"/>
        <v>14</v>
      </c>
      <c r="C41" s="45" t="s">
        <v>553</v>
      </c>
      <c r="D41" s="46"/>
      <c r="E41" s="308">
        <f>Emission_Factors!B43</f>
        <v>7.1199999999999996E-4</v>
      </c>
      <c r="F41" s="47"/>
      <c r="G41" s="48"/>
      <c r="H41" s="49" t="s">
        <v>280</v>
      </c>
      <c r="I41" s="47"/>
      <c r="J41" s="360" t="s">
        <v>690</v>
      </c>
      <c r="K41" s="361"/>
      <c r="L41" s="361"/>
      <c r="M41" s="361"/>
      <c r="N41" s="361"/>
      <c r="O41" s="361"/>
      <c r="P41" s="362"/>
    </row>
    <row r="42" spans="2:16" x14ac:dyDescent="0.2">
      <c r="B42" s="18">
        <f t="shared" si="0"/>
        <v>12</v>
      </c>
      <c r="C42" s="45" t="s">
        <v>319</v>
      </c>
      <c r="D42" s="46"/>
      <c r="E42" s="308">
        <f>Emission_Factors!D29</f>
        <v>2.4300000000000002E-2</v>
      </c>
      <c r="F42" s="47"/>
      <c r="G42" s="48"/>
      <c r="H42" s="49" t="s">
        <v>280</v>
      </c>
      <c r="I42" s="47"/>
      <c r="J42" s="360" t="s">
        <v>368</v>
      </c>
      <c r="K42" s="361"/>
      <c r="L42" s="361"/>
      <c r="M42" s="361"/>
      <c r="N42" s="361"/>
      <c r="O42" s="361"/>
      <c r="P42" s="362"/>
    </row>
    <row r="43" spans="2:16" x14ac:dyDescent="0.2">
      <c r="B43" s="18">
        <f t="shared" si="0"/>
        <v>14</v>
      </c>
      <c r="C43" s="45" t="s">
        <v>320</v>
      </c>
      <c r="D43" s="46"/>
      <c r="E43" s="308">
        <f>Emission_Factors!D30</f>
        <v>1.8350000000000002E-2</v>
      </c>
      <c r="F43" s="47"/>
      <c r="G43" s="48"/>
      <c r="H43" s="49" t="s">
        <v>280</v>
      </c>
      <c r="I43" s="47"/>
      <c r="J43" s="360" t="s">
        <v>369</v>
      </c>
      <c r="K43" s="361"/>
      <c r="L43" s="361"/>
      <c r="M43" s="361"/>
      <c r="N43" s="361"/>
      <c r="O43" s="361"/>
      <c r="P43" s="362"/>
    </row>
    <row r="44" spans="2:16" x14ac:dyDescent="0.2">
      <c r="B44" s="18">
        <f t="shared" si="0"/>
        <v>14</v>
      </c>
      <c r="C44" s="45" t="s">
        <v>321</v>
      </c>
      <c r="D44" s="46"/>
      <c r="E44" s="308">
        <f>Emission_Factors!D31</f>
        <v>1.7100000000000001E-2</v>
      </c>
      <c r="F44" s="47"/>
      <c r="G44" s="48"/>
      <c r="H44" s="49" t="s">
        <v>280</v>
      </c>
      <c r="I44" s="47"/>
      <c r="J44" s="360" t="s">
        <v>370</v>
      </c>
      <c r="K44" s="361"/>
      <c r="L44" s="361"/>
      <c r="M44" s="361"/>
      <c r="N44" s="361"/>
      <c r="O44" s="361"/>
      <c r="P44" s="362"/>
    </row>
    <row r="45" spans="2:16" x14ac:dyDescent="0.2">
      <c r="B45" s="18">
        <f t="shared" si="0"/>
        <v>12</v>
      </c>
      <c r="C45" s="45" t="s">
        <v>322</v>
      </c>
      <c r="D45" s="46"/>
      <c r="E45" s="308">
        <f>Emission_Factors!D32</f>
        <v>0.14249999999999999</v>
      </c>
      <c r="F45" s="47"/>
      <c r="G45" s="48"/>
      <c r="H45" s="49" t="s">
        <v>280</v>
      </c>
      <c r="I45" s="47"/>
      <c r="J45" s="360" t="s">
        <v>371</v>
      </c>
      <c r="K45" s="361"/>
      <c r="L45" s="361"/>
      <c r="M45" s="361"/>
      <c r="N45" s="361"/>
      <c r="O45" s="361"/>
      <c r="P45" s="362"/>
    </row>
    <row r="46" spans="2:16" x14ac:dyDescent="0.2">
      <c r="B46" s="18">
        <f t="shared" si="0"/>
        <v>13</v>
      </c>
      <c r="C46" s="45" t="s">
        <v>323</v>
      </c>
      <c r="D46" s="46"/>
      <c r="E46" s="308">
        <f>Emission_Factors!D33</f>
        <v>1.4855</v>
      </c>
      <c r="F46" s="47"/>
      <c r="G46" s="48"/>
      <c r="H46" s="49" t="s">
        <v>280</v>
      </c>
      <c r="I46" s="47"/>
      <c r="J46" s="360" t="s">
        <v>372</v>
      </c>
      <c r="K46" s="361"/>
      <c r="L46" s="361"/>
      <c r="M46" s="361"/>
      <c r="N46" s="361"/>
      <c r="O46" s="361"/>
      <c r="P46" s="362"/>
    </row>
    <row r="47" spans="2:16" x14ac:dyDescent="0.2">
      <c r="B47" s="18">
        <f t="shared" si="0"/>
        <v>13</v>
      </c>
      <c r="C47" s="45" t="s">
        <v>324</v>
      </c>
      <c r="D47" s="46"/>
      <c r="E47" s="308">
        <f>Emission_Factors!D34</f>
        <v>7.3000000000000001E-3</v>
      </c>
      <c r="F47" s="47"/>
      <c r="G47" s="48"/>
      <c r="H47" s="49" t="s">
        <v>280</v>
      </c>
      <c r="I47" s="47"/>
      <c r="J47" s="360" t="s">
        <v>373</v>
      </c>
      <c r="K47" s="361"/>
      <c r="L47" s="361"/>
      <c r="M47" s="361"/>
      <c r="N47" s="361"/>
      <c r="O47" s="361"/>
      <c r="P47" s="362"/>
    </row>
    <row r="48" spans="2:16" x14ac:dyDescent="0.2">
      <c r="B48" s="18">
        <f t="shared" si="0"/>
        <v>14</v>
      </c>
      <c r="C48" s="45" t="s">
        <v>325</v>
      </c>
      <c r="D48" s="46"/>
      <c r="E48" s="308">
        <f>Emission_Factors!D35</f>
        <v>4.7999999999999996E-3</v>
      </c>
      <c r="F48" s="47"/>
      <c r="G48" s="48"/>
      <c r="H48" s="49" t="s">
        <v>280</v>
      </c>
      <c r="I48" s="47"/>
      <c r="J48" s="360" t="s">
        <v>374</v>
      </c>
      <c r="K48" s="361"/>
      <c r="L48" s="361"/>
      <c r="M48" s="361"/>
      <c r="N48" s="361"/>
      <c r="O48" s="361"/>
      <c r="P48" s="362"/>
    </row>
    <row r="49" spans="2:16" x14ac:dyDescent="0.2">
      <c r="B49" s="18">
        <f t="shared" si="0"/>
        <v>12</v>
      </c>
      <c r="C49" s="45" t="s">
        <v>557</v>
      </c>
      <c r="D49" s="46"/>
      <c r="E49" s="308">
        <f>Emission_Factors!D36</f>
        <v>1.2312E-3</v>
      </c>
      <c r="F49" s="47"/>
      <c r="G49" s="48"/>
      <c r="H49" s="49" t="s">
        <v>280</v>
      </c>
      <c r="I49" s="47"/>
      <c r="J49" s="360" t="s">
        <v>691</v>
      </c>
      <c r="K49" s="361"/>
      <c r="L49" s="361"/>
      <c r="M49" s="361"/>
      <c r="N49" s="361"/>
      <c r="O49" s="361"/>
      <c r="P49" s="362"/>
    </row>
    <row r="50" spans="2:16" x14ac:dyDescent="0.2">
      <c r="B50" s="18">
        <f t="shared" si="0"/>
        <v>12</v>
      </c>
      <c r="C50" s="45" t="s">
        <v>558</v>
      </c>
      <c r="D50" s="46"/>
      <c r="E50" s="308">
        <f>Emission_Factors!D37</f>
        <v>9.2340000000000026E-3</v>
      </c>
      <c r="F50" s="47"/>
      <c r="G50" s="48"/>
      <c r="H50" s="49" t="s">
        <v>280</v>
      </c>
      <c r="I50" s="47"/>
      <c r="J50" s="360" t="s">
        <v>692</v>
      </c>
      <c r="K50" s="361"/>
      <c r="L50" s="361"/>
      <c r="M50" s="361"/>
      <c r="N50" s="361"/>
      <c r="O50" s="361"/>
      <c r="P50" s="362"/>
    </row>
    <row r="51" spans="2:16" x14ac:dyDescent="0.2">
      <c r="B51" s="18">
        <f t="shared" si="0"/>
        <v>13</v>
      </c>
      <c r="C51" s="45" t="s">
        <v>559</v>
      </c>
      <c r="D51" s="46"/>
      <c r="E51" s="308">
        <f>Emission_Factors!D38</f>
        <v>2.5000000000000001E-3</v>
      </c>
      <c r="F51" s="47"/>
      <c r="G51" s="48"/>
      <c r="H51" s="49" t="s">
        <v>280</v>
      </c>
      <c r="I51" s="47"/>
      <c r="J51" s="360" t="s">
        <v>693</v>
      </c>
      <c r="K51" s="361"/>
      <c r="L51" s="361"/>
      <c r="M51" s="361"/>
      <c r="N51" s="361"/>
      <c r="O51" s="361"/>
      <c r="P51" s="362"/>
    </row>
    <row r="52" spans="2:16" x14ac:dyDescent="0.2">
      <c r="B52" s="18">
        <f t="shared" si="0"/>
        <v>13</v>
      </c>
      <c r="C52" s="45" t="s">
        <v>560</v>
      </c>
      <c r="D52" s="46"/>
      <c r="E52" s="308">
        <f>Emission_Factors!D39</f>
        <v>1.0402500000000002E-3</v>
      </c>
      <c r="F52" s="47"/>
      <c r="G52" s="48"/>
      <c r="H52" s="49" t="s">
        <v>280</v>
      </c>
      <c r="I52" s="47"/>
      <c r="J52" s="360" t="s">
        <v>694</v>
      </c>
      <c r="K52" s="361"/>
      <c r="L52" s="361"/>
      <c r="M52" s="361"/>
      <c r="N52" s="361"/>
      <c r="O52" s="361"/>
      <c r="P52" s="362"/>
    </row>
    <row r="53" spans="2:16" x14ac:dyDescent="0.2">
      <c r="B53" s="18">
        <f t="shared" si="0"/>
        <v>13</v>
      </c>
      <c r="C53" s="45" t="s">
        <v>561</v>
      </c>
      <c r="D53" s="46"/>
      <c r="E53" s="308">
        <f>Emission_Factors!D40</f>
        <v>1.21125E-2</v>
      </c>
      <c r="F53" s="47"/>
      <c r="G53" s="48"/>
      <c r="H53" s="49" t="s">
        <v>280</v>
      </c>
      <c r="I53" s="47"/>
      <c r="J53" s="360" t="s">
        <v>695</v>
      </c>
      <c r="K53" s="361"/>
      <c r="L53" s="361"/>
      <c r="M53" s="361"/>
      <c r="N53" s="361"/>
      <c r="O53" s="361"/>
      <c r="P53" s="362"/>
    </row>
    <row r="54" spans="2:16" x14ac:dyDescent="0.2">
      <c r="B54" s="18">
        <f t="shared" si="0"/>
        <v>13</v>
      </c>
      <c r="C54" s="45" t="s">
        <v>562</v>
      </c>
      <c r="D54" s="46"/>
      <c r="E54" s="308">
        <f>Emission_Factors!D41</f>
        <v>8.3000000000000001E-4</v>
      </c>
      <c r="F54" s="47"/>
      <c r="G54" s="48"/>
      <c r="H54" s="49" t="s">
        <v>280</v>
      </c>
      <c r="I54" s="47"/>
      <c r="J54" s="360" t="s">
        <v>696</v>
      </c>
      <c r="K54" s="361"/>
      <c r="L54" s="361"/>
      <c r="M54" s="361"/>
      <c r="N54" s="361"/>
      <c r="O54" s="361"/>
      <c r="P54" s="362"/>
    </row>
    <row r="55" spans="2:16" x14ac:dyDescent="0.2">
      <c r="B55" s="18">
        <f t="shared" si="0"/>
        <v>14</v>
      </c>
      <c r="C55" s="45" t="s">
        <v>563</v>
      </c>
      <c r="D55" s="46"/>
      <c r="E55" s="308">
        <f>Emission_Factors!D42</f>
        <v>1.4107500000000001E-3</v>
      </c>
      <c r="F55" s="47"/>
      <c r="G55" s="48"/>
      <c r="H55" s="49" t="s">
        <v>280</v>
      </c>
      <c r="I55" s="47"/>
      <c r="J55" s="360" t="s">
        <v>697</v>
      </c>
      <c r="K55" s="361"/>
      <c r="L55" s="361"/>
      <c r="M55" s="361"/>
      <c r="N55" s="361"/>
      <c r="O55" s="361"/>
      <c r="P55" s="362"/>
    </row>
    <row r="56" spans="2:16" x14ac:dyDescent="0.2">
      <c r="B56" s="18">
        <f t="shared" si="0"/>
        <v>14</v>
      </c>
      <c r="C56" s="45" t="s">
        <v>564</v>
      </c>
      <c r="D56" s="46"/>
      <c r="E56" s="308">
        <f>Emission_Factors!D43</f>
        <v>2.2800000000000003E-3</v>
      </c>
      <c r="F56" s="47"/>
      <c r="G56" s="48"/>
      <c r="H56" s="49" t="s">
        <v>280</v>
      </c>
      <c r="I56" s="47"/>
      <c r="J56" s="360" t="s">
        <v>698</v>
      </c>
      <c r="K56" s="361"/>
      <c r="L56" s="361"/>
      <c r="M56" s="361"/>
      <c r="N56" s="361"/>
      <c r="O56" s="361"/>
      <c r="P56" s="362"/>
    </row>
    <row r="57" spans="2:16" x14ac:dyDescent="0.2">
      <c r="B57" s="18">
        <f t="shared" si="0"/>
        <v>12</v>
      </c>
      <c r="C57" s="45" t="s">
        <v>326</v>
      </c>
      <c r="D57" s="46"/>
      <c r="E57" s="308">
        <f>Emission_Factors!B10</f>
        <v>1.0999999999999999E-2</v>
      </c>
      <c r="F57" s="47"/>
      <c r="G57" s="48"/>
      <c r="H57" s="49" t="s">
        <v>280</v>
      </c>
      <c r="I57" s="47"/>
      <c r="J57" s="360" t="s">
        <v>375</v>
      </c>
      <c r="K57" s="361"/>
      <c r="L57" s="361"/>
      <c r="M57" s="361"/>
      <c r="N57" s="361"/>
      <c r="O57" s="361"/>
      <c r="P57" s="362"/>
    </row>
    <row r="58" spans="2:16" x14ac:dyDescent="0.2">
      <c r="B58" s="18">
        <f t="shared" si="0"/>
        <v>14</v>
      </c>
      <c r="C58" s="45" t="s">
        <v>327</v>
      </c>
      <c r="D58" s="46"/>
      <c r="E58" s="308">
        <f>Emission_Factors!B11</f>
        <v>5.8499999999999993E-3</v>
      </c>
      <c r="F58" s="47"/>
      <c r="G58" s="48"/>
      <c r="H58" s="49" t="s">
        <v>280</v>
      </c>
      <c r="I58" s="47"/>
      <c r="J58" s="360" t="s">
        <v>376</v>
      </c>
      <c r="K58" s="361"/>
      <c r="L58" s="361"/>
      <c r="M58" s="361"/>
      <c r="N58" s="361"/>
      <c r="O58" s="361"/>
      <c r="P58" s="362"/>
    </row>
    <row r="59" spans="2:16" x14ac:dyDescent="0.2">
      <c r="B59" s="18">
        <f t="shared" si="0"/>
        <v>14</v>
      </c>
      <c r="C59" s="45" t="s">
        <v>328</v>
      </c>
      <c r="D59" s="46"/>
      <c r="E59" s="308">
        <f>Emission_Factors!B12</f>
        <v>4.7999999999999996E-3</v>
      </c>
      <c r="F59" s="47"/>
      <c r="G59" s="48"/>
      <c r="H59" s="49" t="s">
        <v>280</v>
      </c>
      <c r="I59" s="47"/>
      <c r="J59" s="360" t="s">
        <v>377</v>
      </c>
      <c r="K59" s="361"/>
      <c r="L59" s="361"/>
      <c r="M59" s="361"/>
      <c r="N59" s="361"/>
      <c r="O59" s="361"/>
      <c r="P59" s="362"/>
    </row>
    <row r="60" spans="2:16" x14ac:dyDescent="0.2">
      <c r="B60" s="18">
        <f t="shared" si="0"/>
        <v>12</v>
      </c>
      <c r="C60" s="45" t="s">
        <v>329</v>
      </c>
      <c r="D60" s="46"/>
      <c r="E60" s="308">
        <f>Emission_Factors!B13</f>
        <v>2.6499999999999999E-2</v>
      </c>
      <c r="F60" s="47"/>
      <c r="G60" s="48"/>
      <c r="H60" s="49" t="s">
        <v>280</v>
      </c>
      <c r="I60" s="47"/>
      <c r="J60" s="360" t="s">
        <v>378</v>
      </c>
      <c r="K60" s="361"/>
      <c r="L60" s="361"/>
      <c r="M60" s="361"/>
      <c r="N60" s="361"/>
      <c r="O60" s="361"/>
      <c r="P60" s="362"/>
    </row>
    <row r="61" spans="2:16" x14ac:dyDescent="0.2">
      <c r="B61" s="18">
        <f t="shared" si="0"/>
        <v>13</v>
      </c>
      <c r="C61" s="45" t="s">
        <v>330</v>
      </c>
      <c r="D61" s="46"/>
      <c r="E61" s="308">
        <f>Emission_Factors!B14</f>
        <v>1.7290000000000001</v>
      </c>
      <c r="F61" s="47"/>
      <c r="G61" s="48"/>
      <c r="H61" s="49" t="s">
        <v>280</v>
      </c>
      <c r="I61" s="47"/>
      <c r="J61" s="360" t="s">
        <v>379</v>
      </c>
      <c r="K61" s="361"/>
      <c r="L61" s="361"/>
      <c r="M61" s="361"/>
      <c r="N61" s="361"/>
      <c r="O61" s="361"/>
      <c r="P61" s="362"/>
    </row>
    <row r="62" spans="2:16" x14ac:dyDescent="0.2">
      <c r="B62" s="18">
        <f t="shared" si="0"/>
        <v>13</v>
      </c>
      <c r="C62" s="45" t="s">
        <v>331</v>
      </c>
      <c r="D62" s="46"/>
      <c r="E62" s="308">
        <f>Emission_Factors!B15</f>
        <v>1.5E-3</v>
      </c>
      <c r="F62" s="47"/>
      <c r="G62" s="48"/>
      <c r="H62" s="49" t="s">
        <v>280</v>
      </c>
      <c r="I62" s="47"/>
      <c r="J62" s="360" t="s">
        <v>380</v>
      </c>
      <c r="K62" s="361"/>
      <c r="L62" s="361"/>
      <c r="M62" s="361"/>
      <c r="N62" s="361"/>
      <c r="O62" s="361"/>
      <c r="P62" s="362"/>
    </row>
    <row r="63" spans="2:16" x14ac:dyDescent="0.2">
      <c r="B63" s="18">
        <f t="shared" si="0"/>
        <v>14</v>
      </c>
      <c r="C63" s="45" t="s">
        <v>332</v>
      </c>
      <c r="D63" s="46"/>
      <c r="E63" s="308">
        <f>Emission_Factors!B16</f>
        <v>1.6000000000000001E-3</v>
      </c>
      <c r="F63" s="47"/>
      <c r="G63" s="48"/>
      <c r="H63" s="49" t="s">
        <v>280</v>
      </c>
      <c r="I63" s="47"/>
      <c r="J63" s="360" t="s">
        <v>381</v>
      </c>
      <c r="K63" s="361"/>
      <c r="L63" s="361"/>
      <c r="M63" s="361"/>
      <c r="N63" s="361"/>
      <c r="O63" s="361"/>
      <c r="P63" s="362"/>
    </row>
    <row r="64" spans="2:16" x14ac:dyDescent="0.2">
      <c r="B64" s="18">
        <f t="shared" si="0"/>
        <v>12</v>
      </c>
      <c r="C64" s="45" t="s">
        <v>565</v>
      </c>
      <c r="D64" s="46"/>
      <c r="E64" s="308">
        <f>Emission_Factors!B17</f>
        <v>3.4559999999999994E-4</v>
      </c>
      <c r="F64" s="47"/>
      <c r="G64" s="48"/>
      <c r="H64" s="49" t="s">
        <v>280</v>
      </c>
      <c r="I64" s="47"/>
      <c r="J64" s="360" t="s">
        <v>699</v>
      </c>
      <c r="K64" s="361"/>
      <c r="L64" s="361"/>
      <c r="M64" s="361"/>
      <c r="N64" s="361"/>
      <c r="O64" s="361"/>
      <c r="P64" s="362"/>
    </row>
    <row r="65" spans="2:16" x14ac:dyDescent="0.2">
      <c r="B65" s="18">
        <f t="shared" si="0"/>
        <v>12</v>
      </c>
      <c r="C65" s="45" t="s">
        <v>566</v>
      </c>
      <c r="D65" s="46"/>
      <c r="E65" s="308">
        <f>Emission_Factors!B18</f>
        <v>2.5920000000000001E-3</v>
      </c>
      <c r="F65" s="47"/>
      <c r="G65" s="48"/>
      <c r="H65" s="49" t="s">
        <v>280</v>
      </c>
      <c r="I65" s="47"/>
      <c r="J65" s="360" t="s">
        <v>700</v>
      </c>
      <c r="K65" s="361"/>
      <c r="L65" s="361"/>
      <c r="M65" s="361"/>
      <c r="N65" s="361"/>
      <c r="O65" s="361"/>
      <c r="P65" s="362"/>
    </row>
    <row r="66" spans="2:16" x14ac:dyDescent="0.2">
      <c r="B66" s="18">
        <f t="shared" si="0"/>
        <v>13</v>
      </c>
      <c r="C66" s="45" t="s">
        <v>567</v>
      </c>
      <c r="D66" s="46"/>
      <c r="E66" s="308">
        <f>Emission_Factors!B19</f>
        <v>2.5000000000000001E-3</v>
      </c>
      <c r="F66" s="47"/>
      <c r="G66" s="48"/>
      <c r="H66" s="49" t="s">
        <v>280</v>
      </c>
      <c r="I66" s="47"/>
      <c r="J66" s="360" t="s">
        <v>701</v>
      </c>
      <c r="K66" s="361"/>
      <c r="L66" s="361"/>
      <c r="M66" s="361"/>
      <c r="N66" s="361"/>
      <c r="O66" s="361"/>
      <c r="P66" s="362"/>
    </row>
    <row r="67" spans="2:16" x14ac:dyDescent="0.2">
      <c r="B67" s="18">
        <f t="shared" si="0"/>
        <v>13</v>
      </c>
      <c r="C67" s="45" t="s">
        <v>568</v>
      </c>
      <c r="D67" s="46"/>
      <c r="E67" s="308">
        <f>Emission_Factors!B20</f>
        <v>1.9345000000000001E-4</v>
      </c>
      <c r="F67" s="47"/>
      <c r="G67" s="48"/>
      <c r="H67" s="49" t="s">
        <v>280</v>
      </c>
      <c r="I67" s="47"/>
      <c r="J67" s="360" t="s">
        <v>702</v>
      </c>
      <c r="K67" s="361"/>
      <c r="L67" s="361"/>
      <c r="M67" s="361"/>
      <c r="N67" s="361"/>
      <c r="O67" s="361"/>
      <c r="P67" s="362"/>
    </row>
    <row r="68" spans="2:16" x14ac:dyDescent="0.2">
      <c r="B68" s="18">
        <f t="shared" si="0"/>
        <v>13</v>
      </c>
      <c r="C68" s="45" t="s">
        <v>569</v>
      </c>
      <c r="D68" s="46"/>
      <c r="E68" s="308">
        <f>Emission_Factors!B21</f>
        <v>2.2525000000000002E-3</v>
      </c>
      <c r="F68" s="47"/>
      <c r="G68" s="48"/>
      <c r="H68" s="49" t="s">
        <v>280</v>
      </c>
      <c r="I68" s="47"/>
      <c r="J68" s="360" t="s">
        <v>703</v>
      </c>
      <c r="K68" s="361"/>
      <c r="L68" s="361"/>
      <c r="M68" s="361"/>
      <c r="N68" s="361"/>
      <c r="O68" s="361"/>
      <c r="P68" s="362"/>
    </row>
    <row r="69" spans="2:16" x14ac:dyDescent="0.2">
      <c r="B69" s="18">
        <f t="shared" si="0"/>
        <v>13</v>
      </c>
      <c r="C69" s="45" t="s">
        <v>570</v>
      </c>
      <c r="D69" s="46"/>
      <c r="E69" s="308">
        <f>Emission_Factors!B22</f>
        <v>8.3000000000000001E-4</v>
      </c>
      <c r="F69" s="47"/>
      <c r="G69" s="48"/>
      <c r="H69" s="49" t="s">
        <v>280</v>
      </c>
      <c r="I69" s="47"/>
      <c r="J69" s="360" t="s">
        <v>704</v>
      </c>
      <c r="K69" s="361"/>
      <c r="L69" s="361"/>
      <c r="M69" s="361"/>
      <c r="N69" s="361"/>
      <c r="O69" s="361"/>
      <c r="P69" s="362"/>
    </row>
    <row r="70" spans="2:16" x14ac:dyDescent="0.2">
      <c r="B70" s="18">
        <f t="shared" si="0"/>
        <v>14</v>
      </c>
      <c r="C70" s="45" t="s">
        <v>571</v>
      </c>
      <c r="D70" s="46"/>
      <c r="E70" s="308">
        <f>Emission_Factors!B23</f>
        <v>2.6235000000000001E-4</v>
      </c>
      <c r="F70" s="47"/>
      <c r="G70" s="48"/>
      <c r="H70" s="49" t="s">
        <v>280</v>
      </c>
      <c r="I70" s="47"/>
      <c r="J70" s="360" t="s">
        <v>705</v>
      </c>
      <c r="K70" s="361"/>
      <c r="L70" s="361"/>
      <c r="M70" s="361"/>
      <c r="N70" s="361"/>
      <c r="O70" s="361"/>
      <c r="P70" s="362"/>
    </row>
    <row r="71" spans="2:16" x14ac:dyDescent="0.2">
      <c r="B71" s="18">
        <f t="shared" si="0"/>
        <v>14</v>
      </c>
      <c r="C71" s="45" t="s">
        <v>572</v>
      </c>
      <c r="D71" s="46"/>
      <c r="E71" s="308">
        <f>Emission_Factors!B24</f>
        <v>4.2400000000000001E-4</v>
      </c>
      <c r="F71" s="47"/>
      <c r="G71" s="48"/>
      <c r="H71" s="49" t="s">
        <v>280</v>
      </c>
      <c r="I71" s="47"/>
      <c r="J71" s="360" t="s">
        <v>706</v>
      </c>
      <c r="K71" s="361"/>
      <c r="L71" s="361"/>
      <c r="M71" s="361"/>
      <c r="N71" s="361"/>
      <c r="O71" s="361"/>
      <c r="P71" s="362"/>
    </row>
    <row r="72" spans="2:16" x14ac:dyDescent="0.2">
      <c r="B72" s="18">
        <f t="shared" si="0"/>
        <v>12</v>
      </c>
      <c r="C72" s="45" t="s">
        <v>333</v>
      </c>
      <c r="D72" s="46"/>
      <c r="E72" s="308">
        <f>Emission_Factors!D10</f>
        <v>1.6800000000000002E-2</v>
      </c>
      <c r="F72" s="47"/>
      <c r="G72" s="48"/>
      <c r="H72" s="49" t="s">
        <v>280</v>
      </c>
      <c r="I72" s="47"/>
      <c r="J72" s="360" t="s">
        <v>382</v>
      </c>
      <c r="K72" s="361"/>
      <c r="L72" s="361"/>
      <c r="M72" s="361"/>
      <c r="N72" s="361"/>
      <c r="O72" s="361"/>
      <c r="P72" s="362"/>
    </row>
    <row r="73" spans="2:16" x14ac:dyDescent="0.2">
      <c r="B73" s="18">
        <f t="shared" si="0"/>
        <v>14</v>
      </c>
      <c r="C73" s="45" t="s">
        <v>334</v>
      </c>
      <c r="D73" s="46"/>
      <c r="E73" s="308">
        <f>Emission_Factors!D11</f>
        <v>1.265E-2</v>
      </c>
      <c r="F73" s="47"/>
      <c r="G73" s="48"/>
      <c r="H73" s="49" t="s">
        <v>280</v>
      </c>
      <c r="I73" s="47"/>
      <c r="J73" s="360" t="s">
        <v>383</v>
      </c>
      <c r="K73" s="361"/>
      <c r="L73" s="361"/>
      <c r="M73" s="361"/>
      <c r="N73" s="361"/>
      <c r="O73" s="361"/>
      <c r="P73" s="362"/>
    </row>
    <row r="74" spans="2:16" x14ac:dyDescent="0.2">
      <c r="B74" s="18">
        <f t="shared" si="0"/>
        <v>14</v>
      </c>
      <c r="C74" s="45" t="s">
        <v>335</v>
      </c>
      <c r="D74" s="46"/>
      <c r="E74" s="308">
        <f>Emission_Factors!D12</f>
        <v>1.1800000000000001E-2</v>
      </c>
      <c r="F74" s="47"/>
      <c r="G74" s="48"/>
      <c r="H74" s="49" t="s">
        <v>280</v>
      </c>
      <c r="I74" s="47"/>
      <c r="J74" s="360" t="s">
        <v>384</v>
      </c>
      <c r="K74" s="361"/>
      <c r="L74" s="361"/>
      <c r="M74" s="361"/>
      <c r="N74" s="361"/>
      <c r="O74" s="361"/>
      <c r="P74" s="362"/>
    </row>
    <row r="75" spans="2:16" x14ac:dyDescent="0.2">
      <c r="B75" s="18">
        <f t="shared" si="0"/>
        <v>12</v>
      </c>
      <c r="C75" s="45" t="s">
        <v>336</v>
      </c>
      <c r="D75" s="46"/>
      <c r="E75" s="308">
        <f>Emission_Factors!D13</f>
        <v>0.13650000000000001</v>
      </c>
      <c r="F75" s="47"/>
      <c r="G75" s="48"/>
      <c r="H75" s="49" t="s">
        <v>280</v>
      </c>
      <c r="I75" s="47"/>
      <c r="J75" s="360" t="s">
        <v>385</v>
      </c>
      <c r="K75" s="361"/>
      <c r="L75" s="361"/>
      <c r="M75" s="361"/>
      <c r="N75" s="361"/>
      <c r="O75" s="361"/>
      <c r="P75" s="362"/>
    </row>
    <row r="76" spans="2:16" x14ac:dyDescent="0.2">
      <c r="B76" s="18">
        <f t="shared" si="0"/>
        <v>13</v>
      </c>
      <c r="C76" s="45" t="s">
        <v>337</v>
      </c>
      <c r="D76" s="46"/>
      <c r="E76" s="308">
        <f>Emission_Factors!D14</f>
        <v>1.5115000000000001</v>
      </c>
      <c r="F76" s="47"/>
      <c r="G76" s="48"/>
      <c r="H76" s="49" t="s">
        <v>280</v>
      </c>
      <c r="I76" s="47"/>
      <c r="J76" s="360" t="s">
        <v>386</v>
      </c>
      <c r="K76" s="361"/>
      <c r="L76" s="361"/>
      <c r="M76" s="361"/>
      <c r="N76" s="361"/>
      <c r="O76" s="361"/>
      <c r="P76" s="362"/>
    </row>
    <row r="77" spans="2:16" x14ac:dyDescent="0.2">
      <c r="B77" s="18">
        <f t="shared" si="0"/>
        <v>13</v>
      </c>
      <c r="C77" s="45" t="s">
        <v>338</v>
      </c>
      <c r="D77" s="46"/>
      <c r="E77" s="308">
        <f>Emission_Factors!D15</f>
        <v>8.8000000000000005E-3</v>
      </c>
      <c r="F77" s="47"/>
      <c r="G77" s="48"/>
      <c r="H77" s="49" t="s">
        <v>280</v>
      </c>
      <c r="I77" s="47"/>
      <c r="J77" s="360" t="s">
        <v>387</v>
      </c>
      <c r="K77" s="361"/>
      <c r="L77" s="361"/>
      <c r="M77" s="361"/>
      <c r="N77" s="361"/>
      <c r="O77" s="361"/>
      <c r="P77" s="362"/>
    </row>
    <row r="78" spans="2:16" x14ac:dyDescent="0.2">
      <c r="B78" s="18">
        <f t="shared" si="0"/>
        <v>14</v>
      </c>
      <c r="C78" s="45" t="s">
        <v>339</v>
      </c>
      <c r="D78" s="46"/>
      <c r="E78" s="308">
        <f>Emission_Factors!D16</f>
        <v>6.6E-3</v>
      </c>
      <c r="F78" s="47"/>
      <c r="G78" s="48"/>
      <c r="H78" s="49" t="s">
        <v>280</v>
      </c>
      <c r="I78" s="47"/>
      <c r="J78" s="360" t="s">
        <v>388</v>
      </c>
      <c r="K78" s="361"/>
      <c r="L78" s="361"/>
      <c r="M78" s="361"/>
      <c r="N78" s="361"/>
      <c r="O78" s="361"/>
      <c r="P78" s="362"/>
    </row>
    <row r="79" spans="2:16" x14ac:dyDescent="0.2">
      <c r="B79" s="18">
        <f t="shared" si="0"/>
        <v>12</v>
      </c>
      <c r="C79" s="45" t="s">
        <v>573</v>
      </c>
      <c r="D79" s="46"/>
      <c r="E79" s="308">
        <f>Emission_Factors!D17</f>
        <v>8.4960000000000005E-4</v>
      </c>
      <c r="F79" s="47"/>
      <c r="G79" s="48"/>
      <c r="H79" s="49" t="s">
        <v>280</v>
      </c>
      <c r="I79" s="47"/>
      <c r="J79" s="360" t="s">
        <v>707</v>
      </c>
      <c r="K79" s="361"/>
      <c r="L79" s="361"/>
      <c r="M79" s="361"/>
      <c r="N79" s="361"/>
      <c r="O79" s="361"/>
      <c r="P79" s="362"/>
    </row>
    <row r="80" spans="2:16" x14ac:dyDescent="0.2">
      <c r="B80" s="18">
        <f t="shared" si="0"/>
        <v>12</v>
      </c>
      <c r="C80" s="45" t="s">
        <v>574</v>
      </c>
      <c r="D80" s="46"/>
      <c r="E80" s="308">
        <f>Emission_Factors!D18</f>
        <v>6.3720000000000009E-3</v>
      </c>
      <c r="F80" s="47"/>
      <c r="G80" s="48"/>
      <c r="H80" s="49" t="s">
        <v>280</v>
      </c>
      <c r="I80" s="47"/>
      <c r="J80" s="360" t="s">
        <v>708</v>
      </c>
      <c r="K80" s="361"/>
      <c r="L80" s="361"/>
      <c r="M80" s="361"/>
      <c r="N80" s="361"/>
      <c r="O80" s="361"/>
      <c r="P80" s="362"/>
    </row>
    <row r="81" spans="2:16" x14ac:dyDescent="0.2">
      <c r="B81" s="18">
        <f t="shared" si="0"/>
        <v>13</v>
      </c>
      <c r="C81" s="45" t="s">
        <v>575</v>
      </c>
      <c r="D81" s="46"/>
      <c r="E81" s="308">
        <f>Emission_Factors!D19</f>
        <v>2.5000000000000001E-3</v>
      </c>
      <c r="F81" s="47"/>
      <c r="G81" s="48"/>
      <c r="H81" s="49" t="s">
        <v>280</v>
      </c>
      <c r="I81" s="47"/>
      <c r="J81" s="360" t="s">
        <v>709</v>
      </c>
      <c r="K81" s="361"/>
      <c r="L81" s="361"/>
      <c r="M81" s="361"/>
      <c r="N81" s="361"/>
      <c r="O81" s="361"/>
      <c r="P81" s="362"/>
    </row>
    <row r="82" spans="2:16" x14ac:dyDescent="0.2">
      <c r="B82" s="18">
        <f t="shared" si="0"/>
        <v>13</v>
      </c>
      <c r="C82" s="45" t="s">
        <v>576</v>
      </c>
      <c r="D82" s="46"/>
      <c r="E82" s="308">
        <f>Emission_Factors!D20</f>
        <v>9.9645000000000007E-4</v>
      </c>
      <c r="F82" s="47"/>
      <c r="G82" s="48"/>
      <c r="H82" s="49" t="s">
        <v>280</v>
      </c>
      <c r="I82" s="47"/>
      <c r="J82" s="360" t="s">
        <v>710</v>
      </c>
      <c r="K82" s="361"/>
      <c r="L82" s="361"/>
      <c r="M82" s="361"/>
      <c r="N82" s="361"/>
      <c r="O82" s="361"/>
      <c r="P82" s="362"/>
    </row>
    <row r="83" spans="2:16" x14ac:dyDescent="0.2">
      <c r="B83" s="18">
        <f t="shared" si="0"/>
        <v>13</v>
      </c>
      <c r="C83" s="45" t="s">
        <v>577</v>
      </c>
      <c r="D83" s="46"/>
      <c r="E83" s="308">
        <f>Emission_Factors!D21</f>
        <v>1.1602500000000002E-2</v>
      </c>
      <c r="F83" s="47"/>
      <c r="G83" s="48"/>
      <c r="H83" s="49" t="s">
        <v>280</v>
      </c>
      <c r="I83" s="47"/>
      <c r="J83" s="360" t="s">
        <v>711</v>
      </c>
      <c r="K83" s="361"/>
      <c r="L83" s="361"/>
      <c r="M83" s="361"/>
      <c r="N83" s="361"/>
      <c r="O83" s="361"/>
      <c r="P83" s="362"/>
    </row>
    <row r="84" spans="2:16" x14ac:dyDescent="0.2">
      <c r="B84" s="18">
        <f t="shared" si="0"/>
        <v>13</v>
      </c>
      <c r="C84" s="45" t="s">
        <v>578</v>
      </c>
      <c r="D84" s="46"/>
      <c r="E84" s="308">
        <f>Emission_Factors!D22</f>
        <v>8.3000000000000001E-4</v>
      </c>
      <c r="F84" s="47"/>
      <c r="G84" s="48"/>
      <c r="H84" s="49" t="s">
        <v>280</v>
      </c>
      <c r="I84" s="47"/>
      <c r="J84" s="360" t="s">
        <v>712</v>
      </c>
      <c r="K84" s="361"/>
      <c r="L84" s="361"/>
      <c r="M84" s="361"/>
      <c r="N84" s="361"/>
      <c r="O84" s="361"/>
      <c r="P84" s="362"/>
    </row>
    <row r="85" spans="2:16" x14ac:dyDescent="0.2">
      <c r="B85" s="18">
        <f t="shared" si="0"/>
        <v>14</v>
      </c>
      <c r="C85" s="45" t="s">
        <v>579</v>
      </c>
      <c r="D85" s="46"/>
      <c r="E85" s="308">
        <f>Emission_Factors!D23</f>
        <v>1.3513500000000001E-3</v>
      </c>
      <c r="F85" s="47"/>
      <c r="G85" s="48"/>
      <c r="H85" s="49" t="s">
        <v>280</v>
      </c>
      <c r="I85" s="47"/>
      <c r="J85" s="360" t="s">
        <v>713</v>
      </c>
      <c r="K85" s="361"/>
      <c r="L85" s="361"/>
      <c r="M85" s="361"/>
      <c r="N85" s="361"/>
      <c r="O85" s="361"/>
      <c r="P85" s="362"/>
    </row>
    <row r="86" spans="2:16" x14ac:dyDescent="0.2">
      <c r="B86" s="18">
        <f t="shared" si="0"/>
        <v>14</v>
      </c>
      <c r="C86" s="45" t="s">
        <v>580</v>
      </c>
      <c r="D86" s="46"/>
      <c r="E86" s="308">
        <f>Emission_Factors!D24</f>
        <v>2.1840000000000002E-3</v>
      </c>
      <c r="F86" s="47"/>
      <c r="G86" s="48"/>
      <c r="H86" s="49" t="s">
        <v>280</v>
      </c>
      <c r="I86" s="47"/>
      <c r="J86" s="360" t="s">
        <v>714</v>
      </c>
      <c r="K86" s="361"/>
      <c r="L86" s="361"/>
      <c r="M86" s="361"/>
      <c r="N86" s="361"/>
      <c r="O86" s="361"/>
      <c r="P86" s="362"/>
    </row>
    <row r="87" spans="2:16" ht="25.5" customHeight="1" x14ac:dyDescent="0.2">
      <c r="B87" s="18">
        <f t="shared" si="0"/>
        <v>8</v>
      </c>
      <c r="C87" s="45" t="s">
        <v>340</v>
      </c>
      <c r="D87" s="311" t="s">
        <v>630</v>
      </c>
      <c r="E87" s="308">
        <f t="shared" ref="E87:E93" si="1">$E$23*(E27*$E$26+E57*(1-$E$26))</f>
        <v>6.1200000000000004E-3</v>
      </c>
      <c r="F87" s="310"/>
      <c r="G87" s="48"/>
      <c r="H87" s="49" t="s">
        <v>280</v>
      </c>
      <c r="I87" s="47"/>
      <c r="J87" s="360" t="s">
        <v>291</v>
      </c>
      <c r="K87" s="361"/>
      <c r="L87" s="361"/>
      <c r="M87" s="361"/>
      <c r="N87" s="361"/>
      <c r="O87" s="361"/>
      <c r="P87" s="362"/>
    </row>
    <row r="88" spans="2:16" ht="25.5" customHeight="1" x14ac:dyDescent="0.2">
      <c r="B88" s="18">
        <f t="shared" si="0"/>
        <v>10</v>
      </c>
      <c r="C88" s="45" t="s">
        <v>341</v>
      </c>
      <c r="D88" s="311" t="s">
        <v>631</v>
      </c>
      <c r="E88" s="308">
        <f t="shared" si="1"/>
        <v>3.4799999999999996E-3</v>
      </c>
      <c r="F88" s="47"/>
      <c r="G88" s="48"/>
      <c r="H88" s="49" t="s">
        <v>280</v>
      </c>
      <c r="I88" s="47"/>
      <c r="J88" s="360" t="s">
        <v>292</v>
      </c>
      <c r="K88" s="361"/>
      <c r="L88" s="361"/>
      <c r="M88" s="361"/>
      <c r="N88" s="361"/>
      <c r="O88" s="361"/>
      <c r="P88" s="362"/>
    </row>
    <row r="89" spans="2:16" ht="25.5" customHeight="1" x14ac:dyDescent="0.2">
      <c r="B89" s="18">
        <f t="shared" si="0"/>
        <v>10</v>
      </c>
      <c r="C89" s="45" t="s">
        <v>342</v>
      </c>
      <c r="D89" s="311" t="s">
        <v>632</v>
      </c>
      <c r="E89" s="308">
        <f t="shared" si="1"/>
        <v>2.9399999999999999E-3</v>
      </c>
      <c r="F89" s="47"/>
      <c r="G89" s="48"/>
      <c r="H89" s="49" t="s">
        <v>280</v>
      </c>
      <c r="I89" s="47"/>
      <c r="J89" s="360" t="s">
        <v>293</v>
      </c>
      <c r="K89" s="361"/>
      <c r="L89" s="361"/>
      <c r="M89" s="361"/>
      <c r="N89" s="361"/>
      <c r="O89" s="361"/>
      <c r="P89" s="362"/>
    </row>
    <row r="90" spans="2:16" ht="25.5" customHeight="1" x14ac:dyDescent="0.2">
      <c r="B90" s="18">
        <f t="shared" si="0"/>
        <v>8</v>
      </c>
      <c r="C90" s="45" t="s">
        <v>343</v>
      </c>
      <c r="D90" s="311" t="s">
        <v>633</v>
      </c>
      <c r="E90" s="308">
        <f t="shared" si="1"/>
        <v>2.1299999999999996E-2</v>
      </c>
      <c r="F90" s="47"/>
      <c r="G90" s="48"/>
      <c r="H90" s="49" t="s">
        <v>280</v>
      </c>
      <c r="I90" s="47"/>
      <c r="J90" s="360" t="s">
        <v>294</v>
      </c>
      <c r="K90" s="361"/>
      <c r="L90" s="361"/>
      <c r="M90" s="361"/>
      <c r="N90" s="361"/>
      <c r="O90" s="361"/>
      <c r="P90" s="362"/>
    </row>
    <row r="91" spans="2:16" ht="25.5" customHeight="1" x14ac:dyDescent="0.2">
      <c r="B91" s="18">
        <f t="shared" si="0"/>
        <v>9</v>
      </c>
      <c r="C91" s="45" t="s">
        <v>344</v>
      </c>
      <c r="D91" s="311" t="s">
        <v>634</v>
      </c>
      <c r="E91" s="308">
        <f t="shared" si="1"/>
        <v>1.02885</v>
      </c>
      <c r="F91" s="47"/>
      <c r="G91" s="48"/>
      <c r="H91" s="49" t="s">
        <v>280</v>
      </c>
      <c r="I91" s="47"/>
      <c r="J91" s="360" t="s">
        <v>531</v>
      </c>
      <c r="K91" s="361"/>
      <c r="L91" s="361"/>
      <c r="M91" s="361"/>
      <c r="N91" s="361"/>
      <c r="O91" s="361"/>
      <c r="P91" s="362"/>
    </row>
    <row r="92" spans="2:16" ht="25.5" customHeight="1" x14ac:dyDescent="0.2">
      <c r="B92" s="18">
        <f t="shared" si="0"/>
        <v>9</v>
      </c>
      <c r="C92" s="45" t="s">
        <v>345</v>
      </c>
      <c r="D92" s="311" t="s">
        <v>635</v>
      </c>
      <c r="E92" s="308">
        <f t="shared" si="1"/>
        <v>8.9999999999999998E-4</v>
      </c>
      <c r="F92" s="47"/>
      <c r="G92" s="48"/>
      <c r="H92" s="49" t="s">
        <v>280</v>
      </c>
      <c r="I92" s="47"/>
      <c r="J92" s="360" t="s">
        <v>532</v>
      </c>
      <c r="K92" s="361"/>
      <c r="L92" s="361"/>
      <c r="M92" s="361"/>
      <c r="N92" s="361"/>
      <c r="O92" s="361"/>
      <c r="P92" s="362"/>
    </row>
    <row r="93" spans="2:16" ht="25.5" customHeight="1" x14ac:dyDescent="0.2">
      <c r="B93" s="18">
        <f t="shared" si="0"/>
        <v>10</v>
      </c>
      <c r="C93" s="45" t="s">
        <v>346</v>
      </c>
      <c r="D93" s="311" t="s">
        <v>636</v>
      </c>
      <c r="E93" s="308">
        <f t="shared" si="1"/>
        <v>1.0200000000000001E-3</v>
      </c>
      <c r="F93" s="47"/>
      <c r="G93" s="48"/>
      <c r="H93" s="49" t="s">
        <v>280</v>
      </c>
      <c r="I93" s="47"/>
      <c r="J93" s="360" t="s">
        <v>295</v>
      </c>
      <c r="K93" s="361"/>
      <c r="L93" s="361"/>
      <c r="M93" s="361"/>
      <c r="N93" s="361"/>
      <c r="O93" s="361"/>
      <c r="P93" s="362"/>
    </row>
    <row r="94" spans="2:16" ht="25.5" customHeight="1" x14ac:dyDescent="0.2">
      <c r="B94" s="18">
        <f t="shared" si="0"/>
        <v>8</v>
      </c>
      <c r="C94" s="45" t="s">
        <v>581</v>
      </c>
      <c r="D94" s="311" t="s">
        <v>637</v>
      </c>
      <c r="E94" s="308">
        <f t="shared" ref="E94:E101" si="2">$E$23*(E34*$E$26+E64*(1-$E$26))</f>
        <v>2.1167999999999998E-4</v>
      </c>
      <c r="F94" s="47"/>
      <c r="G94" s="48"/>
      <c r="H94" s="49" t="s">
        <v>280</v>
      </c>
      <c r="I94" s="47"/>
      <c r="J94" s="360" t="s">
        <v>715</v>
      </c>
      <c r="K94" s="361"/>
      <c r="L94" s="361"/>
      <c r="M94" s="361"/>
      <c r="N94" s="361"/>
      <c r="O94" s="361"/>
      <c r="P94" s="362"/>
    </row>
    <row r="95" spans="2:16" ht="25.5" customHeight="1" x14ac:dyDescent="0.2">
      <c r="B95" s="18">
        <f t="shared" si="0"/>
        <v>8</v>
      </c>
      <c r="C95" s="45" t="s">
        <v>582</v>
      </c>
      <c r="D95" s="311" t="s">
        <v>638</v>
      </c>
      <c r="E95" s="308">
        <f t="shared" si="2"/>
        <v>1.5876E-3</v>
      </c>
      <c r="F95" s="47"/>
      <c r="G95" s="48"/>
      <c r="H95" s="49" t="s">
        <v>280</v>
      </c>
      <c r="I95" s="47"/>
      <c r="J95" s="360" t="s">
        <v>716</v>
      </c>
      <c r="K95" s="361"/>
      <c r="L95" s="361"/>
      <c r="M95" s="361"/>
      <c r="N95" s="361"/>
      <c r="O95" s="361"/>
      <c r="P95" s="362"/>
    </row>
    <row r="96" spans="2:16" ht="25.5" customHeight="1" x14ac:dyDescent="0.2">
      <c r="B96" s="18">
        <f t="shared" si="0"/>
        <v>9</v>
      </c>
      <c r="C96" s="45" t="s">
        <v>583</v>
      </c>
      <c r="D96" s="311" t="s">
        <v>639</v>
      </c>
      <c r="E96" s="308">
        <f t="shared" si="2"/>
        <v>1.5E-3</v>
      </c>
      <c r="F96" s="47"/>
      <c r="G96" s="48"/>
      <c r="H96" s="49" t="s">
        <v>280</v>
      </c>
      <c r="I96" s="47"/>
      <c r="J96" s="360" t="s">
        <v>717</v>
      </c>
      <c r="K96" s="361"/>
      <c r="L96" s="361"/>
      <c r="M96" s="361"/>
      <c r="N96" s="361"/>
      <c r="O96" s="361"/>
      <c r="P96" s="362"/>
    </row>
    <row r="97" spans="2:16" ht="25.5" customHeight="1" x14ac:dyDescent="0.2">
      <c r="B97" s="18">
        <f t="shared" si="0"/>
        <v>9</v>
      </c>
      <c r="C97" s="45" t="s">
        <v>584</v>
      </c>
      <c r="D97" s="311" t="s">
        <v>640</v>
      </c>
      <c r="E97" s="308">
        <f t="shared" si="2"/>
        <v>1.5548999999999999E-4</v>
      </c>
      <c r="F97" s="47"/>
      <c r="G97" s="48"/>
      <c r="H97" s="49" t="s">
        <v>280</v>
      </c>
      <c r="I97" s="47"/>
      <c r="J97" s="360" t="s">
        <v>718</v>
      </c>
      <c r="K97" s="361"/>
      <c r="L97" s="361"/>
      <c r="M97" s="361"/>
      <c r="N97" s="361"/>
      <c r="O97" s="361"/>
      <c r="P97" s="362"/>
    </row>
    <row r="98" spans="2:16" ht="25.5" customHeight="1" x14ac:dyDescent="0.2">
      <c r="B98" s="18">
        <f t="shared" si="0"/>
        <v>9</v>
      </c>
      <c r="C98" s="45" t="s">
        <v>585</v>
      </c>
      <c r="D98" s="311" t="s">
        <v>641</v>
      </c>
      <c r="E98" s="308">
        <f>$E$23*(E38*$E$26+E68*(1-$E$26))</f>
        <v>1.8105E-3</v>
      </c>
      <c r="F98" s="47"/>
      <c r="G98" s="48"/>
      <c r="H98" s="49" t="s">
        <v>280</v>
      </c>
      <c r="I98" s="47"/>
      <c r="J98" s="360" t="s">
        <v>719</v>
      </c>
      <c r="K98" s="361"/>
      <c r="L98" s="361"/>
      <c r="M98" s="361"/>
      <c r="N98" s="361"/>
      <c r="O98" s="361"/>
      <c r="P98" s="362"/>
    </row>
    <row r="99" spans="2:16" ht="25.5" customHeight="1" x14ac:dyDescent="0.2">
      <c r="B99" s="18">
        <f t="shared" si="0"/>
        <v>9</v>
      </c>
      <c r="C99" s="45" t="s">
        <v>586</v>
      </c>
      <c r="D99" s="311" t="s">
        <v>642</v>
      </c>
      <c r="E99" s="308">
        <f t="shared" si="2"/>
        <v>4.9799999999999996E-4</v>
      </c>
      <c r="F99" s="47"/>
      <c r="G99" s="48"/>
      <c r="H99" s="49" t="s">
        <v>280</v>
      </c>
      <c r="I99" s="47"/>
      <c r="J99" s="360" t="s">
        <v>720</v>
      </c>
      <c r="K99" s="361"/>
      <c r="L99" s="361"/>
      <c r="M99" s="361"/>
      <c r="N99" s="361"/>
      <c r="O99" s="361"/>
      <c r="P99" s="362"/>
    </row>
    <row r="100" spans="2:16" ht="25.5" customHeight="1" x14ac:dyDescent="0.2">
      <c r="B100" s="18">
        <f t="shared" si="0"/>
        <v>10</v>
      </c>
      <c r="C100" s="45" t="s">
        <v>587</v>
      </c>
      <c r="D100" s="311" t="s">
        <v>643</v>
      </c>
      <c r="E100" s="308">
        <f t="shared" si="2"/>
        <v>2.1086999999999999E-4</v>
      </c>
      <c r="F100" s="47"/>
      <c r="G100" s="48"/>
      <c r="H100" s="49" t="s">
        <v>280</v>
      </c>
      <c r="I100" s="47"/>
      <c r="J100" s="360" t="s">
        <v>721</v>
      </c>
      <c r="K100" s="361"/>
      <c r="L100" s="361"/>
      <c r="M100" s="361"/>
      <c r="N100" s="361"/>
      <c r="O100" s="361"/>
      <c r="P100" s="362"/>
    </row>
    <row r="101" spans="2:16" ht="25.5" customHeight="1" x14ac:dyDescent="0.2">
      <c r="B101" s="18">
        <f t="shared" si="0"/>
        <v>10</v>
      </c>
      <c r="C101" s="45" t="s">
        <v>588</v>
      </c>
      <c r="D101" s="311" t="s">
        <v>644</v>
      </c>
      <c r="E101" s="308">
        <f t="shared" si="2"/>
        <v>3.4079999999999994E-4</v>
      </c>
      <c r="F101" s="47"/>
      <c r="G101" s="48"/>
      <c r="H101" s="49" t="s">
        <v>280</v>
      </c>
      <c r="I101" s="47"/>
      <c r="J101" s="360" t="s">
        <v>722</v>
      </c>
      <c r="K101" s="361"/>
      <c r="L101" s="361"/>
      <c r="M101" s="361"/>
      <c r="N101" s="361"/>
      <c r="O101" s="361"/>
      <c r="P101" s="362"/>
    </row>
    <row r="102" spans="2:16" ht="25.5" x14ac:dyDescent="0.2">
      <c r="B102" s="18">
        <f t="shared" si="0"/>
        <v>8</v>
      </c>
      <c r="C102" s="45" t="s">
        <v>347</v>
      </c>
      <c r="D102" s="311" t="s">
        <v>645</v>
      </c>
      <c r="E102" s="308">
        <f t="shared" ref="E102:E108" si="3">($E$24+$E$25)*(E42*$E$26+E72*(1-$E$26))</f>
        <v>8.2200000000000016E-3</v>
      </c>
      <c r="F102" s="47"/>
      <c r="G102" s="48"/>
      <c r="H102" s="49" t="s">
        <v>280</v>
      </c>
      <c r="I102" s="47"/>
      <c r="J102" s="360" t="s">
        <v>291</v>
      </c>
      <c r="K102" s="361"/>
      <c r="L102" s="361"/>
      <c r="M102" s="361"/>
      <c r="N102" s="361"/>
      <c r="O102" s="361"/>
      <c r="P102" s="362"/>
    </row>
    <row r="103" spans="2:16" ht="25.5" x14ac:dyDescent="0.2">
      <c r="B103" s="18">
        <f t="shared" si="0"/>
        <v>10</v>
      </c>
      <c r="C103" s="45" t="s">
        <v>348</v>
      </c>
      <c r="D103" s="311" t="s">
        <v>646</v>
      </c>
      <c r="E103" s="308">
        <f t="shared" si="3"/>
        <v>6.2000000000000006E-3</v>
      </c>
      <c r="F103" s="47"/>
      <c r="G103" s="48"/>
      <c r="H103" s="49" t="s">
        <v>280</v>
      </c>
      <c r="I103" s="47"/>
      <c r="J103" s="360" t="s">
        <v>292</v>
      </c>
      <c r="K103" s="361"/>
      <c r="L103" s="361"/>
      <c r="M103" s="361"/>
      <c r="N103" s="361"/>
      <c r="O103" s="361"/>
      <c r="P103" s="362"/>
    </row>
    <row r="104" spans="2:16" ht="25.5" x14ac:dyDescent="0.2">
      <c r="B104" s="18">
        <f t="shared" si="0"/>
        <v>10</v>
      </c>
      <c r="C104" s="45" t="s">
        <v>349</v>
      </c>
      <c r="D104" s="311" t="s">
        <v>647</v>
      </c>
      <c r="E104" s="308">
        <f t="shared" si="3"/>
        <v>5.7800000000000004E-3</v>
      </c>
      <c r="F104" s="47"/>
      <c r="G104" s="48"/>
      <c r="H104" s="49" t="s">
        <v>280</v>
      </c>
      <c r="I104" s="47"/>
      <c r="J104" s="360" t="s">
        <v>293</v>
      </c>
      <c r="K104" s="361"/>
      <c r="L104" s="361"/>
      <c r="M104" s="361"/>
      <c r="N104" s="361"/>
      <c r="O104" s="361"/>
      <c r="P104" s="362"/>
    </row>
    <row r="105" spans="2:16" ht="25.5" x14ac:dyDescent="0.2">
      <c r="B105" s="18">
        <f t="shared" si="0"/>
        <v>8</v>
      </c>
      <c r="C105" s="45" t="s">
        <v>350</v>
      </c>
      <c r="D105" s="311" t="s">
        <v>648</v>
      </c>
      <c r="E105" s="308">
        <f t="shared" si="3"/>
        <v>5.5800000000000009E-2</v>
      </c>
      <c r="F105" s="47"/>
      <c r="G105" s="48"/>
      <c r="H105" s="49" t="s">
        <v>280</v>
      </c>
      <c r="I105" s="47"/>
      <c r="J105" s="360" t="s">
        <v>294</v>
      </c>
      <c r="K105" s="361"/>
      <c r="L105" s="361"/>
      <c r="M105" s="361"/>
      <c r="N105" s="361"/>
      <c r="O105" s="361"/>
      <c r="P105" s="362"/>
    </row>
    <row r="106" spans="2:16" ht="25.5" x14ac:dyDescent="0.2">
      <c r="B106" s="18">
        <f t="shared" si="0"/>
        <v>9</v>
      </c>
      <c r="C106" s="45" t="s">
        <v>351</v>
      </c>
      <c r="D106" s="311" t="s">
        <v>649</v>
      </c>
      <c r="E106" s="308">
        <f t="shared" si="3"/>
        <v>0.59940000000000004</v>
      </c>
      <c r="F106" s="47"/>
      <c r="G106" s="48"/>
      <c r="H106" s="49" t="s">
        <v>280</v>
      </c>
      <c r="I106" s="47"/>
      <c r="J106" s="360" t="s">
        <v>531</v>
      </c>
      <c r="K106" s="361"/>
      <c r="L106" s="361"/>
      <c r="M106" s="361"/>
      <c r="N106" s="361"/>
      <c r="O106" s="361"/>
      <c r="P106" s="362"/>
    </row>
    <row r="107" spans="2:16" ht="25.5" x14ac:dyDescent="0.2">
      <c r="B107" s="18">
        <f t="shared" si="0"/>
        <v>9</v>
      </c>
      <c r="C107" s="45" t="s">
        <v>352</v>
      </c>
      <c r="D107" s="311" t="s">
        <v>650</v>
      </c>
      <c r="E107" s="308">
        <f t="shared" si="3"/>
        <v>3.2200000000000002E-3</v>
      </c>
      <c r="F107" s="47"/>
      <c r="G107" s="48"/>
      <c r="H107" s="49" t="s">
        <v>280</v>
      </c>
      <c r="I107" s="47"/>
      <c r="J107" s="360" t="s">
        <v>532</v>
      </c>
      <c r="K107" s="361"/>
      <c r="L107" s="361"/>
      <c r="M107" s="361"/>
      <c r="N107" s="361"/>
      <c r="O107" s="361"/>
      <c r="P107" s="362"/>
    </row>
    <row r="108" spans="2:16" ht="25.5" x14ac:dyDescent="0.2">
      <c r="B108" s="18">
        <f t="shared" si="0"/>
        <v>10</v>
      </c>
      <c r="C108" s="45" t="s">
        <v>353</v>
      </c>
      <c r="D108" s="311" t="s">
        <v>651</v>
      </c>
      <c r="E108" s="308">
        <f t="shared" si="3"/>
        <v>2.2800000000000003E-3</v>
      </c>
      <c r="F108" s="47"/>
      <c r="G108" s="48"/>
      <c r="H108" s="49" t="s">
        <v>280</v>
      </c>
      <c r="I108" s="47"/>
      <c r="J108" s="360" t="s">
        <v>295</v>
      </c>
      <c r="K108" s="361"/>
      <c r="L108" s="361"/>
      <c r="M108" s="361"/>
      <c r="N108" s="361"/>
      <c r="O108" s="361"/>
      <c r="P108" s="362"/>
    </row>
    <row r="109" spans="2:16" ht="25.5" x14ac:dyDescent="0.2">
      <c r="B109" s="18">
        <f t="shared" si="0"/>
        <v>8</v>
      </c>
      <c r="C109" s="45" t="s">
        <v>589</v>
      </c>
      <c r="D109" s="311" t="s">
        <v>652</v>
      </c>
      <c r="E109" s="308">
        <f t="shared" ref="E109:E116" si="4">($E$24+$E$25)*(E49*$E$26+E79*(1-$E$26))</f>
        <v>4.1616E-4</v>
      </c>
      <c r="F109" s="47"/>
      <c r="G109" s="48"/>
      <c r="H109" s="49" t="s">
        <v>280</v>
      </c>
      <c r="I109" s="47"/>
      <c r="J109" s="360" t="s">
        <v>715</v>
      </c>
      <c r="K109" s="361"/>
      <c r="L109" s="361"/>
      <c r="M109" s="361"/>
      <c r="N109" s="361"/>
      <c r="O109" s="361"/>
      <c r="P109" s="362"/>
    </row>
    <row r="110" spans="2:16" ht="25.5" x14ac:dyDescent="0.2">
      <c r="B110" s="18">
        <f t="shared" si="0"/>
        <v>8</v>
      </c>
      <c r="C110" s="45" t="s">
        <v>590</v>
      </c>
      <c r="D110" s="311" t="s">
        <v>653</v>
      </c>
      <c r="E110" s="308">
        <f t="shared" si="4"/>
        <v>3.1212000000000011E-3</v>
      </c>
      <c r="F110" s="47"/>
      <c r="G110" s="48"/>
      <c r="H110" s="49" t="s">
        <v>280</v>
      </c>
      <c r="I110" s="47"/>
      <c r="J110" s="360" t="s">
        <v>716</v>
      </c>
      <c r="K110" s="361"/>
      <c r="L110" s="361"/>
      <c r="M110" s="361"/>
      <c r="N110" s="361"/>
      <c r="O110" s="361"/>
      <c r="P110" s="362"/>
    </row>
    <row r="111" spans="2:16" ht="25.5" x14ac:dyDescent="0.2">
      <c r="B111" s="18">
        <f t="shared" si="0"/>
        <v>9</v>
      </c>
      <c r="C111" s="45" t="s">
        <v>591</v>
      </c>
      <c r="D111" s="311" t="s">
        <v>654</v>
      </c>
      <c r="E111" s="308">
        <f t="shared" si="4"/>
        <v>1E-3</v>
      </c>
      <c r="F111" s="47"/>
      <c r="G111" s="48"/>
      <c r="H111" s="49" t="s">
        <v>280</v>
      </c>
      <c r="I111" s="47"/>
      <c r="J111" s="360" t="s">
        <v>717</v>
      </c>
      <c r="K111" s="361"/>
      <c r="L111" s="361"/>
      <c r="M111" s="361"/>
      <c r="N111" s="361"/>
      <c r="O111" s="361"/>
      <c r="P111" s="362"/>
    </row>
    <row r="112" spans="2:16" ht="25.5" x14ac:dyDescent="0.2">
      <c r="B112" s="18">
        <f t="shared" si="0"/>
        <v>9</v>
      </c>
      <c r="C112" s="45" t="s">
        <v>592</v>
      </c>
      <c r="D112" s="311" t="s">
        <v>655</v>
      </c>
      <c r="E112" s="308">
        <f t="shared" si="4"/>
        <v>4.0734000000000007E-4</v>
      </c>
      <c r="F112" s="47"/>
      <c r="G112" s="48"/>
      <c r="H112" s="49" t="s">
        <v>280</v>
      </c>
      <c r="I112" s="47"/>
      <c r="J112" s="360" t="s">
        <v>718</v>
      </c>
      <c r="K112" s="361"/>
      <c r="L112" s="361"/>
      <c r="M112" s="361"/>
      <c r="N112" s="361"/>
      <c r="O112" s="361"/>
      <c r="P112" s="362"/>
    </row>
    <row r="113" spans="2:16" ht="25.5" x14ac:dyDescent="0.2">
      <c r="B113" s="18">
        <f t="shared" si="0"/>
        <v>9</v>
      </c>
      <c r="C113" s="45" t="s">
        <v>593</v>
      </c>
      <c r="D113" s="311" t="s">
        <v>656</v>
      </c>
      <c r="E113" s="308">
        <f t="shared" si="4"/>
        <v>4.7430000000000007E-3</v>
      </c>
      <c r="F113" s="47"/>
      <c r="G113" s="48"/>
      <c r="H113" s="49" t="s">
        <v>280</v>
      </c>
      <c r="I113" s="47"/>
      <c r="J113" s="360" t="s">
        <v>719</v>
      </c>
      <c r="K113" s="361"/>
      <c r="L113" s="361"/>
      <c r="M113" s="361"/>
      <c r="N113" s="361"/>
      <c r="O113" s="361"/>
      <c r="P113" s="362"/>
    </row>
    <row r="114" spans="2:16" ht="25.5" x14ac:dyDescent="0.2">
      <c r="B114" s="18">
        <f t="shared" si="0"/>
        <v>9</v>
      </c>
      <c r="C114" s="45" t="s">
        <v>594</v>
      </c>
      <c r="D114" s="311" t="s">
        <v>657</v>
      </c>
      <c r="E114" s="308">
        <f>($E$24+$E$25)*(E54*$E$26+E84*(1-$E$26))</f>
        <v>3.3200000000000005E-4</v>
      </c>
      <c r="F114" s="47"/>
      <c r="G114" s="48"/>
      <c r="H114" s="49" t="s">
        <v>280</v>
      </c>
      <c r="I114" s="47"/>
      <c r="J114" s="360" t="s">
        <v>720</v>
      </c>
      <c r="K114" s="361"/>
      <c r="L114" s="361"/>
      <c r="M114" s="361"/>
      <c r="N114" s="361"/>
      <c r="O114" s="361"/>
      <c r="P114" s="362"/>
    </row>
    <row r="115" spans="2:16" ht="25.5" x14ac:dyDescent="0.2">
      <c r="B115" s="18">
        <f t="shared" si="0"/>
        <v>10</v>
      </c>
      <c r="C115" s="45" t="s">
        <v>595</v>
      </c>
      <c r="D115" s="311" t="s">
        <v>658</v>
      </c>
      <c r="E115" s="308">
        <f t="shared" si="4"/>
        <v>5.5241999999999997E-4</v>
      </c>
      <c r="F115" s="47"/>
      <c r="G115" s="48"/>
      <c r="H115" s="49" t="s">
        <v>280</v>
      </c>
      <c r="I115" s="47"/>
      <c r="J115" s="360" t="s">
        <v>721</v>
      </c>
      <c r="K115" s="361"/>
      <c r="L115" s="361"/>
      <c r="M115" s="361"/>
      <c r="N115" s="361"/>
      <c r="O115" s="361"/>
      <c r="P115" s="362"/>
    </row>
    <row r="116" spans="2:16" ht="25.5" x14ac:dyDescent="0.2">
      <c r="B116" s="18">
        <f t="shared" si="0"/>
        <v>10</v>
      </c>
      <c r="C116" s="45" t="s">
        <v>596</v>
      </c>
      <c r="D116" s="311" t="s">
        <v>659</v>
      </c>
      <c r="E116" s="308">
        <f t="shared" si="4"/>
        <v>8.9280000000000023E-4</v>
      </c>
      <c r="F116" s="47"/>
      <c r="G116" s="48"/>
      <c r="H116" s="49" t="s">
        <v>280</v>
      </c>
      <c r="I116" s="47"/>
      <c r="J116" s="360" t="s">
        <v>722</v>
      </c>
      <c r="K116" s="361"/>
      <c r="L116" s="361"/>
      <c r="M116" s="361"/>
      <c r="N116" s="361"/>
      <c r="O116" s="361"/>
      <c r="P116" s="362"/>
    </row>
    <row r="117" spans="2:16" x14ac:dyDescent="0.2">
      <c r="B117" s="18">
        <f t="shared" si="0"/>
        <v>2</v>
      </c>
      <c r="C117" s="45" t="s">
        <v>281</v>
      </c>
      <c r="D117" s="46" t="s">
        <v>354</v>
      </c>
      <c r="E117" s="308">
        <f t="shared" ref="E117:E123" si="5">E87+E102</f>
        <v>1.4340000000000002E-2</v>
      </c>
      <c r="F117" s="47"/>
      <c r="G117" s="48"/>
      <c r="H117" s="49" t="s">
        <v>280</v>
      </c>
      <c r="I117" s="47"/>
      <c r="J117" s="360" t="s">
        <v>303</v>
      </c>
      <c r="K117" s="361"/>
      <c r="L117" s="361"/>
      <c r="M117" s="361"/>
      <c r="N117" s="361"/>
      <c r="O117" s="361"/>
      <c r="P117" s="362"/>
    </row>
    <row r="118" spans="2:16" x14ac:dyDescent="0.2">
      <c r="B118" s="18">
        <f t="shared" si="0"/>
        <v>4</v>
      </c>
      <c r="C118" s="45" t="s">
        <v>282</v>
      </c>
      <c r="D118" s="46" t="s">
        <v>355</v>
      </c>
      <c r="E118" s="308">
        <f t="shared" si="5"/>
        <v>9.6800000000000011E-3</v>
      </c>
      <c r="F118" s="47"/>
      <c r="G118" s="48"/>
      <c r="H118" s="49" t="s">
        <v>280</v>
      </c>
      <c r="I118" s="47"/>
      <c r="J118" s="360" t="s">
        <v>304</v>
      </c>
      <c r="K118" s="361"/>
      <c r="L118" s="361"/>
      <c r="M118" s="361"/>
      <c r="N118" s="361"/>
      <c r="O118" s="361"/>
      <c r="P118" s="362"/>
    </row>
    <row r="119" spans="2:16" x14ac:dyDescent="0.2">
      <c r="B119" s="18">
        <f t="shared" si="0"/>
        <v>4</v>
      </c>
      <c r="C119" s="45" t="s">
        <v>283</v>
      </c>
      <c r="D119" s="46" t="s">
        <v>356</v>
      </c>
      <c r="E119" s="308">
        <f t="shared" si="5"/>
        <v>8.7200000000000003E-3</v>
      </c>
      <c r="F119" s="47"/>
      <c r="G119" s="48"/>
      <c r="H119" s="49" t="s">
        <v>280</v>
      </c>
      <c r="I119" s="47"/>
      <c r="J119" s="360" t="s">
        <v>723</v>
      </c>
      <c r="K119" s="361"/>
      <c r="L119" s="361"/>
      <c r="M119" s="361"/>
      <c r="N119" s="361"/>
      <c r="O119" s="361"/>
      <c r="P119" s="362"/>
    </row>
    <row r="120" spans="2:16" x14ac:dyDescent="0.2">
      <c r="B120" s="18">
        <f t="shared" si="0"/>
        <v>2</v>
      </c>
      <c r="C120" s="45" t="s">
        <v>284</v>
      </c>
      <c r="D120" s="46" t="s">
        <v>357</v>
      </c>
      <c r="E120" s="308">
        <f t="shared" si="5"/>
        <v>7.7100000000000002E-2</v>
      </c>
      <c r="F120" s="47"/>
      <c r="G120" s="48"/>
      <c r="H120" s="49" t="s">
        <v>280</v>
      </c>
      <c r="I120" s="47"/>
      <c r="J120" s="360" t="s">
        <v>724</v>
      </c>
      <c r="K120" s="361"/>
      <c r="L120" s="361"/>
      <c r="M120" s="361"/>
      <c r="N120" s="361"/>
      <c r="O120" s="361"/>
      <c r="P120" s="362"/>
    </row>
    <row r="121" spans="2:16" x14ac:dyDescent="0.2">
      <c r="B121" s="18">
        <f t="shared" si="0"/>
        <v>3</v>
      </c>
      <c r="C121" s="45" t="s">
        <v>285</v>
      </c>
      <c r="D121" s="46" t="s">
        <v>358</v>
      </c>
      <c r="E121" s="308">
        <f t="shared" si="5"/>
        <v>1.62825</v>
      </c>
      <c r="F121" s="47"/>
      <c r="G121" s="48"/>
      <c r="H121" s="49" t="s">
        <v>280</v>
      </c>
      <c r="I121" s="47"/>
      <c r="J121" s="360" t="s">
        <v>725</v>
      </c>
      <c r="K121" s="361"/>
      <c r="L121" s="361"/>
      <c r="M121" s="361"/>
      <c r="N121" s="361"/>
      <c r="O121" s="361"/>
      <c r="P121" s="362"/>
    </row>
    <row r="122" spans="2:16" x14ac:dyDescent="0.2">
      <c r="B122" s="18">
        <f t="shared" si="0"/>
        <v>3</v>
      </c>
      <c r="C122" s="45" t="s">
        <v>286</v>
      </c>
      <c r="D122" s="46" t="s">
        <v>359</v>
      </c>
      <c r="E122" s="308">
        <f t="shared" si="5"/>
        <v>4.1200000000000004E-3</v>
      </c>
      <c r="F122" s="47"/>
      <c r="G122" s="48"/>
      <c r="H122" s="49" t="s">
        <v>280</v>
      </c>
      <c r="I122" s="47"/>
      <c r="J122" s="360" t="s">
        <v>726</v>
      </c>
      <c r="K122" s="361"/>
      <c r="L122" s="361"/>
      <c r="M122" s="361"/>
      <c r="N122" s="361"/>
      <c r="O122" s="361"/>
      <c r="P122" s="362"/>
    </row>
    <row r="123" spans="2:16" x14ac:dyDescent="0.2">
      <c r="B123" s="18">
        <f t="shared" si="0"/>
        <v>4</v>
      </c>
      <c r="C123" s="45" t="s">
        <v>287</v>
      </c>
      <c r="D123" s="46" t="s">
        <v>360</v>
      </c>
      <c r="E123" s="308">
        <f t="shared" si="5"/>
        <v>3.3000000000000004E-3</v>
      </c>
      <c r="F123" s="47"/>
      <c r="G123" s="48"/>
      <c r="H123" s="49" t="s">
        <v>280</v>
      </c>
      <c r="I123" s="47"/>
      <c r="J123" s="360" t="s">
        <v>727</v>
      </c>
      <c r="K123" s="361"/>
      <c r="L123" s="361"/>
      <c r="M123" s="361"/>
      <c r="N123" s="361"/>
      <c r="O123" s="361"/>
      <c r="P123" s="362"/>
    </row>
    <row r="124" spans="2:16" x14ac:dyDescent="0.2">
      <c r="B124" s="18">
        <f t="shared" si="0"/>
        <v>2</v>
      </c>
      <c r="C124" s="45" t="s">
        <v>597</v>
      </c>
      <c r="D124" s="46" t="str">
        <f>"flame_" &amp; C124 &amp; "+smold_" &amp; C124</f>
        <v>flame_ec+smold_ec</v>
      </c>
      <c r="E124" s="308">
        <f t="shared" ref="E124:E131" si="6">E94+E109</f>
        <v>6.2783999999999995E-4</v>
      </c>
      <c r="F124" s="47"/>
      <c r="G124" s="48"/>
      <c r="H124" s="49" t="s">
        <v>280</v>
      </c>
      <c r="I124" s="47"/>
      <c r="J124" s="360" t="s">
        <v>728</v>
      </c>
      <c r="K124" s="361"/>
      <c r="L124" s="361"/>
      <c r="M124" s="361"/>
      <c r="N124" s="361"/>
      <c r="O124" s="361"/>
      <c r="P124" s="362"/>
    </row>
    <row r="125" spans="2:16" x14ac:dyDescent="0.2">
      <c r="B125" s="18">
        <f t="shared" si="0"/>
        <v>2</v>
      </c>
      <c r="C125" s="45" t="s">
        <v>598</v>
      </c>
      <c r="D125" s="46" t="str">
        <f t="shared" ref="D125:D131" si="7">"flame_" &amp; C125 &amp; "+smold_" &amp; C125</f>
        <v>flame_oc+smold_oc</v>
      </c>
      <c r="E125" s="308">
        <f t="shared" si="6"/>
        <v>4.7088000000000008E-3</v>
      </c>
      <c r="F125" s="47"/>
      <c r="G125" s="48"/>
      <c r="H125" s="49" t="s">
        <v>280</v>
      </c>
      <c r="I125" s="47"/>
      <c r="J125" s="360" t="s">
        <v>729</v>
      </c>
      <c r="K125" s="361"/>
      <c r="L125" s="361"/>
      <c r="M125" s="361"/>
      <c r="N125" s="361"/>
      <c r="O125" s="361"/>
      <c r="P125" s="362"/>
    </row>
    <row r="126" spans="2:16" x14ac:dyDescent="0.2">
      <c r="B126" s="18">
        <f t="shared" si="0"/>
        <v>3</v>
      </c>
      <c r="C126" s="45" t="s">
        <v>599</v>
      </c>
      <c r="D126" s="46" t="str">
        <f t="shared" si="7"/>
        <v>flame_nox+smold_nox</v>
      </c>
      <c r="E126" s="308">
        <f t="shared" si="6"/>
        <v>2.5000000000000001E-3</v>
      </c>
      <c r="F126" s="47"/>
      <c r="G126" s="48"/>
      <c r="H126" s="49" t="s">
        <v>280</v>
      </c>
      <c r="I126" s="47"/>
      <c r="J126" s="360" t="s">
        <v>730</v>
      </c>
      <c r="K126" s="361"/>
      <c r="L126" s="361"/>
      <c r="M126" s="361"/>
      <c r="N126" s="361"/>
      <c r="O126" s="361"/>
      <c r="P126" s="362"/>
    </row>
    <row r="127" spans="2:16" x14ac:dyDescent="0.2">
      <c r="B127" s="18">
        <f t="shared" si="0"/>
        <v>3</v>
      </c>
      <c r="C127" s="45" t="s">
        <v>600</v>
      </c>
      <c r="D127" s="46" t="str">
        <f t="shared" si="7"/>
        <v>flame_nh3+smold_nh3</v>
      </c>
      <c r="E127" s="308">
        <f t="shared" si="6"/>
        <v>5.6283000000000006E-4</v>
      </c>
      <c r="F127" s="47"/>
      <c r="G127" s="48"/>
      <c r="H127" s="49" t="s">
        <v>280</v>
      </c>
      <c r="I127" s="47"/>
      <c r="J127" s="360" t="s">
        <v>731</v>
      </c>
      <c r="K127" s="361"/>
      <c r="L127" s="361"/>
      <c r="M127" s="361"/>
      <c r="N127" s="361"/>
      <c r="O127" s="361"/>
      <c r="P127" s="362"/>
    </row>
    <row r="128" spans="2:16" x14ac:dyDescent="0.2">
      <c r="B128" s="18">
        <f t="shared" si="0"/>
        <v>3</v>
      </c>
      <c r="C128" s="45" t="s">
        <v>601</v>
      </c>
      <c r="D128" s="46" t="str">
        <f t="shared" si="7"/>
        <v>flame_voc+smold_voc</v>
      </c>
      <c r="E128" s="308">
        <f t="shared" si="6"/>
        <v>6.5535000000000003E-3</v>
      </c>
      <c r="F128" s="47"/>
      <c r="G128" s="48"/>
      <c r="H128" s="49" t="s">
        <v>280</v>
      </c>
      <c r="I128" s="47"/>
      <c r="J128" s="360" t="s">
        <v>732</v>
      </c>
      <c r="K128" s="361"/>
      <c r="L128" s="361"/>
      <c r="M128" s="361"/>
      <c r="N128" s="361"/>
      <c r="O128" s="361"/>
      <c r="P128" s="362"/>
    </row>
    <row r="129" spans="1:25" x14ac:dyDescent="0.2">
      <c r="B129" s="18">
        <f t="shared" si="0"/>
        <v>3</v>
      </c>
      <c r="C129" s="45" t="s">
        <v>602</v>
      </c>
      <c r="D129" s="46" t="str">
        <f t="shared" si="7"/>
        <v>flame_so2+smold_so2</v>
      </c>
      <c r="E129" s="308">
        <f>E99+E114</f>
        <v>8.3000000000000001E-4</v>
      </c>
      <c r="F129" s="47"/>
      <c r="G129" s="48"/>
      <c r="H129" s="49" t="s">
        <v>280</v>
      </c>
      <c r="I129" s="47"/>
      <c r="J129" s="360" t="s">
        <v>733</v>
      </c>
      <c r="K129" s="361"/>
      <c r="L129" s="361"/>
      <c r="M129" s="361"/>
      <c r="N129" s="361"/>
      <c r="O129" s="361"/>
      <c r="P129" s="362"/>
    </row>
    <row r="130" spans="1:25" x14ac:dyDescent="0.2">
      <c r="B130" s="18">
        <f t="shared" si="0"/>
        <v>4</v>
      </c>
      <c r="C130" s="45" t="s">
        <v>603</v>
      </c>
      <c r="D130" s="46" t="str">
        <f t="shared" si="7"/>
        <v>flame_meth+smold_meth</v>
      </c>
      <c r="E130" s="308">
        <f t="shared" si="6"/>
        <v>7.6329000000000002E-4</v>
      </c>
      <c r="F130" s="47"/>
      <c r="G130" s="48"/>
      <c r="H130" s="49" t="s">
        <v>280</v>
      </c>
      <c r="I130" s="47"/>
      <c r="J130" s="360" t="s">
        <v>734</v>
      </c>
      <c r="K130" s="361"/>
      <c r="L130" s="361"/>
      <c r="M130" s="361"/>
      <c r="N130" s="361"/>
      <c r="O130" s="361"/>
      <c r="P130" s="362"/>
    </row>
    <row r="131" spans="1:25" x14ac:dyDescent="0.2">
      <c r="B131" s="18">
        <f t="shared" si="0"/>
        <v>4</v>
      </c>
      <c r="C131" s="45" t="s">
        <v>604</v>
      </c>
      <c r="D131" s="46" t="str">
        <f t="shared" si="7"/>
        <v>flame_form+smold_form</v>
      </c>
      <c r="E131" s="308">
        <f t="shared" si="6"/>
        <v>1.2336000000000001E-3</v>
      </c>
      <c r="F131" s="47"/>
      <c r="G131" s="48"/>
      <c r="H131" s="49" t="s">
        <v>280</v>
      </c>
      <c r="I131" s="47"/>
      <c r="J131" s="360" t="s">
        <v>735</v>
      </c>
      <c r="K131" s="361"/>
      <c r="L131" s="361"/>
      <c r="M131" s="361"/>
      <c r="N131" s="361"/>
      <c r="O131" s="361"/>
      <c r="P131" s="362"/>
    </row>
    <row r="132" spans="1:25" x14ac:dyDescent="0.2">
      <c r="B132" s="9"/>
      <c r="C132" s="50" t="s">
        <v>69</v>
      </c>
      <c r="D132" s="51" t="s">
        <v>70</v>
      </c>
      <c r="E132" s="52"/>
      <c r="F132" s="52"/>
      <c r="G132" s="52"/>
      <c r="H132" s="53"/>
      <c r="I132" s="54"/>
      <c r="J132" s="55"/>
      <c r="K132" s="55"/>
      <c r="L132" s="55"/>
      <c r="M132" s="55"/>
      <c r="N132" s="55"/>
      <c r="O132" s="55"/>
      <c r="P132" s="56"/>
    </row>
    <row r="133" spans="1:25" ht="13.5" thickBot="1" x14ac:dyDescent="0.25">
      <c r="B133" s="9"/>
      <c r="C133" s="2"/>
      <c r="D133" s="2"/>
      <c r="E133" s="2"/>
      <c r="F133" s="2"/>
      <c r="G133" s="2"/>
      <c r="H133" s="2"/>
      <c r="J133" s="2"/>
      <c r="K133" s="2"/>
      <c r="L133" s="2"/>
      <c r="M133" s="2"/>
      <c r="N133" s="2"/>
      <c r="O133" s="2"/>
      <c r="P133" s="2"/>
    </row>
    <row r="134" spans="1:25" s="33" customFormat="1" ht="13.5" thickBot="1" x14ac:dyDescent="0.25">
      <c r="A134" s="32"/>
      <c r="B134" s="365" t="s">
        <v>71</v>
      </c>
      <c r="C134" s="366"/>
      <c r="D134" s="366"/>
      <c r="E134" s="366"/>
      <c r="F134" s="366"/>
      <c r="G134" s="366"/>
      <c r="H134" s="366"/>
      <c r="I134" s="366"/>
      <c r="J134" s="366"/>
      <c r="K134" s="366"/>
      <c r="L134" s="366"/>
      <c r="M134" s="366"/>
      <c r="N134" s="366"/>
      <c r="O134" s="366"/>
      <c r="P134" s="367"/>
      <c r="Q134" s="32"/>
      <c r="R134" s="32"/>
      <c r="S134" s="32"/>
      <c r="T134" s="32"/>
      <c r="U134" s="32"/>
      <c r="V134" s="32"/>
      <c r="W134" s="32"/>
      <c r="X134" s="32"/>
      <c r="Y134" s="32"/>
    </row>
    <row r="135" spans="1:25" x14ac:dyDescent="0.2">
      <c r="B135" s="9"/>
      <c r="C135" s="2"/>
      <c r="D135" s="2"/>
      <c r="E135" s="2"/>
      <c r="F135" s="2"/>
      <c r="G135" s="2"/>
      <c r="H135" s="43" t="s">
        <v>72</v>
      </c>
      <c r="J135" s="2"/>
      <c r="K135" s="2"/>
      <c r="L135" s="2"/>
      <c r="M135" s="2"/>
      <c r="N135" s="2"/>
      <c r="O135" s="2"/>
      <c r="P135" s="2"/>
    </row>
    <row r="136" spans="1:25" x14ac:dyDescent="0.2">
      <c r="B136" s="9"/>
      <c r="C136" s="44" t="s">
        <v>73</v>
      </c>
      <c r="D136" s="44" t="s">
        <v>74</v>
      </c>
      <c r="E136" s="44" t="s">
        <v>63</v>
      </c>
      <c r="F136" s="44" t="s">
        <v>75</v>
      </c>
      <c r="G136" s="44" t="s">
        <v>73</v>
      </c>
      <c r="H136" s="44" t="s">
        <v>66</v>
      </c>
      <c r="I136" s="44" t="s">
        <v>76</v>
      </c>
      <c r="J136" s="44" t="s">
        <v>77</v>
      </c>
      <c r="K136" s="44" t="s">
        <v>78</v>
      </c>
      <c r="L136" s="44" t="s">
        <v>79</v>
      </c>
      <c r="M136" s="44" t="s">
        <v>67</v>
      </c>
      <c r="N136" s="363" t="s">
        <v>68</v>
      </c>
      <c r="O136" s="363"/>
      <c r="P136" s="363"/>
      <c r="X136" s="32"/>
      <c r="Y136" s="32"/>
    </row>
    <row r="137" spans="1:25" ht="14.25" customHeight="1" x14ac:dyDescent="0.2">
      <c r="B137" s="9"/>
      <c r="C137" s="57"/>
      <c r="D137" s="74" t="s">
        <v>86</v>
      </c>
      <c r="E137" s="58">
        <v>1.833</v>
      </c>
      <c r="F137" s="58" t="s">
        <v>44</v>
      </c>
      <c r="G137" s="59">
        <f>IF($C137="",1,VLOOKUP($C137,$C$22:$H$70,3,FALSE))</f>
        <v>1</v>
      </c>
      <c r="H137" s="60" t="str">
        <f>IF($C137="","",VLOOKUP($C137,$C$22:$H$70,4,FALSE))</f>
        <v/>
      </c>
      <c r="I137" s="61">
        <f>IF(D137="","",E137*G137*$D$5)</f>
        <v>1.833</v>
      </c>
      <c r="J137" s="58" t="s">
        <v>44</v>
      </c>
      <c r="K137" s="62"/>
      <c r="L137" s="58"/>
      <c r="M137" s="63"/>
      <c r="N137" s="364" t="s">
        <v>613</v>
      </c>
      <c r="O137" s="364"/>
      <c r="P137" s="364"/>
      <c r="X137" s="32"/>
      <c r="Y137" s="32"/>
    </row>
    <row r="138" spans="1:25" x14ac:dyDescent="0.2">
      <c r="B138" s="9"/>
      <c r="C138" s="67" t="s">
        <v>69</v>
      </c>
      <c r="D138" s="51" t="s">
        <v>70</v>
      </c>
      <c r="E138" s="68" t="s">
        <v>80</v>
      </c>
      <c r="F138" s="51"/>
      <c r="G138" s="51"/>
      <c r="H138" s="51"/>
      <c r="I138" s="68" t="s">
        <v>81</v>
      </c>
      <c r="J138" s="51"/>
      <c r="K138" s="68"/>
      <c r="L138" s="51" t="s">
        <v>82</v>
      </c>
      <c r="M138" s="69"/>
      <c r="N138" s="359"/>
      <c r="O138" s="359"/>
      <c r="P138" s="359"/>
      <c r="X138" s="32"/>
      <c r="Y138" s="32"/>
    </row>
    <row r="139" spans="1:25" s="2" customFormat="1" ht="13.5" thickBot="1" x14ac:dyDescent="0.25">
      <c r="B139" s="9"/>
      <c r="X139" s="32"/>
      <c r="Y139" s="32"/>
    </row>
    <row r="140" spans="1:25" s="33" customFormat="1" ht="13.5" thickBot="1" x14ac:dyDescent="0.25">
      <c r="A140" s="32"/>
      <c r="B140" s="365" t="s">
        <v>83</v>
      </c>
      <c r="C140" s="366"/>
      <c r="D140" s="366"/>
      <c r="E140" s="366"/>
      <c r="F140" s="366"/>
      <c r="G140" s="366"/>
      <c r="H140" s="366"/>
      <c r="I140" s="366"/>
      <c r="J140" s="366"/>
      <c r="K140" s="366"/>
      <c r="L140" s="366"/>
      <c r="M140" s="366"/>
      <c r="N140" s="366"/>
      <c r="O140" s="366"/>
      <c r="P140" s="367"/>
      <c r="Q140" s="32"/>
      <c r="R140" s="32"/>
      <c r="S140" s="32"/>
      <c r="T140" s="32"/>
      <c r="U140" s="32"/>
      <c r="V140" s="32"/>
      <c r="W140" s="32"/>
      <c r="X140" s="32"/>
      <c r="Y140" s="32"/>
    </row>
    <row r="141" spans="1:25" x14ac:dyDescent="0.2">
      <c r="B141" s="9"/>
      <c r="C141" s="2"/>
      <c r="D141" s="2"/>
      <c r="E141" s="2"/>
      <c r="F141" s="2"/>
      <c r="G141" s="2"/>
      <c r="H141" s="43" t="s">
        <v>84</v>
      </c>
      <c r="J141" s="2"/>
      <c r="K141" s="2"/>
      <c r="L141" s="2"/>
      <c r="M141" s="2"/>
      <c r="N141" s="2"/>
      <c r="O141" s="2"/>
      <c r="P141" s="2"/>
      <c r="X141" s="32"/>
      <c r="Y141" s="32"/>
    </row>
    <row r="142" spans="1:25" x14ac:dyDescent="0.2">
      <c r="B142" s="9"/>
      <c r="C142" s="44" t="s">
        <v>73</v>
      </c>
      <c r="D142" s="44" t="s">
        <v>74</v>
      </c>
      <c r="E142" s="44" t="s">
        <v>63</v>
      </c>
      <c r="F142" s="44" t="s">
        <v>75</v>
      </c>
      <c r="G142" s="44" t="s">
        <v>73</v>
      </c>
      <c r="H142" s="44" t="s">
        <v>66</v>
      </c>
      <c r="I142" s="44" t="s">
        <v>76</v>
      </c>
      <c r="J142" s="44" t="s">
        <v>77</v>
      </c>
      <c r="K142" s="44" t="s">
        <v>78</v>
      </c>
      <c r="L142" s="44" t="s">
        <v>79</v>
      </c>
      <c r="M142" s="44" t="s">
        <v>67</v>
      </c>
      <c r="N142" s="363" t="s">
        <v>68</v>
      </c>
      <c r="O142" s="363"/>
      <c r="P142" s="363"/>
      <c r="X142" s="32"/>
      <c r="Y142" s="32"/>
    </row>
    <row r="143" spans="1:25" x14ac:dyDescent="0.2">
      <c r="B143" s="9"/>
      <c r="C143" s="70"/>
      <c r="D143" s="71" t="str">
        <f>CONCATENATE(G5," [Insert]")</f>
        <v>Stemwood, broadcast burned [Insert]</v>
      </c>
      <c r="E143" s="72">
        <v>1</v>
      </c>
      <c r="F143" s="72" t="s">
        <v>44</v>
      </c>
      <c r="G143" s="59">
        <f>IF($C143="",1,VLOOKUP($C143,$C$22:$H$123,3,FALSE))</f>
        <v>1</v>
      </c>
      <c r="H143" s="60" t="str">
        <f>IF($C143="","",VLOOKUP($C143,$C$22:$H$123,4,FALSE))</f>
        <v/>
      </c>
      <c r="I143" s="61">
        <f>IF(D143="","",E143*G143*$D$5)</f>
        <v>1</v>
      </c>
      <c r="J143" s="72"/>
      <c r="K143" s="62" t="s">
        <v>102</v>
      </c>
      <c r="L143" s="58"/>
      <c r="M143" s="73"/>
      <c r="N143" s="358" t="s">
        <v>85</v>
      </c>
      <c r="O143" s="358"/>
      <c r="P143" s="358"/>
      <c r="X143" s="32"/>
      <c r="Y143" s="32"/>
    </row>
    <row r="144" spans="1:25" x14ac:dyDescent="0.2">
      <c r="B144" s="9"/>
      <c r="C144" s="65" t="s">
        <v>285</v>
      </c>
      <c r="D144" s="74" t="s">
        <v>86</v>
      </c>
      <c r="E144" s="65">
        <v>1</v>
      </c>
      <c r="F144" s="72" t="s">
        <v>280</v>
      </c>
      <c r="G144" s="59">
        <f>IF($C144="",1,VLOOKUP($C144,$C$22:$H$131,3,FALSE))</f>
        <v>1.62825</v>
      </c>
      <c r="H144" s="60" t="str">
        <f>IF($C144="","",VLOOKUP($C144,$C$22:$H$131,6,FALSE))</f>
        <v>kg/kg</v>
      </c>
      <c r="I144" s="309">
        <f>IF(D144="","",E144*G144*$D$5)</f>
        <v>1.62825</v>
      </c>
      <c r="J144" s="65" t="s">
        <v>44</v>
      </c>
      <c r="K144" s="62"/>
      <c r="L144" s="58"/>
      <c r="M144" s="63"/>
      <c r="N144" s="358" t="s">
        <v>87</v>
      </c>
      <c r="O144" s="358"/>
      <c r="P144" s="358"/>
      <c r="X144" s="32"/>
      <c r="Y144" s="32"/>
    </row>
    <row r="145" spans="2:25" x14ac:dyDescent="0.2">
      <c r="B145" s="9"/>
      <c r="C145" s="65" t="s">
        <v>286</v>
      </c>
      <c r="D145" s="74" t="s">
        <v>88</v>
      </c>
      <c r="E145" s="65">
        <v>1</v>
      </c>
      <c r="F145" s="72" t="s">
        <v>280</v>
      </c>
      <c r="G145" s="59">
        <f t="shared" ref="G145:G158" si="8">IF($C145="",1,VLOOKUP($C145,$C$22:$H$131,3,FALSE))</f>
        <v>4.1200000000000004E-3</v>
      </c>
      <c r="H145" s="60" t="str">
        <f t="shared" ref="H145:H158" si="9">IF($C145="","",VLOOKUP($C145,$C$22:$H$131,6,FALSE))</f>
        <v>kg/kg</v>
      </c>
      <c r="I145" s="309">
        <f t="shared" ref="I145:I150" si="10">IF(D145="","",E145*G145*$D$5)</f>
        <v>4.1200000000000004E-3</v>
      </c>
      <c r="J145" s="65" t="s">
        <v>44</v>
      </c>
      <c r="K145" s="62"/>
      <c r="L145" s="58"/>
      <c r="M145" s="63"/>
      <c r="N145" s="358" t="s">
        <v>87</v>
      </c>
      <c r="O145" s="358"/>
      <c r="P145" s="358"/>
      <c r="X145" s="32"/>
      <c r="Y145" s="32"/>
    </row>
    <row r="146" spans="2:25" x14ac:dyDescent="0.2">
      <c r="B146" s="9"/>
      <c r="C146" s="65" t="s">
        <v>284</v>
      </c>
      <c r="D146" s="75" t="s">
        <v>89</v>
      </c>
      <c r="E146" s="65">
        <v>1</v>
      </c>
      <c r="F146" s="72" t="s">
        <v>280</v>
      </c>
      <c r="G146" s="59">
        <f t="shared" si="8"/>
        <v>7.7100000000000002E-2</v>
      </c>
      <c r="H146" s="60" t="str">
        <f t="shared" si="9"/>
        <v>kg/kg</v>
      </c>
      <c r="I146" s="309">
        <f t="shared" si="10"/>
        <v>7.7100000000000002E-2</v>
      </c>
      <c r="J146" s="65" t="s">
        <v>44</v>
      </c>
      <c r="K146" s="62"/>
      <c r="L146" s="58"/>
      <c r="M146" s="63"/>
      <c r="N146" s="358" t="s">
        <v>87</v>
      </c>
      <c r="O146" s="358"/>
      <c r="P146" s="358"/>
      <c r="X146" s="32"/>
      <c r="Y146" s="32"/>
    </row>
    <row r="147" spans="2:25" x14ac:dyDescent="0.2">
      <c r="B147" s="9"/>
      <c r="C147" s="65" t="s">
        <v>287</v>
      </c>
      <c r="D147" s="75" t="s">
        <v>90</v>
      </c>
      <c r="E147" s="65">
        <v>1</v>
      </c>
      <c r="F147" s="72" t="s">
        <v>280</v>
      </c>
      <c r="G147" s="59">
        <f t="shared" si="8"/>
        <v>3.3000000000000004E-3</v>
      </c>
      <c r="H147" s="60" t="str">
        <f t="shared" si="9"/>
        <v>kg/kg</v>
      </c>
      <c r="I147" s="309">
        <f t="shared" si="10"/>
        <v>3.3000000000000004E-3</v>
      </c>
      <c r="J147" s="65" t="s">
        <v>44</v>
      </c>
      <c r="K147" s="62"/>
      <c r="L147" s="58"/>
      <c r="M147" s="63"/>
      <c r="N147" s="358" t="s">
        <v>87</v>
      </c>
      <c r="O147" s="358"/>
      <c r="P147" s="358"/>
      <c r="X147" s="32"/>
      <c r="Y147" s="32"/>
    </row>
    <row r="148" spans="2:25" x14ac:dyDescent="0.2">
      <c r="B148" s="9"/>
      <c r="C148" s="65" t="s">
        <v>281</v>
      </c>
      <c r="D148" s="74" t="s">
        <v>91</v>
      </c>
      <c r="E148" s="65">
        <v>1</v>
      </c>
      <c r="F148" s="72" t="s">
        <v>280</v>
      </c>
      <c r="G148" s="59">
        <f t="shared" si="8"/>
        <v>1.4340000000000002E-2</v>
      </c>
      <c r="H148" s="60" t="str">
        <f t="shared" si="9"/>
        <v>kg/kg</v>
      </c>
      <c r="I148" s="309">
        <f t="shared" si="10"/>
        <v>1.4340000000000002E-2</v>
      </c>
      <c r="J148" s="65" t="s">
        <v>44</v>
      </c>
      <c r="K148" s="62"/>
      <c r="L148" s="58"/>
      <c r="M148" s="63"/>
      <c r="N148" s="358" t="s">
        <v>87</v>
      </c>
      <c r="O148" s="358"/>
      <c r="P148" s="358"/>
      <c r="X148" s="32"/>
      <c r="Y148" s="32"/>
    </row>
    <row r="149" spans="2:25" x14ac:dyDescent="0.2">
      <c r="B149" s="9"/>
      <c r="C149" s="65" t="s">
        <v>282</v>
      </c>
      <c r="D149" s="74" t="s">
        <v>92</v>
      </c>
      <c r="E149" s="65">
        <v>1</v>
      </c>
      <c r="F149" s="72" t="s">
        <v>280</v>
      </c>
      <c r="G149" s="59">
        <f t="shared" si="8"/>
        <v>9.6800000000000011E-3</v>
      </c>
      <c r="H149" s="60" t="str">
        <f t="shared" si="9"/>
        <v>kg/kg</v>
      </c>
      <c r="I149" s="309">
        <f t="shared" si="10"/>
        <v>9.6800000000000011E-3</v>
      </c>
      <c r="J149" s="65" t="s">
        <v>44</v>
      </c>
      <c r="K149" s="62"/>
      <c r="L149" s="58"/>
      <c r="M149" s="63"/>
      <c r="N149" s="358" t="s">
        <v>87</v>
      </c>
      <c r="O149" s="358"/>
      <c r="P149" s="358"/>
      <c r="X149" s="32"/>
      <c r="Y149" s="32"/>
    </row>
    <row r="150" spans="2:25" x14ac:dyDescent="0.2">
      <c r="B150" s="9"/>
      <c r="C150" s="65" t="s">
        <v>283</v>
      </c>
      <c r="D150" s="74" t="s">
        <v>93</v>
      </c>
      <c r="E150" s="65">
        <v>1</v>
      </c>
      <c r="F150" s="72" t="s">
        <v>280</v>
      </c>
      <c r="G150" s="59">
        <f t="shared" si="8"/>
        <v>8.7200000000000003E-3</v>
      </c>
      <c r="H150" s="60" t="str">
        <f t="shared" si="9"/>
        <v>kg/kg</v>
      </c>
      <c r="I150" s="309">
        <f t="shared" si="10"/>
        <v>8.7200000000000003E-3</v>
      </c>
      <c r="J150" s="65" t="s">
        <v>44</v>
      </c>
      <c r="K150" s="62"/>
      <c r="L150" s="58"/>
      <c r="M150" s="63"/>
      <c r="N150" s="358" t="s">
        <v>87</v>
      </c>
      <c r="O150" s="358"/>
      <c r="P150" s="358"/>
      <c r="X150" s="32"/>
      <c r="Y150" s="32"/>
    </row>
    <row r="151" spans="2:25" x14ac:dyDescent="0.2">
      <c r="B151" s="9"/>
      <c r="C151" s="45" t="s">
        <v>597</v>
      </c>
      <c r="D151" s="74" t="s">
        <v>605</v>
      </c>
      <c r="E151" s="65">
        <v>1</v>
      </c>
      <c r="F151" s="72" t="s">
        <v>280</v>
      </c>
      <c r="G151" s="59">
        <f t="shared" si="8"/>
        <v>6.2783999999999995E-4</v>
      </c>
      <c r="H151" s="60" t="str">
        <f t="shared" si="9"/>
        <v>kg/kg</v>
      </c>
      <c r="I151" s="309">
        <f t="shared" ref="I151:I158" si="11">IF(D151="","",E151*G151*$D$5)</f>
        <v>6.2783999999999995E-4</v>
      </c>
      <c r="J151" s="65" t="s">
        <v>44</v>
      </c>
      <c r="K151" s="62"/>
      <c r="L151" s="58"/>
      <c r="M151" s="63"/>
      <c r="N151" s="358" t="s">
        <v>87</v>
      </c>
      <c r="O151" s="358"/>
      <c r="P151" s="358"/>
      <c r="X151" s="32"/>
      <c r="Y151" s="32"/>
    </row>
    <row r="152" spans="2:25" x14ac:dyDescent="0.2">
      <c r="B152" s="9"/>
      <c r="C152" s="45" t="s">
        <v>598</v>
      </c>
      <c r="D152" s="74" t="s">
        <v>606</v>
      </c>
      <c r="E152" s="65">
        <v>1</v>
      </c>
      <c r="F152" s="72" t="s">
        <v>280</v>
      </c>
      <c r="G152" s="59">
        <f t="shared" si="8"/>
        <v>4.7088000000000008E-3</v>
      </c>
      <c r="H152" s="60" t="str">
        <f t="shared" si="9"/>
        <v>kg/kg</v>
      </c>
      <c r="I152" s="309">
        <f t="shared" si="11"/>
        <v>4.7088000000000008E-3</v>
      </c>
      <c r="J152" s="65" t="s">
        <v>44</v>
      </c>
      <c r="K152" s="62"/>
      <c r="L152" s="58"/>
      <c r="M152" s="63"/>
      <c r="N152" s="358" t="s">
        <v>87</v>
      </c>
      <c r="O152" s="358"/>
      <c r="P152" s="358"/>
      <c r="X152" s="32"/>
      <c r="Y152" s="32"/>
    </row>
    <row r="153" spans="2:25" x14ac:dyDescent="0.2">
      <c r="B153" s="9"/>
      <c r="C153" s="45" t="s">
        <v>599</v>
      </c>
      <c r="D153" s="74" t="s">
        <v>607</v>
      </c>
      <c r="E153" s="65">
        <v>1</v>
      </c>
      <c r="F153" s="72" t="s">
        <v>280</v>
      </c>
      <c r="G153" s="59">
        <f t="shared" si="8"/>
        <v>2.5000000000000001E-3</v>
      </c>
      <c r="H153" s="60" t="str">
        <f t="shared" si="9"/>
        <v>kg/kg</v>
      </c>
      <c r="I153" s="309">
        <f t="shared" si="11"/>
        <v>2.5000000000000001E-3</v>
      </c>
      <c r="J153" s="65" t="s">
        <v>44</v>
      </c>
      <c r="K153" s="62"/>
      <c r="L153" s="58"/>
      <c r="M153" s="63"/>
      <c r="N153" s="358" t="s">
        <v>87</v>
      </c>
      <c r="O153" s="358"/>
      <c r="P153" s="358"/>
      <c r="X153" s="32"/>
      <c r="Y153" s="32"/>
    </row>
    <row r="154" spans="2:25" x14ac:dyDescent="0.2">
      <c r="B154" s="9"/>
      <c r="C154" s="45" t="s">
        <v>600</v>
      </c>
      <c r="D154" s="74" t="s">
        <v>608</v>
      </c>
      <c r="E154" s="65">
        <v>1</v>
      </c>
      <c r="F154" s="72" t="s">
        <v>280</v>
      </c>
      <c r="G154" s="59">
        <f t="shared" si="8"/>
        <v>5.6283000000000006E-4</v>
      </c>
      <c r="H154" s="60" t="str">
        <f t="shared" si="9"/>
        <v>kg/kg</v>
      </c>
      <c r="I154" s="309">
        <f t="shared" si="11"/>
        <v>5.6283000000000006E-4</v>
      </c>
      <c r="J154" s="65" t="s">
        <v>44</v>
      </c>
      <c r="K154" s="62"/>
      <c r="L154" s="58"/>
      <c r="M154" s="63"/>
      <c r="N154" s="358" t="s">
        <v>87</v>
      </c>
      <c r="O154" s="358"/>
      <c r="P154" s="358"/>
      <c r="X154" s="32"/>
      <c r="Y154" s="32"/>
    </row>
    <row r="155" spans="2:25" x14ac:dyDescent="0.2">
      <c r="B155" s="9"/>
      <c r="C155" s="45" t="s">
        <v>601</v>
      </c>
      <c r="D155" s="333" t="s">
        <v>627</v>
      </c>
      <c r="E155" s="65">
        <v>1</v>
      </c>
      <c r="F155" s="72" t="s">
        <v>280</v>
      </c>
      <c r="G155" s="59">
        <f t="shared" si="8"/>
        <v>6.5535000000000003E-3</v>
      </c>
      <c r="H155" s="60" t="str">
        <f t="shared" si="9"/>
        <v>kg/kg</v>
      </c>
      <c r="I155" s="309">
        <f t="shared" si="11"/>
        <v>6.5535000000000003E-3</v>
      </c>
      <c r="J155" s="65" t="s">
        <v>44</v>
      </c>
      <c r="K155" s="62"/>
      <c r="L155" s="58"/>
      <c r="M155" s="63"/>
      <c r="N155" s="358" t="s">
        <v>87</v>
      </c>
      <c r="O155" s="358"/>
      <c r="P155" s="358"/>
      <c r="X155" s="32"/>
      <c r="Y155" s="32"/>
    </row>
    <row r="156" spans="2:25" x14ac:dyDescent="0.2">
      <c r="B156" s="9"/>
      <c r="C156" s="45" t="s">
        <v>602</v>
      </c>
      <c r="D156" s="333" t="s">
        <v>609</v>
      </c>
      <c r="E156" s="65">
        <v>1</v>
      </c>
      <c r="F156" s="72" t="s">
        <v>280</v>
      </c>
      <c r="G156" s="59">
        <f t="shared" si="8"/>
        <v>8.3000000000000001E-4</v>
      </c>
      <c r="H156" s="60" t="str">
        <f t="shared" si="9"/>
        <v>kg/kg</v>
      </c>
      <c r="I156" s="309">
        <f t="shared" si="11"/>
        <v>8.3000000000000001E-4</v>
      </c>
      <c r="J156" s="65" t="s">
        <v>44</v>
      </c>
      <c r="K156" s="62"/>
      <c r="L156" s="58"/>
      <c r="M156" s="63"/>
      <c r="N156" s="358" t="s">
        <v>87</v>
      </c>
      <c r="O156" s="358"/>
      <c r="P156" s="358"/>
      <c r="X156" s="32"/>
      <c r="Y156" s="32"/>
    </row>
    <row r="157" spans="2:25" x14ac:dyDescent="0.2">
      <c r="B157" s="9"/>
      <c r="C157" s="45" t="s">
        <v>603</v>
      </c>
      <c r="D157" s="333" t="s">
        <v>628</v>
      </c>
      <c r="E157" s="65">
        <v>1</v>
      </c>
      <c r="F157" s="72" t="s">
        <v>280</v>
      </c>
      <c r="G157" s="59">
        <f t="shared" si="8"/>
        <v>7.6329000000000002E-4</v>
      </c>
      <c r="H157" s="60" t="str">
        <f t="shared" si="9"/>
        <v>kg/kg</v>
      </c>
      <c r="I157" s="309">
        <f t="shared" si="11"/>
        <v>7.6329000000000002E-4</v>
      </c>
      <c r="J157" s="65" t="s">
        <v>44</v>
      </c>
      <c r="K157" s="62"/>
      <c r="L157" s="58"/>
      <c r="M157" s="63"/>
      <c r="N157" s="358" t="s">
        <v>87</v>
      </c>
      <c r="O157" s="358"/>
      <c r="P157" s="358"/>
      <c r="X157" s="32"/>
      <c r="Y157" s="32"/>
    </row>
    <row r="158" spans="2:25" x14ac:dyDescent="0.2">
      <c r="B158" s="9"/>
      <c r="C158" s="45" t="s">
        <v>604</v>
      </c>
      <c r="D158" s="333" t="s">
        <v>629</v>
      </c>
      <c r="E158" s="65">
        <v>1</v>
      </c>
      <c r="F158" s="72" t="s">
        <v>280</v>
      </c>
      <c r="G158" s="59">
        <f t="shared" si="8"/>
        <v>1.2336000000000001E-3</v>
      </c>
      <c r="H158" s="60" t="str">
        <f t="shared" si="9"/>
        <v>kg/kg</v>
      </c>
      <c r="I158" s="309">
        <f t="shared" si="11"/>
        <v>1.2336000000000001E-3</v>
      </c>
      <c r="J158" s="65" t="s">
        <v>44</v>
      </c>
      <c r="K158" s="62"/>
      <c r="L158" s="58"/>
      <c r="M158" s="63"/>
      <c r="N158" s="358" t="s">
        <v>87</v>
      </c>
      <c r="O158" s="358"/>
      <c r="P158" s="358"/>
      <c r="X158" s="32"/>
      <c r="Y158" s="32"/>
    </row>
    <row r="159" spans="2:25" x14ac:dyDescent="0.2">
      <c r="B159" s="9"/>
      <c r="C159" s="67" t="s">
        <v>69</v>
      </c>
      <c r="D159" s="76" t="s">
        <v>70</v>
      </c>
      <c r="E159" s="68" t="s">
        <v>80</v>
      </c>
      <c r="F159" s="51"/>
      <c r="G159" s="77"/>
      <c r="H159" s="78"/>
      <c r="I159" s="78"/>
      <c r="J159" s="51"/>
      <c r="K159" s="68"/>
      <c r="L159" s="51" t="s">
        <v>82</v>
      </c>
      <c r="M159" s="69"/>
      <c r="N159" s="359"/>
      <c r="O159" s="359"/>
      <c r="P159" s="359"/>
      <c r="X159" s="32"/>
      <c r="Y159" s="32"/>
    </row>
    <row r="160" spans="2:25" x14ac:dyDescent="0.2">
      <c r="B160" s="9"/>
      <c r="C160" s="2"/>
      <c r="D160" s="2"/>
      <c r="E160" s="2"/>
      <c r="F160" s="2"/>
      <c r="G160" s="2"/>
      <c r="H160" s="2"/>
      <c r="J160" s="2"/>
      <c r="K160" s="2"/>
      <c r="L160" s="2"/>
      <c r="M160" s="2"/>
      <c r="N160" s="2"/>
      <c r="O160" s="2"/>
      <c r="P160" s="2"/>
      <c r="X160" s="32"/>
      <c r="Y160" s="32"/>
    </row>
    <row r="161" spans="2:16" x14ac:dyDescent="0.2">
      <c r="B161" s="9"/>
      <c r="C161" s="2"/>
      <c r="D161" s="2"/>
      <c r="E161" s="2"/>
      <c r="F161" s="2"/>
      <c r="G161" s="2"/>
      <c r="H161" s="2"/>
      <c r="J161" s="2"/>
      <c r="K161" s="2"/>
      <c r="L161" s="2"/>
      <c r="M161" s="2"/>
      <c r="N161" s="2"/>
      <c r="O161" s="2"/>
      <c r="P161" s="2"/>
    </row>
    <row r="162" spans="2:16" x14ac:dyDescent="0.2">
      <c r="B162" s="9"/>
      <c r="C162" s="2"/>
      <c r="D162" s="2"/>
      <c r="E162" s="2"/>
      <c r="F162" s="2"/>
      <c r="G162" s="2"/>
      <c r="H162" s="2"/>
      <c r="J162" s="2"/>
      <c r="K162" s="2"/>
      <c r="L162" s="2"/>
      <c r="M162" s="2"/>
      <c r="N162" s="2"/>
      <c r="O162" s="2"/>
      <c r="P162" s="2"/>
    </row>
    <row r="163" spans="2:16" x14ac:dyDescent="0.2">
      <c r="B163" s="9"/>
      <c r="C163" s="2"/>
      <c r="D163" s="2"/>
      <c r="E163" s="2"/>
      <c r="F163" s="2"/>
      <c r="G163" s="2"/>
      <c r="H163" s="2"/>
      <c r="J163" s="2"/>
      <c r="K163" s="2"/>
      <c r="L163" s="2"/>
      <c r="M163" s="2"/>
      <c r="N163" s="2"/>
      <c r="O163" s="2"/>
      <c r="P163" s="2"/>
    </row>
    <row r="164" spans="2:16" x14ac:dyDescent="0.2">
      <c r="B164" s="9"/>
      <c r="C164" s="2"/>
      <c r="D164" s="2"/>
      <c r="E164" s="2"/>
      <c r="F164" s="2"/>
      <c r="G164" s="2"/>
      <c r="H164" s="2"/>
      <c r="J164" s="2"/>
      <c r="K164" s="2"/>
      <c r="L164" s="2"/>
      <c r="M164" s="2"/>
      <c r="N164" s="2"/>
      <c r="O164" s="2"/>
      <c r="P164" s="2"/>
    </row>
    <row r="165" spans="2:16" x14ac:dyDescent="0.2">
      <c r="B165" s="9"/>
      <c r="C165" s="2"/>
      <c r="D165" s="2"/>
      <c r="E165" s="2"/>
      <c r="F165" s="2"/>
      <c r="G165" s="2"/>
      <c r="H165" s="2"/>
      <c r="J165" s="2"/>
      <c r="K165" s="2"/>
      <c r="L165" s="2"/>
      <c r="M165" s="2"/>
      <c r="N165" s="2"/>
      <c r="O165" s="2"/>
      <c r="P165" s="2"/>
    </row>
    <row r="166" spans="2:16" x14ac:dyDescent="0.2">
      <c r="B166" s="9"/>
      <c r="C166" s="2"/>
      <c r="D166" s="2"/>
      <c r="E166" s="2"/>
      <c r="F166" s="2"/>
      <c r="G166" s="2"/>
      <c r="H166" s="2"/>
      <c r="J166" s="2"/>
      <c r="K166" s="2"/>
      <c r="L166" s="2"/>
      <c r="M166" s="2"/>
      <c r="N166" s="2"/>
      <c r="O166" s="2"/>
      <c r="P166" s="2"/>
    </row>
    <row r="167" spans="2:16" x14ac:dyDescent="0.2">
      <c r="B167" s="9"/>
      <c r="C167" s="2"/>
      <c r="D167" s="2"/>
      <c r="E167" s="2"/>
      <c r="F167" s="2"/>
      <c r="G167" s="2"/>
      <c r="H167" s="2"/>
      <c r="J167" s="2"/>
      <c r="K167" s="2"/>
      <c r="L167" s="2"/>
      <c r="M167" s="2"/>
      <c r="N167" s="2"/>
      <c r="O167" s="2"/>
      <c r="P167" s="2"/>
    </row>
    <row r="168" spans="2:16" x14ac:dyDescent="0.2">
      <c r="B168" s="9"/>
      <c r="C168" s="2"/>
      <c r="D168" s="2"/>
      <c r="E168" s="2"/>
      <c r="F168" s="2"/>
      <c r="G168" s="2"/>
      <c r="H168" s="2"/>
      <c r="J168" s="2"/>
      <c r="K168" s="2"/>
      <c r="L168" s="2"/>
      <c r="M168" s="2"/>
      <c r="N168" s="2"/>
      <c r="O168" s="2"/>
      <c r="P168" s="2"/>
    </row>
    <row r="169" spans="2:16" x14ac:dyDescent="0.2">
      <c r="B169" s="9"/>
      <c r="C169" s="2"/>
      <c r="D169" s="2"/>
      <c r="E169" s="2"/>
      <c r="F169" s="2"/>
      <c r="G169" s="2"/>
      <c r="H169" s="2"/>
      <c r="J169" s="2"/>
      <c r="K169" s="2"/>
      <c r="L169" s="2"/>
      <c r="M169" s="2"/>
      <c r="N169" s="2"/>
      <c r="O169" s="2"/>
      <c r="P169" s="2"/>
    </row>
    <row r="170" spans="2:16" x14ac:dyDescent="0.2">
      <c r="B170" s="9"/>
      <c r="C170" s="2"/>
      <c r="D170" s="2"/>
      <c r="E170" s="2"/>
      <c r="F170" s="2"/>
      <c r="G170" s="2"/>
      <c r="H170" s="2"/>
      <c r="J170" s="2"/>
      <c r="K170" s="2"/>
      <c r="L170" s="2"/>
      <c r="M170" s="2"/>
      <c r="N170" s="2"/>
      <c r="O170" s="2"/>
      <c r="P170" s="2"/>
    </row>
    <row r="171" spans="2:16" x14ac:dyDescent="0.2">
      <c r="B171" s="9"/>
      <c r="C171" s="2"/>
      <c r="D171" s="2"/>
      <c r="E171" s="2"/>
      <c r="F171" s="2"/>
      <c r="G171" s="2"/>
      <c r="H171" s="2"/>
      <c r="J171" s="2"/>
      <c r="K171" s="2"/>
      <c r="L171" s="2"/>
      <c r="M171" s="2"/>
      <c r="N171" s="2"/>
      <c r="O171" s="2"/>
      <c r="P171" s="2"/>
    </row>
    <row r="172" spans="2:16" x14ac:dyDescent="0.2">
      <c r="B172" s="9"/>
      <c r="C172" s="2"/>
      <c r="D172" s="2"/>
      <c r="E172" s="2"/>
      <c r="F172" s="2"/>
      <c r="G172" s="2"/>
      <c r="H172" s="2"/>
      <c r="J172" s="2"/>
      <c r="K172" s="2"/>
      <c r="L172" s="2"/>
      <c r="M172" s="2"/>
      <c r="N172" s="2"/>
      <c r="O172" s="2"/>
      <c r="P172" s="2"/>
    </row>
    <row r="173" spans="2:16" x14ac:dyDescent="0.2">
      <c r="B173" s="9"/>
      <c r="C173" s="2"/>
      <c r="D173" s="2"/>
      <c r="E173" s="2"/>
      <c r="F173" s="2"/>
      <c r="G173" s="2"/>
      <c r="H173" s="2"/>
      <c r="J173" s="2"/>
      <c r="K173" s="2"/>
      <c r="L173" s="2"/>
      <c r="M173" s="2"/>
      <c r="N173" s="2"/>
      <c r="O173" s="2"/>
      <c r="P173" s="2"/>
    </row>
    <row r="174" spans="2:16" x14ac:dyDescent="0.2">
      <c r="B174" s="9"/>
      <c r="C174" s="2"/>
      <c r="D174" s="2"/>
      <c r="E174" s="2"/>
      <c r="F174" s="2"/>
      <c r="G174" s="2"/>
      <c r="H174" s="2"/>
      <c r="J174" s="2"/>
      <c r="K174" s="2"/>
      <c r="L174" s="2"/>
      <c r="M174" s="2"/>
      <c r="N174" s="2"/>
      <c r="O174" s="2"/>
      <c r="P174" s="2"/>
    </row>
    <row r="175" spans="2:16" x14ac:dyDescent="0.2">
      <c r="B175" s="9"/>
      <c r="C175" s="2"/>
      <c r="D175" s="2"/>
      <c r="E175" s="2"/>
      <c r="F175" s="2"/>
      <c r="G175" s="2"/>
      <c r="H175" s="2"/>
      <c r="J175" s="2"/>
      <c r="K175" s="2"/>
      <c r="L175" s="2"/>
      <c r="M175" s="2"/>
      <c r="N175" s="2"/>
      <c r="O175" s="2"/>
      <c r="P175" s="2"/>
    </row>
    <row r="176" spans="2:16" x14ac:dyDescent="0.2">
      <c r="B176" s="9"/>
      <c r="C176" s="2"/>
      <c r="D176" s="2"/>
      <c r="E176" s="2"/>
      <c r="F176" s="2"/>
      <c r="G176" s="2"/>
      <c r="H176" s="2"/>
      <c r="J176" s="2"/>
      <c r="K176" s="2"/>
      <c r="L176" s="2"/>
      <c r="M176" s="2"/>
      <c r="N176" s="2"/>
      <c r="O176" s="2"/>
      <c r="P176" s="2"/>
    </row>
    <row r="177" spans="2:16" x14ac:dyDescent="0.2">
      <c r="B177" s="9"/>
      <c r="C177" s="2"/>
      <c r="D177" s="2"/>
      <c r="E177" s="2"/>
      <c r="F177" s="2"/>
      <c r="G177" s="2"/>
      <c r="H177" s="2"/>
      <c r="J177" s="2"/>
      <c r="K177" s="2"/>
      <c r="L177" s="2"/>
      <c r="M177" s="2"/>
      <c r="N177" s="2"/>
      <c r="O177" s="2"/>
      <c r="P177" s="2"/>
    </row>
    <row r="178" spans="2:16" x14ac:dyDescent="0.2">
      <c r="B178" s="9"/>
      <c r="C178" s="2"/>
      <c r="D178" s="2"/>
      <c r="E178" s="2"/>
      <c r="F178" s="2"/>
      <c r="G178" s="2"/>
      <c r="H178" s="2"/>
      <c r="J178" s="2"/>
      <c r="K178" s="2"/>
      <c r="L178" s="2"/>
      <c r="M178" s="2"/>
      <c r="N178" s="2"/>
      <c r="O178" s="2"/>
      <c r="P178" s="2"/>
    </row>
    <row r="179" spans="2:16" x14ac:dyDescent="0.2">
      <c r="B179" s="9"/>
      <c r="C179" s="2"/>
      <c r="D179" s="2"/>
      <c r="E179" s="2"/>
      <c r="F179" s="2"/>
      <c r="G179" s="2"/>
      <c r="H179" s="2"/>
      <c r="J179" s="2"/>
      <c r="K179" s="2"/>
      <c r="L179" s="2"/>
      <c r="M179" s="2"/>
      <c r="N179" s="2"/>
      <c r="O179" s="2"/>
      <c r="P179" s="2"/>
    </row>
    <row r="180" spans="2:16" x14ac:dyDescent="0.2">
      <c r="B180" s="9"/>
      <c r="C180" s="2"/>
      <c r="D180" s="2"/>
      <c r="E180" s="2"/>
      <c r="F180" s="2"/>
      <c r="G180" s="2"/>
      <c r="H180" s="2"/>
      <c r="J180" s="2"/>
      <c r="K180" s="2"/>
      <c r="L180" s="2"/>
      <c r="M180" s="2"/>
      <c r="N180" s="2"/>
      <c r="O180" s="2"/>
      <c r="P180" s="2"/>
    </row>
    <row r="181" spans="2:16" x14ac:dyDescent="0.2">
      <c r="B181" s="9"/>
      <c r="C181" s="2"/>
      <c r="D181" s="2"/>
      <c r="E181" s="2"/>
      <c r="F181" s="2"/>
      <c r="G181" s="2"/>
      <c r="H181" s="2"/>
      <c r="J181" s="2"/>
      <c r="K181" s="2"/>
      <c r="L181" s="2"/>
      <c r="M181" s="2"/>
      <c r="N181" s="2"/>
      <c r="O181" s="2"/>
      <c r="P181" s="2"/>
    </row>
    <row r="182" spans="2:16" x14ac:dyDescent="0.2">
      <c r="B182" s="9"/>
      <c r="C182" s="2"/>
      <c r="D182" s="2"/>
      <c r="E182" s="2"/>
      <c r="F182" s="2"/>
      <c r="G182" s="2"/>
      <c r="H182" s="2"/>
      <c r="J182" s="2"/>
      <c r="K182" s="2"/>
      <c r="L182" s="2"/>
      <c r="M182" s="2"/>
      <c r="N182" s="2"/>
      <c r="O182" s="2"/>
      <c r="P182" s="2"/>
    </row>
    <row r="183" spans="2:16" x14ac:dyDescent="0.2">
      <c r="B183" s="9"/>
      <c r="C183" s="2"/>
      <c r="D183" s="2"/>
      <c r="E183" s="2"/>
      <c r="F183" s="2"/>
      <c r="G183" s="2"/>
      <c r="H183" s="2"/>
      <c r="J183" s="2"/>
      <c r="K183" s="2"/>
      <c r="L183" s="2"/>
      <c r="M183" s="2"/>
      <c r="N183" s="2"/>
      <c r="O183" s="2"/>
      <c r="P183" s="2"/>
    </row>
    <row r="184" spans="2:16" x14ac:dyDescent="0.2">
      <c r="B184" s="9"/>
      <c r="C184" s="2"/>
      <c r="D184" s="2"/>
      <c r="E184" s="2"/>
      <c r="F184" s="2"/>
      <c r="G184" s="2"/>
      <c r="H184" s="2"/>
      <c r="J184" s="2"/>
      <c r="K184" s="2"/>
      <c r="L184" s="2"/>
      <c r="M184" s="2"/>
      <c r="N184" s="2"/>
      <c r="O184" s="2"/>
      <c r="P184" s="2"/>
    </row>
    <row r="185" spans="2:16" x14ac:dyDescent="0.2">
      <c r="B185" s="9"/>
      <c r="C185" s="2"/>
      <c r="D185" s="2"/>
      <c r="E185" s="2"/>
      <c r="F185" s="2"/>
      <c r="G185" s="2"/>
      <c r="H185" s="2"/>
      <c r="J185" s="2"/>
      <c r="K185" s="2"/>
      <c r="L185" s="2"/>
      <c r="M185" s="2"/>
      <c r="N185" s="2"/>
      <c r="O185" s="2"/>
      <c r="P185" s="2"/>
    </row>
    <row r="186" spans="2:16" x14ac:dyDescent="0.2">
      <c r="B186" s="9"/>
      <c r="C186" s="2"/>
      <c r="D186" s="2"/>
      <c r="E186" s="2"/>
      <c r="F186" s="2"/>
      <c r="G186" s="2"/>
      <c r="H186" s="2"/>
      <c r="J186" s="2"/>
      <c r="K186" s="2"/>
      <c r="L186" s="2"/>
      <c r="M186" s="2"/>
      <c r="N186" s="2"/>
      <c r="O186" s="2"/>
      <c r="P186" s="2"/>
    </row>
    <row r="187" spans="2:16" x14ac:dyDescent="0.2">
      <c r="B187" s="9"/>
      <c r="C187" s="2"/>
      <c r="D187" s="2"/>
      <c r="E187" s="2"/>
      <c r="F187" s="2"/>
      <c r="G187" s="2"/>
      <c r="H187" s="2"/>
      <c r="J187" s="2"/>
      <c r="K187" s="2"/>
      <c r="L187" s="2"/>
      <c r="M187" s="2"/>
      <c r="N187" s="2"/>
      <c r="O187" s="2"/>
      <c r="P187" s="2"/>
    </row>
    <row r="188" spans="2:16" x14ac:dyDescent="0.2">
      <c r="B188" s="9"/>
      <c r="C188" s="2"/>
      <c r="D188" s="2"/>
      <c r="E188" s="2"/>
      <c r="F188" s="2"/>
      <c r="G188" s="2"/>
      <c r="H188" s="2"/>
      <c r="J188" s="2"/>
      <c r="K188" s="2"/>
      <c r="L188" s="2"/>
      <c r="M188" s="2"/>
      <c r="N188" s="2"/>
      <c r="O188" s="2"/>
      <c r="P188" s="2"/>
    </row>
    <row r="189" spans="2:16" x14ac:dyDescent="0.2">
      <c r="B189" s="9"/>
      <c r="C189" s="2"/>
      <c r="D189" s="2"/>
      <c r="E189" s="2"/>
      <c r="F189" s="2"/>
      <c r="G189" s="2"/>
      <c r="H189" s="2"/>
      <c r="J189" s="2"/>
      <c r="K189" s="2"/>
      <c r="L189" s="2"/>
      <c r="M189" s="2"/>
      <c r="N189" s="2"/>
      <c r="O189" s="2"/>
      <c r="P189" s="2"/>
    </row>
    <row r="190" spans="2:16" x14ac:dyDescent="0.2">
      <c r="B190" s="9"/>
      <c r="C190" s="2"/>
      <c r="D190" s="2"/>
      <c r="E190" s="2"/>
      <c r="F190" s="2"/>
      <c r="G190" s="2"/>
      <c r="H190" s="2"/>
      <c r="J190" s="2"/>
      <c r="K190" s="2"/>
      <c r="L190" s="2"/>
      <c r="M190" s="2"/>
      <c r="N190" s="2"/>
      <c r="O190" s="2"/>
      <c r="P190" s="2"/>
    </row>
    <row r="191" spans="2:16" x14ac:dyDescent="0.2">
      <c r="B191" s="9"/>
      <c r="C191" s="2"/>
      <c r="D191" s="2"/>
      <c r="E191" s="2"/>
      <c r="F191" s="2"/>
      <c r="G191" s="2"/>
      <c r="H191" s="2"/>
      <c r="J191" s="2"/>
      <c r="K191" s="2"/>
      <c r="L191" s="2"/>
      <c r="M191" s="2"/>
      <c r="N191" s="2"/>
      <c r="O191" s="2"/>
      <c r="P191" s="2"/>
    </row>
    <row r="192" spans="2:16" x14ac:dyDescent="0.2">
      <c r="B192" s="9"/>
      <c r="C192" s="2"/>
      <c r="D192" s="2"/>
      <c r="E192" s="2"/>
      <c r="F192" s="2"/>
      <c r="G192" s="2"/>
      <c r="H192" s="2"/>
      <c r="J192" s="2"/>
      <c r="K192" s="2"/>
      <c r="L192" s="2"/>
      <c r="M192" s="2"/>
      <c r="N192" s="2"/>
      <c r="O192" s="2"/>
      <c r="P192" s="2"/>
    </row>
    <row r="193" spans="2:16" x14ac:dyDescent="0.2">
      <c r="B193" s="9"/>
      <c r="C193" s="2"/>
      <c r="D193" s="2"/>
      <c r="E193" s="2"/>
      <c r="F193" s="2"/>
      <c r="G193" s="2"/>
      <c r="H193" s="2"/>
      <c r="J193" s="2"/>
      <c r="K193" s="2"/>
      <c r="L193" s="2"/>
      <c r="M193" s="2"/>
      <c r="N193" s="2"/>
      <c r="O193" s="2"/>
      <c r="P193" s="2"/>
    </row>
    <row r="194" spans="2:16" x14ac:dyDescent="0.2">
      <c r="B194" s="9"/>
      <c r="C194" s="2"/>
      <c r="D194" s="2"/>
      <c r="E194" s="2"/>
      <c r="F194" s="2"/>
      <c r="G194" s="2"/>
      <c r="H194" s="2"/>
      <c r="J194" s="2"/>
      <c r="K194" s="2"/>
      <c r="L194" s="2"/>
      <c r="M194" s="2"/>
      <c r="N194" s="2"/>
      <c r="O194" s="2"/>
      <c r="P194" s="2"/>
    </row>
    <row r="195" spans="2:16" x14ac:dyDescent="0.2">
      <c r="B195" s="9"/>
      <c r="C195" s="2"/>
      <c r="D195" s="2"/>
      <c r="E195" s="2"/>
      <c r="F195" s="2"/>
      <c r="G195" s="2"/>
      <c r="H195" s="2"/>
      <c r="J195" s="2"/>
      <c r="K195" s="2"/>
      <c r="L195" s="2"/>
      <c r="M195" s="2"/>
      <c r="N195" s="2"/>
      <c r="O195" s="2"/>
      <c r="P195" s="2"/>
    </row>
    <row r="196" spans="2:16" x14ac:dyDescent="0.2">
      <c r="B196" s="9"/>
      <c r="C196" s="2"/>
      <c r="D196" s="2"/>
      <c r="E196" s="2"/>
      <c r="F196" s="2"/>
      <c r="G196" s="2"/>
      <c r="H196" s="2"/>
      <c r="J196" s="2"/>
      <c r="K196" s="2"/>
      <c r="L196" s="2"/>
      <c r="M196" s="2"/>
      <c r="N196" s="2"/>
      <c r="O196" s="2"/>
      <c r="P196" s="2"/>
    </row>
    <row r="197" spans="2:16" x14ac:dyDescent="0.2">
      <c r="B197" s="9"/>
      <c r="C197" s="2"/>
      <c r="D197" s="2"/>
      <c r="E197" s="2"/>
      <c r="F197" s="2"/>
      <c r="G197" s="2"/>
      <c r="H197" s="2"/>
      <c r="J197" s="2"/>
      <c r="K197" s="2"/>
      <c r="L197" s="2"/>
      <c r="M197" s="2"/>
      <c r="N197" s="2"/>
      <c r="O197" s="2"/>
      <c r="P197" s="2"/>
    </row>
    <row r="198" spans="2:16" x14ac:dyDescent="0.2">
      <c r="B198" s="9"/>
      <c r="C198" s="2"/>
      <c r="D198" s="2"/>
      <c r="E198" s="2"/>
      <c r="F198" s="2"/>
      <c r="G198" s="2"/>
      <c r="H198" s="2"/>
      <c r="J198" s="2"/>
      <c r="K198" s="2"/>
      <c r="L198" s="2"/>
      <c r="M198" s="2"/>
      <c r="N198" s="2"/>
      <c r="O198" s="2"/>
      <c r="P198" s="2"/>
    </row>
    <row r="199" spans="2:16" x14ac:dyDescent="0.2">
      <c r="B199" s="9"/>
      <c r="C199" s="2"/>
      <c r="D199" s="2"/>
      <c r="E199" s="2"/>
      <c r="F199" s="2"/>
      <c r="G199" s="2"/>
      <c r="H199" s="2"/>
      <c r="J199" s="2"/>
      <c r="K199" s="2"/>
      <c r="L199" s="2"/>
      <c r="M199" s="2"/>
      <c r="N199" s="2"/>
      <c r="O199" s="2"/>
      <c r="P199" s="2"/>
    </row>
    <row r="200" spans="2:16" x14ac:dyDescent="0.2">
      <c r="B200" s="9"/>
      <c r="C200" s="2"/>
      <c r="D200" s="2"/>
      <c r="E200" s="2"/>
      <c r="F200" s="2"/>
      <c r="G200" s="2"/>
      <c r="H200" s="2"/>
      <c r="J200" s="2"/>
      <c r="K200" s="2"/>
      <c r="L200" s="2"/>
      <c r="M200" s="2"/>
      <c r="N200" s="2"/>
      <c r="O200" s="2"/>
      <c r="P200" s="2"/>
    </row>
    <row r="201" spans="2:16" x14ac:dyDescent="0.2">
      <c r="B201" s="9"/>
      <c r="C201" s="2"/>
      <c r="D201" s="2"/>
      <c r="E201" s="2"/>
      <c r="F201" s="2"/>
      <c r="G201" s="2"/>
      <c r="H201" s="2"/>
      <c r="J201" s="2"/>
      <c r="K201" s="2"/>
      <c r="L201" s="2"/>
      <c r="M201" s="2"/>
      <c r="N201" s="2"/>
      <c r="O201" s="2"/>
      <c r="P201" s="2"/>
    </row>
    <row r="202" spans="2:16" x14ac:dyDescent="0.2">
      <c r="B202" s="9"/>
      <c r="C202" s="2"/>
      <c r="D202" s="2"/>
      <c r="E202" s="2"/>
      <c r="F202" s="2"/>
      <c r="G202" s="2"/>
      <c r="H202" s="2"/>
      <c r="J202" s="2"/>
      <c r="K202" s="2"/>
      <c r="L202" s="2"/>
      <c r="M202" s="2"/>
      <c r="N202" s="2"/>
      <c r="O202" s="2"/>
      <c r="P202" s="2"/>
    </row>
    <row r="203" spans="2:16" x14ac:dyDescent="0.2">
      <c r="B203" s="9"/>
      <c r="C203" s="2"/>
      <c r="D203" s="2"/>
      <c r="E203" s="2"/>
      <c r="F203" s="2"/>
      <c r="G203" s="2"/>
      <c r="H203" s="2"/>
      <c r="J203" s="2"/>
      <c r="K203" s="2"/>
      <c r="L203" s="2"/>
      <c r="M203" s="2"/>
      <c r="N203" s="2"/>
      <c r="O203" s="2"/>
      <c r="P203" s="2"/>
    </row>
    <row r="204" spans="2:16" x14ac:dyDescent="0.2">
      <c r="B204" s="9"/>
      <c r="C204" s="2"/>
      <c r="D204" s="2"/>
      <c r="E204" s="2"/>
      <c r="F204" s="2"/>
      <c r="G204" s="2"/>
      <c r="H204" s="2"/>
      <c r="J204" s="2"/>
      <c r="K204" s="2"/>
      <c r="L204" s="2"/>
      <c r="M204" s="2"/>
      <c r="N204" s="2"/>
      <c r="O204" s="2"/>
      <c r="P204" s="2"/>
    </row>
    <row r="205" spans="2:16" x14ac:dyDescent="0.2">
      <c r="B205" s="9"/>
      <c r="C205" s="2"/>
      <c r="D205" s="2"/>
      <c r="E205" s="2"/>
      <c r="F205" s="2"/>
      <c r="G205" s="2"/>
      <c r="H205" s="2"/>
      <c r="J205" s="2"/>
      <c r="K205" s="2"/>
      <c r="L205" s="2"/>
      <c r="M205" s="2"/>
      <c r="N205" s="2"/>
      <c r="O205" s="2"/>
      <c r="P205" s="2"/>
    </row>
    <row r="206" spans="2:16" x14ac:dyDescent="0.2">
      <c r="B206" s="9"/>
      <c r="C206" s="2"/>
      <c r="D206" s="2"/>
      <c r="E206" s="2"/>
      <c r="F206" s="2"/>
      <c r="G206" s="2"/>
      <c r="H206" s="2"/>
      <c r="J206" s="2"/>
      <c r="K206" s="2"/>
      <c r="L206" s="2"/>
      <c r="M206" s="2"/>
      <c r="N206" s="2"/>
      <c r="O206" s="2"/>
      <c r="P206" s="2"/>
    </row>
    <row r="207" spans="2:16" x14ac:dyDescent="0.2">
      <c r="B207" s="9"/>
      <c r="C207" s="2"/>
      <c r="D207" s="2"/>
      <c r="E207" s="2"/>
      <c r="F207" s="2"/>
      <c r="G207" s="2"/>
      <c r="H207" s="2"/>
      <c r="J207" s="2"/>
      <c r="K207" s="2"/>
      <c r="L207" s="2"/>
      <c r="M207" s="2"/>
      <c r="N207" s="2"/>
      <c r="O207" s="2"/>
      <c r="P207" s="2"/>
    </row>
    <row r="208" spans="2:16" x14ac:dyDescent="0.2">
      <c r="B208" s="9"/>
      <c r="C208" s="2"/>
      <c r="D208" s="2"/>
      <c r="E208" s="2"/>
      <c r="F208" s="2"/>
      <c r="G208" s="2"/>
      <c r="H208" s="2"/>
      <c r="J208" s="2"/>
      <c r="K208" s="2"/>
      <c r="L208" s="2"/>
      <c r="M208" s="2"/>
      <c r="N208" s="2"/>
      <c r="O208" s="2"/>
      <c r="P208" s="2"/>
    </row>
    <row r="209" spans="1:25" x14ac:dyDescent="0.2">
      <c r="B209" s="9"/>
      <c r="C209" s="2"/>
      <c r="D209" s="2"/>
      <c r="E209" s="2"/>
      <c r="F209" s="2"/>
      <c r="G209" s="2"/>
      <c r="H209" s="2"/>
      <c r="J209" s="2"/>
      <c r="K209" s="2"/>
      <c r="L209" s="2"/>
      <c r="M209" s="2"/>
      <c r="N209" s="2"/>
      <c r="O209" s="2"/>
      <c r="P209" s="2"/>
    </row>
    <row r="210" spans="1:25" x14ac:dyDescent="0.2">
      <c r="B210" s="9"/>
      <c r="C210" s="2"/>
      <c r="D210" s="2"/>
      <c r="E210" s="2"/>
      <c r="F210" s="2"/>
      <c r="G210" s="2"/>
      <c r="H210" s="2"/>
      <c r="J210" s="2"/>
      <c r="K210" s="2"/>
      <c r="L210" s="2"/>
      <c r="M210" s="2"/>
      <c r="N210" s="2"/>
      <c r="O210" s="2"/>
      <c r="P210" s="2"/>
    </row>
    <row r="211" spans="1:25" x14ac:dyDescent="0.2">
      <c r="B211" s="9"/>
      <c r="C211" s="2"/>
      <c r="D211" s="2"/>
      <c r="E211" s="2"/>
      <c r="F211" s="2"/>
      <c r="G211" s="2"/>
      <c r="H211" s="2"/>
      <c r="J211" s="2"/>
      <c r="K211" s="2"/>
      <c r="L211" s="2"/>
      <c r="M211" s="2"/>
      <c r="N211" s="2"/>
      <c r="O211" s="2"/>
      <c r="P211" s="2"/>
    </row>
    <row r="212" spans="1:25" x14ac:dyDescent="0.2">
      <c r="B212" s="9"/>
      <c r="C212" s="2"/>
      <c r="D212" s="2"/>
      <c r="E212" s="2"/>
      <c r="F212" s="2"/>
      <c r="G212" s="2"/>
      <c r="H212" s="2"/>
      <c r="J212" s="2"/>
      <c r="K212" s="2"/>
      <c r="L212" s="2"/>
      <c r="M212" s="2"/>
      <c r="N212" s="2"/>
      <c r="O212" s="2"/>
      <c r="P212" s="2"/>
    </row>
    <row r="213" spans="1:25" x14ac:dyDescent="0.2">
      <c r="B213" s="9"/>
      <c r="C213" s="2"/>
      <c r="D213" s="2"/>
      <c r="E213" s="2"/>
      <c r="F213" s="2"/>
      <c r="G213" s="2"/>
      <c r="H213" s="2"/>
      <c r="J213" s="2"/>
      <c r="K213" s="2"/>
      <c r="L213" s="2"/>
      <c r="M213" s="2"/>
      <c r="N213" s="2"/>
      <c r="O213" s="2"/>
      <c r="P213" s="2"/>
    </row>
    <row r="214" spans="1:25" x14ac:dyDescent="0.2">
      <c r="B214" s="9"/>
      <c r="C214" s="2"/>
      <c r="D214" s="2"/>
      <c r="E214" s="2"/>
      <c r="F214" s="2"/>
      <c r="G214" s="2"/>
      <c r="H214" s="2"/>
      <c r="J214" s="2"/>
      <c r="K214" s="2"/>
      <c r="L214" s="2"/>
      <c r="M214" s="2"/>
      <c r="N214" s="2"/>
      <c r="O214" s="2"/>
      <c r="P214" s="2"/>
    </row>
    <row r="215" spans="1:25" x14ac:dyDescent="0.2">
      <c r="B215" s="79" t="s">
        <v>94</v>
      </c>
      <c r="C215" s="2"/>
      <c r="D215" s="2"/>
      <c r="E215" s="2"/>
      <c r="F215" s="2"/>
      <c r="G215" s="2"/>
      <c r="H215" s="2"/>
      <c r="J215" s="2"/>
      <c r="K215" s="2"/>
      <c r="L215" s="2"/>
      <c r="M215" s="2"/>
      <c r="N215" s="2"/>
      <c r="O215" s="2"/>
      <c r="P215" s="2"/>
    </row>
    <row r="216" spans="1:25" s="80" customFormat="1" x14ac:dyDescent="0.2">
      <c r="A216" s="9"/>
      <c r="B216" s="9"/>
      <c r="C216" s="9" t="s">
        <v>95</v>
      </c>
      <c r="D216" s="9" t="s">
        <v>96</v>
      </c>
      <c r="E216" s="9" t="s">
        <v>97</v>
      </c>
      <c r="F216" s="9"/>
      <c r="G216" s="9"/>
      <c r="H216" s="9" t="s">
        <v>79</v>
      </c>
      <c r="I216" s="9"/>
      <c r="J216" s="9" t="s">
        <v>78</v>
      </c>
      <c r="K216" s="9"/>
      <c r="L216" s="9"/>
      <c r="M216" s="9"/>
      <c r="N216" s="9"/>
      <c r="O216" s="9"/>
      <c r="P216" s="9"/>
      <c r="Q216" s="9"/>
      <c r="R216" s="9"/>
      <c r="S216" s="9"/>
      <c r="T216" s="9"/>
      <c r="U216" s="9"/>
      <c r="V216" s="9"/>
      <c r="W216" s="9"/>
      <c r="X216" s="9"/>
      <c r="Y216" s="9"/>
    </row>
    <row r="217" spans="1:25" x14ac:dyDescent="0.2">
      <c r="B217" s="9"/>
      <c r="C217" s="81" t="s">
        <v>82</v>
      </c>
      <c r="D217" s="81" t="s">
        <v>82</v>
      </c>
      <c r="E217" s="81" t="s">
        <v>82</v>
      </c>
      <c r="F217" s="2"/>
      <c r="G217" s="2"/>
      <c r="H217" s="81" t="s">
        <v>82</v>
      </c>
      <c r="J217" s="2"/>
      <c r="K217" s="2"/>
      <c r="L217" s="2"/>
      <c r="M217" s="2"/>
      <c r="N217" s="2"/>
      <c r="O217" s="2"/>
      <c r="P217" s="2"/>
    </row>
    <row r="218" spans="1:25" x14ac:dyDescent="0.2">
      <c r="B218" s="9"/>
      <c r="C218" s="18" t="s">
        <v>98</v>
      </c>
      <c r="D218" s="2" t="s">
        <v>99</v>
      </c>
      <c r="E218" s="2" t="s">
        <v>100</v>
      </c>
      <c r="F218" s="2"/>
      <c r="G218" s="2"/>
      <c r="H218" s="2" t="s">
        <v>101</v>
      </c>
      <c r="J218" s="2" t="s">
        <v>102</v>
      </c>
      <c r="K218" s="2"/>
      <c r="L218" s="2"/>
      <c r="M218" s="2"/>
      <c r="N218" s="2"/>
      <c r="O218" s="2"/>
      <c r="P218" s="2"/>
    </row>
    <row r="219" spans="1:25" x14ac:dyDescent="0.2">
      <c r="B219" s="9"/>
      <c r="C219" s="2" t="s">
        <v>103</v>
      </c>
      <c r="D219" s="2" t="s">
        <v>104</v>
      </c>
      <c r="E219" s="2" t="s">
        <v>105</v>
      </c>
      <c r="F219" s="2"/>
      <c r="G219" s="2"/>
      <c r="H219" s="2" t="s">
        <v>106</v>
      </c>
      <c r="J219" s="2" t="s">
        <v>107</v>
      </c>
      <c r="K219" s="2"/>
      <c r="L219" s="2"/>
      <c r="M219" s="2"/>
      <c r="N219" s="2"/>
      <c r="O219" s="2"/>
      <c r="P219" s="2"/>
    </row>
    <row r="220" spans="1:25" x14ac:dyDescent="0.2">
      <c r="B220" s="9"/>
      <c r="C220" s="2" t="s">
        <v>108</v>
      </c>
      <c r="D220" s="2" t="s">
        <v>109</v>
      </c>
      <c r="E220" s="2" t="s">
        <v>110</v>
      </c>
      <c r="F220" s="2"/>
      <c r="G220" s="2"/>
      <c r="H220" s="2" t="s">
        <v>111</v>
      </c>
      <c r="J220" s="2"/>
      <c r="K220" s="2"/>
      <c r="L220" s="2"/>
      <c r="M220" s="2"/>
      <c r="N220" s="2"/>
      <c r="O220" s="2"/>
      <c r="P220" s="2"/>
    </row>
    <row r="221" spans="1:25" x14ac:dyDescent="0.2">
      <c r="B221" s="9"/>
      <c r="C221" s="2" t="s">
        <v>112</v>
      </c>
      <c r="D221" s="2" t="s">
        <v>113</v>
      </c>
      <c r="E221" s="2" t="s">
        <v>114</v>
      </c>
      <c r="F221" s="2"/>
      <c r="G221" s="2"/>
      <c r="H221" s="2" t="s">
        <v>115</v>
      </c>
      <c r="J221" s="2"/>
      <c r="K221" s="2"/>
      <c r="L221" s="2"/>
      <c r="M221" s="2"/>
      <c r="N221" s="2"/>
      <c r="O221" s="2"/>
      <c r="P221" s="2"/>
    </row>
    <row r="222" spans="1:25" x14ac:dyDescent="0.2">
      <c r="B222" s="9"/>
      <c r="C222" s="2" t="s">
        <v>116</v>
      </c>
      <c r="D222" s="2"/>
      <c r="E222" s="2" t="s">
        <v>117</v>
      </c>
      <c r="F222" s="2"/>
      <c r="G222" s="2"/>
      <c r="H222" s="2" t="s">
        <v>117</v>
      </c>
      <c r="J222" s="2"/>
      <c r="K222" s="2"/>
      <c r="L222" s="2"/>
      <c r="M222" s="2"/>
      <c r="N222" s="2"/>
      <c r="O222" s="2"/>
      <c r="P222" s="2"/>
    </row>
    <row r="223" spans="1:25" x14ac:dyDescent="0.2">
      <c r="B223" s="9"/>
      <c r="C223" s="2" t="s">
        <v>118</v>
      </c>
      <c r="D223" s="2"/>
      <c r="E223" s="2"/>
      <c r="F223" s="2"/>
      <c r="G223" s="2"/>
      <c r="H223" s="2"/>
      <c r="J223" s="2"/>
      <c r="K223" s="2"/>
      <c r="L223" s="2"/>
      <c r="M223" s="2"/>
      <c r="N223" s="2"/>
      <c r="O223" s="2"/>
      <c r="P223" s="2"/>
    </row>
    <row r="224" spans="1:25" x14ac:dyDescent="0.2">
      <c r="B224" s="9"/>
      <c r="C224" s="2" t="s">
        <v>119</v>
      </c>
      <c r="D224" s="2"/>
      <c r="E224" s="2"/>
      <c r="F224" s="2"/>
      <c r="G224" s="2"/>
      <c r="H224" s="2"/>
      <c r="J224" s="2"/>
      <c r="K224" s="2"/>
      <c r="L224" s="2"/>
      <c r="M224" s="2"/>
      <c r="N224" s="2"/>
      <c r="O224" s="2"/>
      <c r="P224" s="2"/>
    </row>
    <row r="225" spans="2:16" x14ac:dyDescent="0.2">
      <c r="B225" s="9"/>
      <c r="C225" s="2" t="s">
        <v>120</v>
      </c>
      <c r="D225" s="2"/>
      <c r="E225" s="2"/>
      <c r="F225" s="2"/>
      <c r="G225" s="2"/>
      <c r="H225" s="2"/>
      <c r="J225" s="2"/>
      <c r="K225" s="2"/>
      <c r="L225" s="2"/>
      <c r="M225" s="2"/>
      <c r="N225" s="2"/>
      <c r="O225" s="2"/>
      <c r="P225" s="2"/>
    </row>
    <row r="226" spans="2:16" x14ac:dyDescent="0.2">
      <c r="B226" s="9"/>
      <c r="C226" s="18" t="s">
        <v>121</v>
      </c>
      <c r="D226" s="2"/>
      <c r="E226" s="2"/>
      <c r="F226" s="2"/>
      <c r="G226" s="2"/>
      <c r="H226" s="2"/>
      <c r="J226" s="2"/>
      <c r="K226" s="2"/>
      <c r="L226" s="2"/>
      <c r="M226" s="2"/>
      <c r="N226" s="2"/>
      <c r="O226" s="2"/>
      <c r="P226" s="2"/>
    </row>
    <row r="227" spans="2:16" x14ac:dyDescent="0.2">
      <c r="B227" s="9"/>
    </row>
    <row r="228" spans="2:16" x14ac:dyDescent="0.2">
      <c r="B228" s="9"/>
    </row>
    <row r="229" spans="2:16" x14ac:dyDescent="0.2">
      <c r="B229" s="9"/>
    </row>
    <row r="230" spans="2:16" x14ac:dyDescent="0.2">
      <c r="B230" s="9"/>
    </row>
    <row r="231" spans="2:16" x14ac:dyDescent="0.2">
      <c r="B231" s="9"/>
    </row>
    <row r="232" spans="2:16" x14ac:dyDescent="0.2">
      <c r="B232" s="9"/>
    </row>
    <row r="233" spans="2:16" x14ac:dyDescent="0.2">
      <c r="B233" s="9"/>
    </row>
    <row r="234" spans="2:16" x14ac:dyDescent="0.2">
      <c r="B234" s="9"/>
    </row>
    <row r="235" spans="2:16" x14ac:dyDescent="0.2">
      <c r="B235" s="9"/>
    </row>
    <row r="236" spans="2:16" x14ac:dyDescent="0.2">
      <c r="B236" s="9"/>
    </row>
    <row r="237" spans="2:16" x14ac:dyDescent="0.2">
      <c r="B237" s="9"/>
    </row>
    <row r="238" spans="2:16" x14ac:dyDescent="0.2">
      <c r="B238" s="9"/>
    </row>
    <row r="239" spans="2:16" x14ac:dyDescent="0.2">
      <c r="B239" s="9"/>
    </row>
    <row r="240" spans="2:16"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row r="396" spans="2:2" x14ac:dyDescent="0.2">
      <c r="B396" s="9"/>
    </row>
    <row r="397" spans="2:2" x14ac:dyDescent="0.2">
      <c r="B397" s="9"/>
    </row>
    <row r="398" spans="2:2" x14ac:dyDescent="0.2">
      <c r="B398" s="9"/>
    </row>
    <row r="399" spans="2:2" x14ac:dyDescent="0.2">
      <c r="B399" s="9"/>
    </row>
    <row r="400" spans="2:2" x14ac:dyDescent="0.2">
      <c r="B400" s="9"/>
    </row>
    <row r="401" spans="2:2" x14ac:dyDescent="0.2">
      <c r="B401" s="9"/>
    </row>
    <row r="402" spans="2:2" x14ac:dyDescent="0.2">
      <c r="B402" s="9"/>
    </row>
    <row r="403" spans="2:2" x14ac:dyDescent="0.2">
      <c r="B403" s="9"/>
    </row>
    <row r="404" spans="2:2" x14ac:dyDescent="0.2">
      <c r="B404" s="9"/>
    </row>
    <row r="405" spans="2:2" x14ac:dyDescent="0.2">
      <c r="B405" s="9"/>
    </row>
    <row r="406" spans="2:2" x14ac:dyDescent="0.2">
      <c r="B406" s="9"/>
    </row>
    <row r="407" spans="2:2" x14ac:dyDescent="0.2">
      <c r="B407" s="9"/>
    </row>
    <row r="408" spans="2:2" x14ac:dyDescent="0.2">
      <c r="B408" s="9"/>
    </row>
    <row r="409" spans="2:2" x14ac:dyDescent="0.2">
      <c r="B409" s="9"/>
    </row>
    <row r="410" spans="2:2" x14ac:dyDescent="0.2">
      <c r="B410" s="9"/>
    </row>
    <row r="411" spans="2:2" x14ac:dyDescent="0.2">
      <c r="B411" s="9"/>
    </row>
    <row r="412" spans="2:2" x14ac:dyDescent="0.2">
      <c r="B412" s="9"/>
    </row>
    <row r="413" spans="2:2" x14ac:dyDescent="0.2">
      <c r="B413" s="9"/>
    </row>
    <row r="414" spans="2:2" x14ac:dyDescent="0.2">
      <c r="B414" s="9"/>
    </row>
    <row r="415" spans="2:2" x14ac:dyDescent="0.2">
      <c r="B415" s="9"/>
    </row>
    <row r="416" spans="2:2"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sheetData>
  <sheetProtection formatCells="0" formatRows="0" insertRows="0" insertHyperlinks="0" deleteRows="0" selectLockedCells="1"/>
  <mergeCells count="158">
    <mergeCell ref="J99:P99"/>
    <mergeCell ref="J100:P100"/>
    <mergeCell ref="J101:P101"/>
    <mergeCell ref="J109:P109"/>
    <mergeCell ref="J107:P107"/>
    <mergeCell ref="J108:P108"/>
    <mergeCell ref="J94:P94"/>
    <mergeCell ref="J95:P95"/>
    <mergeCell ref="J87:P87"/>
    <mergeCell ref="J93:P93"/>
    <mergeCell ref="J89:P89"/>
    <mergeCell ref="J90:P90"/>
    <mergeCell ref="J96:P96"/>
    <mergeCell ref="J97:P97"/>
    <mergeCell ref="J98:P98"/>
    <mergeCell ref="J79:P79"/>
    <mergeCell ref="J74:P74"/>
    <mergeCell ref="J80:P80"/>
    <mergeCell ref="J81:P81"/>
    <mergeCell ref="J82:P82"/>
    <mergeCell ref="J83:P83"/>
    <mergeCell ref="J84:P84"/>
    <mergeCell ref="J85:P85"/>
    <mergeCell ref="J86:P86"/>
    <mergeCell ref="J39:P39"/>
    <mergeCell ref="J40:P40"/>
    <mergeCell ref="J41:P41"/>
    <mergeCell ref="J49:P49"/>
    <mergeCell ref="J43:P43"/>
    <mergeCell ref="J44:P44"/>
    <mergeCell ref="J45:P45"/>
    <mergeCell ref="J46:P46"/>
    <mergeCell ref="J47:P47"/>
    <mergeCell ref="J48:P48"/>
    <mergeCell ref="J57:P57"/>
    <mergeCell ref="J58:P58"/>
    <mergeCell ref="J59:P59"/>
    <mergeCell ref="J60:P60"/>
    <mergeCell ref="J61:P61"/>
    <mergeCell ref="J62:P62"/>
    <mergeCell ref="J63:P63"/>
    <mergeCell ref="J72:P72"/>
    <mergeCell ref="J73:P73"/>
    <mergeCell ref="J64:P64"/>
    <mergeCell ref="J65:P65"/>
    <mergeCell ref="J66:P66"/>
    <mergeCell ref="J67:P67"/>
    <mergeCell ref="J68:P68"/>
    <mergeCell ref="J69:P69"/>
    <mergeCell ref="J70:P70"/>
    <mergeCell ref="J71:P71"/>
    <mergeCell ref="J50:P50"/>
    <mergeCell ref="J51:P51"/>
    <mergeCell ref="J52:P52"/>
    <mergeCell ref="J53:P53"/>
    <mergeCell ref="J54:P54"/>
    <mergeCell ref="J55:P55"/>
    <mergeCell ref="J56:P56"/>
    <mergeCell ref="B12:C12"/>
    <mergeCell ref="D12:E12"/>
    <mergeCell ref="J42:P42"/>
    <mergeCell ref="B17:C17"/>
    <mergeCell ref="D17:E17"/>
    <mergeCell ref="B20:P20"/>
    <mergeCell ref="J22:P22"/>
    <mergeCell ref="J23:P23"/>
    <mergeCell ref="J24:P24"/>
    <mergeCell ref="J25:P25"/>
    <mergeCell ref="J27:P27"/>
    <mergeCell ref="J28:P28"/>
    <mergeCell ref="J34:P34"/>
    <mergeCell ref="J35:P35"/>
    <mergeCell ref="J36:P36"/>
    <mergeCell ref="J37:P37"/>
    <mergeCell ref="J38:P38"/>
    <mergeCell ref="B1:Q1"/>
    <mergeCell ref="B2:Q2"/>
    <mergeCell ref="B4:C4"/>
    <mergeCell ref="B5:C5"/>
    <mergeCell ref="G5:J5"/>
    <mergeCell ref="B6:C6"/>
    <mergeCell ref="D6:O6"/>
    <mergeCell ref="B8:P8"/>
    <mergeCell ref="B10:C10"/>
    <mergeCell ref="D10:E10"/>
    <mergeCell ref="B11:C11"/>
    <mergeCell ref="D11:E11"/>
    <mergeCell ref="J29:P29"/>
    <mergeCell ref="J30:P30"/>
    <mergeCell ref="B134:P134"/>
    <mergeCell ref="J91:P91"/>
    <mergeCell ref="J92:P92"/>
    <mergeCell ref="B13:C13"/>
    <mergeCell ref="D13:E13"/>
    <mergeCell ref="G13:O16"/>
    <mergeCell ref="B14:C14"/>
    <mergeCell ref="D14:E14"/>
    <mergeCell ref="B15:C15"/>
    <mergeCell ref="D15:E15"/>
    <mergeCell ref="B16:C16"/>
    <mergeCell ref="D16:E16"/>
    <mergeCell ref="J31:P31"/>
    <mergeCell ref="J32:P32"/>
    <mergeCell ref="J33:P33"/>
    <mergeCell ref="J88:P88"/>
    <mergeCell ref="J75:P75"/>
    <mergeCell ref="J76:P76"/>
    <mergeCell ref="J77:P77"/>
    <mergeCell ref="J78:P78"/>
    <mergeCell ref="J117:P117"/>
    <mergeCell ref="J118:P118"/>
    <mergeCell ref="J119:P119"/>
    <mergeCell ref="J102:P102"/>
    <mergeCell ref="J103:P103"/>
    <mergeCell ref="J104:P104"/>
    <mergeCell ref="J105:P105"/>
    <mergeCell ref="J106:P106"/>
    <mergeCell ref="J110:P110"/>
    <mergeCell ref="J111:P111"/>
    <mergeCell ref="J112:P112"/>
    <mergeCell ref="J113:P113"/>
    <mergeCell ref="J114:P114"/>
    <mergeCell ref="J115:P115"/>
    <mergeCell ref="J116:P116"/>
    <mergeCell ref="J120:P120"/>
    <mergeCell ref="J121:P121"/>
    <mergeCell ref="N142:P142"/>
    <mergeCell ref="N137:P137"/>
    <mergeCell ref="N138:P138"/>
    <mergeCell ref="B140:P140"/>
    <mergeCell ref="N136:P136"/>
    <mergeCell ref="J123:P123"/>
    <mergeCell ref="J122:P122"/>
    <mergeCell ref="J124:P124"/>
    <mergeCell ref="J125:P125"/>
    <mergeCell ref="J126:P126"/>
    <mergeCell ref="J127:P127"/>
    <mergeCell ref="J128:P128"/>
    <mergeCell ref="J129:P129"/>
    <mergeCell ref="J130:P130"/>
    <mergeCell ref="J131:P131"/>
    <mergeCell ref="N158:P158"/>
    <mergeCell ref="N150:P150"/>
    <mergeCell ref="N159:P159"/>
    <mergeCell ref="N149:P149"/>
    <mergeCell ref="N143:P143"/>
    <mergeCell ref="N144:P144"/>
    <mergeCell ref="N145:P145"/>
    <mergeCell ref="N146:P146"/>
    <mergeCell ref="N147:P147"/>
    <mergeCell ref="N148:P148"/>
    <mergeCell ref="N151:P151"/>
    <mergeCell ref="N152:P152"/>
    <mergeCell ref="N153:P153"/>
    <mergeCell ref="N154:P154"/>
    <mergeCell ref="N155:P155"/>
    <mergeCell ref="N156:P156"/>
    <mergeCell ref="N157:P157"/>
  </mergeCells>
  <conditionalFormatting sqref="H143:H159">
    <cfRule type="cellIs" dxfId="3" priority="4" stopIfTrue="1" operator="equal">
      <formula>0</formula>
    </cfRule>
  </conditionalFormatting>
  <conditionalFormatting sqref="G143:G159">
    <cfRule type="cellIs" dxfId="2" priority="3" stopIfTrue="1" operator="equal">
      <formula>1</formula>
    </cfRule>
  </conditionalFormatting>
  <conditionalFormatting sqref="H137">
    <cfRule type="cellIs" dxfId="1" priority="2" stopIfTrue="1" operator="equal">
      <formula>0</formula>
    </cfRule>
  </conditionalFormatting>
  <conditionalFormatting sqref="G137">
    <cfRule type="cellIs" dxfId="0" priority="1" stopIfTrue="1" operator="equal">
      <formula>1</formula>
    </cfRule>
  </conditionalFormatting>
  <dataValidations count="9">
    <dataValidation type="list" allowBlank="1" showInputMessage="1" showErrorMessage="1" sqref="WVT983145:WVT983152 JH143:JH158 TD143:TD158 ACZ143:ACZ158 AMV143:AMV158 AWR143:AWR158 BGN143:BGN158 BQJ143:BQJ158 CAF143:CAF158 CKB143:CKB158 CTX143:CTX158 DDT143:DDT158 DNP143:DNP158 DXL143:DXL158 EHH143:EHH158 ERD143:ERD158 FAZ143:FAZ158 FKV143:FKV158 FUR143:FUR158 GEN143:GEN158 GOJ143:GOJ158 GYF143:GYF158 HIB143:HIB158 HRX143:HRX158 IBT143:IBT158 ILP143:ILP158 IVL143:IVL158 JFH143:JFH158 JPD143:JPD158 JYZ143:JYZ158 KIV143:KIV158 KSR143:KSR158 LCN143:LCN158 LMJ143:LMJ158 LWF143:LWF158 MGB143:MGB158 MPX143:MPX158 MZT143:MZT158 NJP143:NJP158 NTL143:NTL158 ODH143:ODH158 OND143:OND158 OWZ143:OWZ158 PGV143:PGV158 PQR143:PQR158 QAN143:QAN158 QKJ143:QKJ158 QUF143:QUF158 REB143:REB158 RNX143:RNX158 RXT143:RXT158 SHP143:SHP158 SRL143:SRL158 TBH143:TBH158 TLD143:TLD158 TUZ143:TUZ158 UEV143:UEV158 UOR143:UOR158 UYN143:UYN158 VIJ143:VIJ158 VSF143:VSF158 WCB143:WCB158 WLX143:WLX158 WVT143:WVT158 L65655:L65693 JH65655:JH65693 TD65655:TD65693 ACZ65655:ACZ65693 AMV65655:AMV65693 AWR65655:AWR65693 BGN65655:BGN65693 BQJ65655:BQJ65693 CAF65655:CAF65693 CKB65655:CKB65693 CTX65655:CTX65693 DDT65655:DDT65693 DNP65655:DNP65693 DXL65655:DXL65693 EHH65655:EHH65693 ERD65655:ERD65693 FAZ65655:FAZ65693 FKV65655:FKV65693 FUR65655:FUR65693 GEN65655:GEN65693 GOJ65655:GOJ65693 GYF65655:GYF65693 HIB65655:HIB65693 HRX65655:HRX65693 IBT65655:IBT65693 ILP65655:ILP65693 IVL65655:IVL65693 JFH65655:JFH65693 JPD65655:JPD65693 JYZ65655:JYZ65693 KIV65655:KIV65693 KSR65655:KSR65693 LCN65655:LCN65693 LMJ65655:LMJ65693 LWF65655:LWF65693 MGB65655:MGB65693 MPX65655:MPX65693 MZT65655:MZT65693 NJP65655:NJP65693 NTL65655:NTL65693 ODH65655:ODH65693 OND65655:OND65693 OWZ65655:OWZ65693 PGV65655:PGV65693 PQR65655:PQR65693 QAN65655:QAN65693 QKJ65655:QKJ65693 QUF65655:QUF65693 REB65655:REB65693 RNX65655:RNX65693 RXT65655:RXT65693 SHP65655:SHP65693 SRL65655:SRL65693 TBH65655:TBH65693 TLD65655:TLD65693 TUZ65655:TUZ65693 UEV65655:UEV65693 UOR65655:UOR65693 UYN65655:UYN65693 VIJ65655:VIJ65693 VSF65655:VSF65693 WCB65655:WCB65693 WLX65655:WLX65693 WVT65655:WVT65693 L131191:L131229 JH131191:JH131229 TD131191:TD131229 ACZ131191:ACZ131229 AMV131191:AMV131229 AWR131191:AWR131229 BGN131191:BGN131229 BQJ131191:BQJ131229 CAF131191:CAF131229 CKB131191:CKB131229 CTX131191:CTX131229 DDT131191:DDT131229 DNP131191:DNP131229 DXL131191:DXL131229 EHH131191:EHH131229 ERD131191:ERD131229 FAZ131191:FAZ131229 FKV131191:FKV131229 FUR131191:FUR131229 GEN131191:GEN131229 GOJ131191:GOJ131229 GYF131191:GYF131229 HIB131191:HIB131229 HRX131191:HRX131229 IBT131191:IBT131229 ILP131191:ILP131229 IVL131191:IVL131229 JFH131191:JFH131229 JPD131191:JPD131229 JYZ131191:JYZ131229 KIV131191:KIV131229 KSR131191:KSR131229 LCN131191:LCN131229 LMJ131191:LMJ131229 LWF131191:LWF131229 MGB131191:MGB131229 MPX131191:MPX131229 MZT131191:MZT131229 NJP131191:NJP131229 NTL131191:NTL131229 ODH131191:ODH131229 OND131191:OND131229 OWZ131191:OWZ131229 PGV131191:PGV131229 PQR131191:PQR131229 QAN131191:QAN131229 QKJ131191:QKJ131229 QUF131191:QUF131229 REB131191:REB131229 RNX131191:RNX131229 RXT131191:RXT131229 SHP131191:SHP131229 SRL131191:SRL131229 TBH131191:TBH131229 TLD131191:TLD131229 TUZ131191:TUZ131229 UEV131191:UEV131229 UOR131191:UOR131229 UYN131191:UYN131229 VIJ131191:VIJ131229 VSF131191:VSF131229 WCB131191:WCB131229 WLX131191:WLX131229 WVT131191:WVT131229 L196727:L196765 JH196727:JH196765 TD196727:TD196765 ACZ196727:ACZ196765 AMV196727:AMV196765 AWR196727:AWR196765 BGN196727:BGN196765 BQJ196727:BQJ196765 CAF196727:CAF196765 CKB196727:CKB196765 CTX196727:CTX196765 DDT196727:DDT196765 DNP196727:DNP196765 DXL196727:DXL196765 EHH196727:EHH196765 ERD196727:ERD196765 FAZ196727:FAZ196765 FKV196727:FKV196765 FUR196727:FUR196765 GEN196727:GEN196765 GOJ196727:GOJ196765 GYF196727:GYF196765 HIB196727:HIB196765 HRX196727:HRX196765 IBT196727:IBT196765 ILP196727:ILP196765 IVL196727:IVL196765 JFH196727:JFH196765 JPD196727:JPD196765 JYZ196727:JYZ196765 KIV196727:KIV196765 KSR196727:KSR196765 LCN196727:LCN196765 LMJ196727:LMJ196765 LWF196727:LWF196765 MGB196727:MGB196765 MPX196727:MPX196765 MZT196727:MZT196765 NJP196727:NJP196765 NTL196727:NTL196765 ODH196727:ODH196765 OND196727:OND196765 OWZ196727:OWZ196765 PGV196727:PGV196765 PQR196727:PQR196765 QAN196727:QAN196765 QKJ196727:QKJ196765 QUF196727:QUF196765 REB196727:REB196765 RNX196727:RNX196765 RXT196727:RXT196765 SHP196727:SHP196765 SRL196727:SRL196765 TBH196727:TBH196765 TLD196727:TLD196765 TUZ196727:TUZ196765 UEV196727:UEV196765 UOR196727:UOR196765 UYN196727:UYN196765 VIJ196727:VIJ196765 VSF196727:VSF196765 WCB196727:WCB196765 WLX196727:WLX196765 WVT196727:WVT196765 L262263:L262301 JH262263:JH262301 TD262263:TD262301 ACZ262263:ACZ262301 AMV262263:AMV262301 AWR262263:AWR262301 BGN262263:BGN262301 BQJ262263:BQJ262301 CAF262263:CAF262301 CKB262263:CKB262301 CTX262263:CTX262301 DDT262263:DDT262301 DNP262263:DNP262301 DXL262263:DXL262301 EHH262263:EHH262301 ERD262263:ERD262301 FAZ262263:FAZ262301 FKV262263:FKV262301 FUR262263:FUR262301 GEN262263:GEN262301 GOJ262263:GOJ262301 GYF262263:GYF262301 HIB262263:HIB262301 HRX262263:HRX262301 IBT262263:IBT262301 ILP262263:ILP262301 IVL262263:IVL262301 JFH262263:JFH262301 JPD262263:JPD262301 JYZ262263:JYZ262301 KIV262263:KIV262301 KSR262263:KSR262301 LCN262263:LCN262301 LMJ262263:LMJ262301 LWF262263:LWF262301 MGB262263:MGB262301 MPX262263:MPX262301 MZT262263:MZT262301 NJP262263:NJP262301 NTL262263:NTL262301 ODH262263:ODH262301 OND262263:OND262301 OWZ262263:OWZ262301 PGV262263:PGV262301 PQR262263:PQR262301 QAN262263:QAN262301 QKJ262263:QKJ262301 QUF262263:QUF262301 REB262263:REB262301 RNX262263:RNX262301 RXT262263:RXT262301 SHP262263:SHP262301 SRL262263:SRL262301 TBH262263:TBH262301 TLD262263:TLD262301 TUZ262263:TUZ262301 UEV262263:UEV262301 UOR262263:UOR262301 UYN262263:UYN262301 VIJ262263:VIJ262301 VSF262263:VSF262301 WCB262263:WCB262301 WLX262263:WLX262301 WVT262263:WVT262301 L327799:L327837 JH327799:JH327837 TD327799:TD327837 ACZ327799:ACZ327837 AMV327799:AMV327837 AWR327799:AWR327837 BGN327799:BGN327837 BQJ327799:BQJ327837 CAF327799:CAF327837 CKB327799:CKB327837 CTX327799:CTX327837 DDT327799:DDT327837 DNP327799:DNP327837 DXL327799:DXL327837 EHH327799:EHH327837 ERD327799:ERD327837 FAZ327799:FAZ327837 FKV327799:FKV327837 FUR327799:FUR327837 GEN327799:GEN327837 GOJ327799:GOJ327837 GYF327799:GYF327837 HIB327799:HIB327837 HRX327799:HRX327837 IBT327799:IBT327837 ILP327799:ILP327837 IVL327799:IVL327837 JFH327799:JFH327837 JPD327799:JPD327837 JYZ327799:JYZ327837 KIV327799:KIV327837 KSR327799:KSR327837 LCN327799:LCN327837 LMJ327799:LMJ327837 LWF327799:LWF327837 MGB327799:MGB327837 MPX327799:MPX327837 MZT327799:MZT327837 NJP327799:NJP327837 NTL327799:NTL327837 ODH327799:ODH327837 OND327799:OND327837 OWZ327799:OWZ327837 PGV327799:PGV327837 PQR327799:PQR327837 QAN327799:QAN327837 QKJ327799:QKJ327837 QUF327799:QUF327837 REB327799:REB327837 RNX327799:RNX327837 RXT327799:RXT327837 SHP327799:SHP327837 SRL327799:SRL327837 TBH327799:TBH327837 TLD327799:TLD327837 TUZ327799:TUZ327837 UEV327799:UEV327837 UOR327799:UOR327837 UYN327799:UYN327837 VIJ327799:VIJ327837 VSF327799:VSF327837 WCB327799:WCB327837 WLX327799:WLX327837 WVT327799:WVT327837 L393335:L393373 JH393335:JH393373 TD393335:TD393373 ACZ393335:ACZ393373 AMV393335:AMV393373 AWR393335:AWR393373 BGN393335:BGN393373 BQJ393335:BQJ393373 CAF393335:CAF393373 CKB393335:CKB393373 CTX393335:CTX393373 DDT393335:DDT393373 DNP393335:DNP393373 DXL393335:DXL393373 EHH393335:EHH393373 ERD393335:ERD393373 FAZ393335:FAZ393373 FKV393335:FKV393373 FUR393335:FUR393373 GEN393335:GEN393373 GOJ393335:GOJ393373 GYF393335:GYF393373 HIB393335:HIB393373 HRX393335:HRX393373 IBT393335:IBT393373 ILP393335:ILP393373 IVL393335:IVL393373 JFH393335:JFH393373 JPD393335:JPD393373 JYZ393335:JYZ393373 KIV393335:KIV393373 KSR393335:KSR393373 LCN393335:LCN393373 LMJ393335:LMJ393373 LWF393335:LWF393373 MGB393335:MGB393373 MPX393335:MPX393373 MZT393335:MZT393373 NJP393335:NJP393373 NTL393335:NTL393373 ODH393335:ODH393373 OND393335:OND393373 OWZ393335:OWZ393373 PGV393335:PGV393373 PQR393335:PQR393373 QAN393335:QAN393373 QKJ393335:QKJ393373 QUF393335:QUF393373 REB393335:REB393373 RNX393335:RNX393373 RXT393335:RXT393373 SHP393335:SHP393373 SRL393335:SRL393373 TBH393335:TBH393373 TLD393335:TLD393373 TUZ393335:TUZ393373 UEV393335:UEV393373 UOR393335:UOR393373 UYN393335:UYN393373 VIJ393335:VIJ393373 VSF393335:VSF393373 WCB393335:WCB393373 WLX393335:WLX393373 WVT393335:WVT393373 L458871:L458909 JH458871:JH458909 TD458871:TD458909 ACZ458871:ACZ458909 AMV458871:AMV458909 AWR458871:AWR458909 BGN458871:BGN458909 BQJ458871:BQJ458909 CAF458871:CAF458909 CKB458871:CKB458909 CTX458871:CTX458909 DDT458871:DDT458909 DNP458871:DNP458909 DXL458871:DXL458909 EHH458871:EHH458909 ERD458871:ERD458909 FAZ458871:FAZ458909 FKV458871:FKV458909 FUR458871:FUR458909 GEN458871:GEN458909 GOJ458871:GOJ458909 GYF458871:GYF458909 HIB458871:HIB458909 HRX458871:HRX458909 IBT458871:IBT458909 ILP458871:ILP458909 IVL458871:IVL458909 JFH458871:JFH458909 JPD458871:JPD458909 JYZ458871:JYZ458909 KIV458871:KIV458909 KSR458871:KSR458909 LCN458871:LCN458909 LMJ458871:LMJ458909 LWF458871:LWF458909 MGB458871:MGB458909 MPX458871:MPX458909 MZT458871:MZT458909 NJP458871:NJP458909 NTL458871:NTL458909 ODH458871:ODH458909 OND458871:OND458909 OWZ458871:OWZ458909 PGV458871:PGV458909 PQR458871:PQR458909 QAN458871:QAN458909 QKJ458871:QKJ458909 QUF458871:QUF458909 REB458871:REB458909 RNX458871:RNX458909 RXT458871:RXT458909 SHP458871:SHP458909 SRL458871:SRL458909 TBH458871:TBH458909 TLD458871:TLD458909 TUZ458871:TUZ458909 UEV458871:UEV458909 UOR458871:UOR458909 UYN458871:UYN458909 VIJ458871:VIJ458909 VSF458871:VSF458909 WCB458871:WCB458909 WLX458871:WLX458909 WVT458871:WVT458909 L524407:L524445 JH524407:JH524445 TD524407:TD524445 ACZ524407:ACZ524445 AMV524407:AMV524445 AWR524407:AWR524445 BGN524407:BGN524445 BQJ524407:BQJ524445 CAF524407:CAF524445 CKB524407:CKB524445 CTX524407:CTX524445 DDT524407:DDT524445 DNP524407:DNP524445 DXL524407:DXL524445 EHH524407:EHH524445 ERD524407:ERD524445 FAZ524407:FAZ524445 FKV524407:FKV524445 FUR524407:FUR524445 GEN524407:GEN524445 GOJ524407:GOJ524445 GYF524407:GYF524445 HIB524407:HIB524445 HRX524407:HRX524445 IBT524407:IBT524445 ILP524407:ILP524445 IVL524407:IVL524445 JFH524407:JFH524445 JPD524407:JPD524445 JYZ524407:JYZ524445 KIV524407:KIV524445 KSR524407:KSR524445 LCN524407:LCN524445 LMJ524407:LMJ524445 LWF524407:LWF524445 MGB524407:MGB524445 MPX524407:MPX524445 MZT524407:MZT524445 NJP524407:NJP524445 NTL524407:NTL524445 ODH524407:ODH524445 OND524407:OND524445 OWZ524407:OWZ524445 PGV524407:PGV524445 PQR524407:PQR524445 QAN524407:QAN524445 QKJ524407:QKJ524445 QUF524407:QUF524445 REB524407:REB524445 RNX524407:RNX524445 RXT524407:RXT524445 SHP524407:SHP524445 SRL524407:SRL524445 TBH524407:TBH524445 TLD524407:TLD524445 TUZ524407:TUZ524445 UEV524407:UEV524445 UOR524407:UOR524445 UYN524407:UYN524445 VIJ524407:VIJ524445 VSF524407:VSF524445 WCB524407:WCB524445 WLX524407:WLX524445 WVT524407:WVT524445 L589943:L589981 JH589943:JH589981 TD589943:TD589981 ACZ589943:ACZ589981 AMV589943:AMV589981 AWR589943:AWR589981 BGN589943:BGN589981 BQJ589943:BQJ589981 CAF589943:CAF589981 CKB589943:CKB589981 CTX589943:CTX589981 DDT589943:DDT589981 DNP589943:DNP589981 DXL589943:DXL589981 EHH589943:EHH589981 ERD589943:ERD589981 FAZ589943:FAZ589981 FKV589943:FKV589981 FUR589943:FUR589981 GEN589943:GEN589981 GOJ589943:GOJ589981 GYF589943:GYF589981 HIB589943:HIB589981 HRX589943:HRX589981 IBT589943:IBT589981 ILP589943:ILP589981 IVL589943:IVL589981 JFH589943:JFH589981 JPD589943:JPD589981 JYZ589943:JYZ589981 KIV589943:KIV589981 KSR589943:KSR589981 LCN589943:LCN589981 LMJ589943:LMJ589981 LWF589943:LWF589981 MGB589943:MGB589981 MPX589943:MPX589981 MZT589943:MZT589981 NJP589943:NJP589981 NTL589943:NTL589981 ODH589943:ODH589981 OND589943:OND589981 OWZ589943:OWZ589981 PGV589943:PGV589981 PQR589943:PQR589981 QAN589943:QAN589981 QKJ589943:QKJ589981 QUF589943:QUF589981 REB589943:REB589981 RNX589943:RNX589981 RXT589943:RXT589981 SHP589943:SHP589981 SRL589943:SRL589981 TBH589943:TBH589981 TLD589943:TLD589981 TUZ589943:TUZ589981 UEV589943:UEV589981 UOR589943:UOR589981 UYN589943:UYN589981 VIJ589943:VIJ589981 VSF589943:VSF589981 WCB589943:WCB589981 WLX589943:WLX589981 WVT589943:WVT589981 L655479:L655517 JH655479:JH655517 TD655479:TD655517 ACZ655479:ACZ655517 AMV655479:AMV655517 AWR655479:AWR655517 BGN655479:BGN655517 BQJ655479:BQJ655517 CAF655479:CAF655517 CKB655479:CKB655517 CTX655479:CTX655517 DDT655479:DDT655517 DNP655479:DNP655517 DXL655479:DXL655517 EHH655479:EHH655517 ERD655479:ERD655517 FAZ655479:FAZ655517 FKV655479:FKV655517 FUR655479:FUR655517 GEN655479:GEN655517 GOJ655479:GOJ655517 GYF655479:GYF655517 HIB655479:HIB655517 HRX655479:HRX655517 IBT655479:IBT655517 ILP655479:ILP655517 IVL655479:IVL655517 JFH655479:JFH655517 JPD655479:JPD655517 JYZ655479:JYZ655517 KIV655479:KIV655517 KSR655479:KSR655517 LCN655479:LCN655517 LMJ655479:LMJ655517 LWF655479:LWF655517 MGB655479:MGB655517 MPX655479:MPX655517 MZT655479:MZT655517 NJP655479:NJP655517 NTL655479:NTL655517 ODH655479:ODH655517 OND655479:OND655517 OWZ655479:OWZ655517 PGV655479:PGV655517 PQR655479:PQR655517 QAN655479:QAN655517 QKJ655479:QKJ655517 QUF655479:QUF655517 REB655479:REB655517 RNX655479:RNX655517 RXT655479:RXT655517 SHP655479:SHP655517 SRL655479:SRL655517 TBH655479:TBH655517 TLD655479:TLD655517 TUZ655479:TUZ655517 UEV655479:UEV655517 UOR655479:UOR655517 UYN655479:UYN655517 VIJ655479:VIJ655517 VSF655479:VSF655517 WCB655479:WCB655517 WLX655479:WLX655517 WVT655479:WVT655517 L721015:L721053 JH721015:JH721053 TD721015:TD721053 ACZ721015:ACZ721053 AMV721015:AMV721053 AWR721015:AWR721053 BGN721015:BGN721053 BQJ721015:BQJ721053 CAF721015:CAF721053 CKB721015:CKB721053 CTX721015:CTX721053 DDT721015:DDT721053 DNP721015:DNP721053 DXL721015:DXL721053 EHH721015:EHH721053 ERD721015:ERD721053 FAZ721015:FAZ721053 FKV721015:FKV721053 FUR721015:FUR721053 GEN721015:GEN721053 GOJ721015:GOJ721053 GYF721015:GYF721053 HIB721015:HIB721053 HRX721015:HRX721053 IBT721015:IBT721053 ILP721015:ILP721053 IVL721015:IVL721053 JFH721015:JFH721053 JPD721015:JPD721053 JYZ721015:JYZ721053 KIV721015:KIV721053 KSR721015:KSR721053 LCN721015:LCN721053 LMJ721015:LMJ721053 LWF721015:LWF721053 MGB721015:MGB721053 MPX721015:MPX721053 MZT721015:MZT721053 NJP721015:NJP721053 NTL721015:NTL721053 ODH721015:ODH721053 OND721015:OND721053 OWZ721015:OWZ721053 PGV721015:PGV721053 PQR721015:PQR721053 QAN721015:QAN721053 QKJ721015:QKJ721053 QUF721015:QUF721053 REB721015:REB721053 RNX721015:RNX721053 RXT721015:RXT721053 SHP721015:SHP721053 SRL721015:SRL721053 TBH721015:TBH721053 TLD721015:TLD721053 TUZ721015:TUZ721053 UEV721015:UEV721053 UOR721015:UOR721053 UYN721015:UYN721053 VIJ721015:VIJ721053 VSF721015:VSF721053 WCB721015:WCB721053 WLX721015:WLX721053 WVT721015:WVT721053 L786551:L786589 JH786551:JH786589 TD786551:TD786589 ACZ786551:ACZ786589 AMV786551:AMV786589 AWR786551:AWR786589 BGN786551:BGN786589 BQJ786551:BQJ786589 CAF786551:CAF786589 CKB786551:CKB786589 CTX786551:CTX786589 DDT786551:DDT786589 DNP786551:DNP786589 DXL786551:DXL786589 EHH786551:EHH786589 ERD786551:ERD786589 FAZ786551:FAZ786589 FKV786551:FKV786589 FUR786551:FUR786589 GEN786551:GEN786589 GOJ786551:GOJ786589 GYF786551:GYF786589 HIB786551:HIB786589 HRX786551:HRX786589 IBT786551:IBT786589 ILP786551:ILP786589 IVL786551:IVL786589 JFH786551:JFH786589 JPD786551:JPD786589 JYZ786551:JYZ786589 KIV786551:KIV786589 KSR786551:KSR786589 LCN786551:LCN786589 LMJ786551:LMJ786589 LWF786551:LWF786589 MGB786551:MGB786589 MPX786551:MPX786589 MZT786551:MZT786589 NJP786551:NJP786589 NTL786551:NTL786589 ODH786551:ODH786589 OND786551:OND786589 OWZ786551:OWZ786589 PGV786551:PGV786589 PQR786551:PQR786589 QAN786551:QAN786589 QKJ786551:QKJ786589 QUF786551:QUF786589 REB786551:REB786589 RNX786551:RNX786589 RXT786551:RXT786589 SHP786551:SHP786589 SRL786551:SRL786589 TBH786551:TBH786589 TLD786551:TLD786589 TUZ786551:TUZ786589 UEV786551:UEV786589 UOR786551:UOR786589 UYN786551:UYN786589 VIJ786551:VIJ786589 VSF786551:VSF786589 WCB786551:WCB786589 WLX786551:WLX786589 WVT786551:WVT786589 L852087:L852125 JH852087:JH852125 TD852087:TD852125 ACZ852087:ACZ852125 AMV852087:AMV852125 AWR852087:AWR852125 BGN852087:BGN852125 BQJ852087:BQJ852125 CAF852087:CAF852125 CKB852087:CKB852125 CTX852087:CTX852125 DDT852087:DDT852125 DNP852087:DNP852125 DXL852087:DXL852125 EHH852087:EHH852125 ERD852087:ERD852125 FAZ852087:FAZ852125 FKV852087:FKV852125 FUR852087:FUR852125 GEN852087:GEN852125 GOJ852087:GOJ852125 GYF852087:GYF852125 HIB852087:HIB852125 HRX852087:HRX852125 IBT852087:IBT852125 ILP852087:ILP852125 IVL852087:IVL852125 JFH852087:JFH852125 JPD852087:JPD852125 JYZ852087:JYZ852125 KIV852087:KIV852125 KSR852087:KSR852125 LCN852087:LCN852125 LMJ852087:LMJ852125 LWF852087:LWF852125 MGB852087:MGB852125 MPX852087:MPX852125 MZT852087:MZT852125 NJP852087:NJP852125 NTL852087:NTL852125 ODH852087:ODH852125 OND852087:OND852125 OWZ852087:OWZ852125 PGV852087:PGV852125 PQR852087:PQR852125 QAN852087:QAN852125 QKJ852087:QKJ852125 QUF852087:QUF852125 REB852087:REB852125 RNX852087:RNX852125 RXT852087:RXT852125 SHP852087:SHP852125 SRL852087:SRL852125 TBH852087:TBH852125 TLD852087:TLD852125 TUZ852087:TUZ852125 UEV852087:UEV852125 UOR852087:UOR852125 UYN852087:UYN852125 VIJ852087:VIJ852125 VSF852087:VSF852125 WCB852087:WCB852125 WLX852087:WLX852125 WVT852087:WVT852125 L917623:L917661 JH917623:JH917661 TD917623:TD917661 ACZ917623:ACZ917661 AMV917623:AMV917661 AWR917623:AWR917661 BGN917623:BGN917661 BQJ917623:BQJ917661 CAF917623:CAF917661 CKB917623:CKB917661 CTX917623:CTX917661 DDT917623:DDT917661 DNP917623:DNP917661 DXL917623:DXL917661 EHH917623:EHH917661 ERD917623:ERD917661 FAZ917623:FAZ917661 FKV917623:FKV917661 FUR917623:FUR917661 GEN917623:GEN917661 GOJ917623:GOJ917661 GYF917623:GYF917661 HIB917623:HIB917661 HRX917623:HRX917661 IBT917623:IBT917661 ILP917623:ILP917661 IVL917623:IVL917661 JFH917623:JFH917661 JPD917623:JPD917661 JYZ917623:JYZ917661 KIV917623:KIV917661 KSR917623:KSR917661 LCN917623:LCN917661 LMJ917623:LMJ917661 LWF917623:LWF917661 MGB917623:MGB917661 MPX917623:MPX917661 MZT917623:MZT917661 NJP917623:NJP917661 NTL917623:NTL917661 ODH917623:ODH917661 OND917623:OND917661 OWZ917623:OWZ917661 PGV917623:PGV917661 PQR917623:PQR917661 QAN917623:QAN917661 QKJ917623:QKJ917661 QUF917623:QUF917661 REB917623:REB917661 RNX917623:RNX917661 RXT917623:RXT917661 SHP917623:SHP917661 SRL917623:SRL917661 TBH917623:TBH917661 TLD917623:TLD917661 TUZ917623:TUZ917661 UEV917623:UEV917661 UOR917623:UOR917661 UYN917623:UYN917661 VIJ917623:VIJ917661 VSF917623:VSF917661 WCB917623:WCB917661 WLX917623:WLX917661 WVT917623:WVT917661 L983159:L983197 JH983159:JH983197 TD983159:TD983197 ACZ983159:ACZ983197 AMV983159:AMV983197 AWR983159:AWR983197 BGN983159:BGN983197 BQJ983159:BQJ983197 CAF983159:CAF983197 CKB983159:CKB983197 CTX983159:CTX983197 DDT983159:DDT983197 DNP983159:DNP983197 DXL983159:DXL983197 EHH983159:EHH983197 ERD983159:ERD983197 FAZ983159:FAZ983197 FKV983159:FKV983197 FUR983159:FUR983197 GEN983159:GEN983197 GOJ983159:GOJ983197 GYF983159:GYF983197 HIB983159:HIB983197 HRX983159:HRX983197 IBT983159:IBT983197 ILP983159:ILP983197 IVL983159:IVL983197 JFH983159:JFH983197 JPD983159:JPD983197 JYZ983159:JYZ983197 KIV983159:KIV983197 KSR983159:KSR983197 LCN983159:LCN983197 LMJ983159:LMJ983197 LWF983159:LWF983197 MGB983159:MGB983197 MPX983159:MPX983197 MZT983159:MZT983197 NJP983159:NJP983197 NTL983159:NTL983197 ODH983159:ODH983197 OND983159:OND983197 OWZ983159:OWZ983197 PGV983159:PGV983197 PQR983159:PQR983197 QAN983159:QAN983197 QKJ983159:QKJ983197 QUF983159:QUF983197 REB983159:REB983197 RNX983159:RNX983197 RXT983159:RXT983197 SHP983159:SHP983197 SRL983159:SRL983197 TBH983159:TBH983197 TLD983159:TLD983197 TUZ983159:TUZ983197 UEV983159:UEV983197 UOR983159:UOR983197 UYN983159:UYN983197 VIJ983159:VIJ983197 VSF983159:VSF983197 WCB983159:WCB983197 WLX983159:WLX983197 WVT983159:WVT983197 L143:L158 JH137 TD137 ACZ137 AMV137 AWR137 BGN137 BQJ137 CAF137 CKB137 CTX137 DDT137 DNP137 DXL137 EHH137 ERD137 FAZ137 FKV137 FUR137 GEN137 GOJ137 GYF137 HIB137 HRX137 IBT137 ILP137 IVL137 JFH137 JPD137 JYZ137 KIV137 KSR137 LCN137 LMJ137 LWF137 MGB137 MPX137 MZT137 NJP137 NTL137 ODH137 OND137 OWZ137 PGV137 PQR137 QAN137 QKJ137 QUF137 REB137 RNX137 RXT137 SHP137 SRL137 TBH137 TLD137 TUZ137 UEV137 UOR137 UYN137 VIJ137 VSF137 WCB137 WLX137 WVT137 L65641:L65648 JH65641:JH65648 TD65641:TD65648 ACZ65641:ACZ65648 AMV65641:AMV65648 AWR65641:AWR65648 BGN65641:BGN65648 BQJ65641:BQJ65648 CAF65641:CAF65648 CKB65641:CKB65648 CTX65641:CTX65648 DDT65641:DDT65648 DNP65641:DNP65648 DXL65641:DXL65648 EHH65641:EHH65648 ERD65641:ERD65648 FAZ65641:FAZ65648 FKV65641:FKV65648 FUR65641:FUR65648 GEN65641:GEN65648 GOJ65641:GOJ65648 GYF65641:GYF65648 HIB65641:HIB65648 HRX65641:HRX65648 IBT65641:IBT65648 ILP65641:ILP65648 IVL65641:IVL65648 JFH65641:JFH65648 JPD65641:JPD65648 JYZ65641:JYZ65648 KIV65641:KIV65648 KSR65641:KSR65648 LCN65641:LCN65648 LMJ65641:LMJ65648 LWF65641:LWF65648 MGB65641:MGB65648 MPX65641:MPX65648 MZT65641:MZT65648 NJP65641:NJP65648 NTL65641:NTL65648 ODH65641:ODH65648 OND65641:OND65648 OWZ65641:OWZ65648 PGV65641:PGV65648 PQR65641:PQR65648 QAN65641:QAN65648 QKJ65641:QKJ65648 QUF65641:QUF65648 REB65641:REB65648 RNX65641:RNX65648 RXT65641:RXT65648 SHP65641:SHP65648 SRL65641:SRL65648 TBH65641:TBH65648 TLD65641:TLD65648 TUZ65641:TUZ65648 UEV65641:UEV65648 UOR65641:UOR65648 UYN65641:UYN65648 VIJ65641:VIJ65648 VSF65641:VSF65648 WCB65641:WCB65648 WLX65641:WLX65648 WVT65641:WVT65648 L131177:L131184 JH131177:JH131184 TD131177:TD131184 ACZ131177:ACZ131184 AMV131177:AMV131184 AWR131177:AWR131184 BGN131177:BGN131184 BQJ131177:BQJ131184 CAF131177:CAF131184 CKB131177:CKB131184 CTX131177:CTX131184 DDT131177:DDT131184 DNP131177:DNP131184 DXL131177:DXL131184 EHH131177:EHH131184 ERD131177:ERD131184 FAZ131177:FAZ131184 FKV131177:FKV131184 FUR131177:FUR131184 GEN131177:GEN131184 GOJ131177:GOJ131184 GYF131177:GYF131184 HIB131177:HIB131184 HRX131177:HRX131184 IBT131177:IBT131184 ILP131177:ILP131184 IVL131177:IVL131184 JFH131177:JFH131184 JPD131177:JPD131184 JYZ131177:JYZ131184 KIV131177:KIV131184 KSR131177:KSR131184 LCN131177:LCN131184 LMJ131177:LMJ131184 LWF131177:LWF131184 MGB131177:MGB131184 MPX131177:MPX131184 MZT131177:MZT131184 NJP131177:NJP131184 NTL131177:NTL131184 ODH131177:ODH131184 OND131177:OND131184 OWZ131177:OWZ131184 PGV131177:PGV131184 PQR131177:PQR131184 QAN131177:QAN131184 QKJ131177:QKJ131184 QUF131177:QUF131184 REB131177:REB131184 RNX131177:RNX131184 RXT131177:RXT131184 SHP131177:SHP131184 SRL131177:SRL131184 TBH131177:TBH131184 TLD131177:TLD131184 TUZ131177:TUZ131184 UEV131177:UEV131184 UOR131177:UOR131184 UYN131177:UYN131184 VIJ131177:VIJ131184 VSF131177:VSF131184 WCB131177:WCB131184 WLX131177:WLX131184 WVT131177:WVT131184 L196713:L196720 JH196713:JH196720 TD196713:TD196720 ACZ196713:ACZ196720 AMV196713:AMV196720 AWR196713:AWR196720 BGN196713:BGN196720 BQJ196713:BQJ196720 CAF196713:CAF196720 CKB196713:CKB196720 CTX196713:CTX196720 DDT196713:DDT196720 DNP196713:DNP196720 DXL196713:DXL196720 EHH196713:EHH196720 ERD196713:ERD196720 FAZ196713:FAZ196720 FKV196713:FKV196720 FUR196713:FUR196720 GEN196713:GEN196720 GOJ196713:GOJ196720 GYF196713:GYF196720 HIB196713:HIB196720 HRX196713:HRX196720 IBT196713:IBT196720 ILP196713:ILP196720 IVL196713:IVL196720 JFH196713:JFH196720 JPD196713:JPD196720 JYZ196713:JYZ196720 KIV196713:KIV196720 KSR196713:KSR196720 LCN196713:LCN196720 LMJ196713:LMJ196720 LWF196713:LWF196720 MGB196713:MGB196720 MPX196713:MPX196720 MZT196713:MZT196720 NJP196713:NJP196720 NTL196713:NTL196720 ODH196713:ODH196720 OND196713:OND196720 OWZ196713:OWZ196720 PGV196713:PGV196720 PQR196713:PQR196720 QAN196713:QAN196720 QKJ196713:QKJ196720 QUF196713:QUF196720 REB196713:REB196720 RNX196713:RNX196720 RXT196713:RXT196720 SHP196713:SHP196720 SRL196713:SRL196720 TBH196713:TBH196720 TLD196713:TLD196720 TUZ196713:TUZ196720 UEV196713:UEV196720 UOR196713:UOR196720 UYN196713:UYN196720 VIJ196713:VIJ196720 VSF196713:VSF196720 WCB196713:WCB196720 WLX196713:WLX196720 WVT196713:WVT196720 L262249:L262256 JH262249:JH262256 TD262249:TD262256 ACZ262249:ACZ262256 AMV262249:AMV262256 AWR262249:AWR262256 BGN262249:BGN262256 BQJ262249:BQJ262256 CAF262249:CAF262256 CKB262249:CKB262256 CTX262249:CTX262256 DDT262249:DDT262256 DNP262249:DNP262256 DXL262249:DXL262256 EHH262249:EHH262256 ERD262249:ERD262256 FAZ262249:FAZ262256 FKV262249:FKV262256 FUR262249:FUR262256 GEN262249:GEN262256 GOJ262249:GOJ262256 GYF262249:GYF262256 HIB262249:HIB262256 HRX262249:HRX262256 IBT262249:IBT262256 ILP262249:ILP262256 IVL262249:IVL262256 JFH262249:JFH262256 JPD262249:JPD262256 JYZ262249:JYZ262256 KIV262249:KIV262256 KSR262249:KSR262256 LCN262249:LCN262256 LMJ262249:LMJ262256 LWF262249:LWF262256 MGB262249:MGB262256 MPX262249:MPX262256 MZT262249:MZT262256 NJP262249:NJP262256 NTL262249:NTL262256 ODH262249:ODH262256 OND262249:OND262256 OWZ262249:OWZ262256 PGV262249:PGV262256 PQR262249:PQR262256 QAN262249:QAN262256 QKJ262249:QKJ262256 QUF262249:QUF262256 REB262249:REB262256 RNX262249:RNX262256 RXT262249:RXT262256 SHP262249:SHP262256 SRL262249:SRL262256 TBH262249:TBH262256 TLD262249:TLD262256 TUZ262249:TUZ262256 UEV262249:UEV262256 UOR262249:UOR262256 UYN262249:UYN262256 VIJ262249:VIJ262256 VSF262249:VSF262256 WCB262249:WCB262256 WLX262249:WLX262256 WVT262249:WVT262256 L327785:L327792 JH327785:JH327792 TD327785:TD327792 ACZ327785:ACZ327792 AMV327785:AMV327792 AWR327785:AWR327792 BGN327785:BGN327792 BQJ327785:BQJ327792 CAF327785:CAF327792 CKB327785:CKB327792 CTX327785:CTX327792 DDT327785:DDT327792 DNP327785:DNP327792 DXL327785:DXL327792 EHH327785:EHH327792 ERD327785:ERD327792 FAZ327785:FAZ327792 FKV327785:FKV327792 FUR327785:FUR327792 GEN327785:GEN327792 GOJ327785:GOJ327792 GYF327785:GYF327792 HIB327785:HIB327792 HRX327785:HRX327792 IBT327785:IBT327792 ILP327785:ILP327792 IVL327785:IVL327792 JFH327785:JFH327792 JPD327785:JPD327792 JYZ327785:JYZ327792 KIV327785:KIV327792 KSR327785:KSR327792 LCN327785:LCN327792 LMJ327785:LMJ327792 LWF327785:LWF327792 MGB327785:MGB327792 MPX327785:MPX327792 MZT327785:MZT327792 NJP327785:NJP327792 NTL327785:NTL327792 ODH327785:ODH327792 OND327785:OND327792 OWZ327785:OWZ327792 PGV327785:PGV327792 PQR327785:PQR327792 QAN327785:QAN327792 QKJ327785:QKJ327792 QUF327785:QUF327792 REB327785:REB327792 RNX327785:RNX327792 RXT327785:RXT327792 SHP327785:SHP327792 SRL327785:SRL327792 TBH327785:TBH327792 TLD327785:TLD327792 TUZ327785:TUZ327792 UEV327785:UEV327792 UOR327785:UOR327792 UYN327785:UYN327792 VIJ327785:VIJ327792 VSF327785:VSF327792 WCB327785:WCB327792 WLX327785:WLX327792 WVT327785:WVT327792 L393321:L393328 JH393321:JH393328 TD393321:TD393328 ACZ393321:ACZ393328 AMV393321:AMV393328 AWR393321:AWR393328 BGN393321:BGN393328 BQJ393321:BQJ393328 CAF393321:CAF393328 CKB393321:CKB393328 CTX393321:CTX393328 DDT393321:DDT393328 DNP393321:DNP393328 DXL393321:DXL393328 EHH393321:EHH393328 ERD393321:ERD393328 FAZ393321:FAZ393328 FKV393321:FKV393328 FUR393321:FUR393328 GEN393321:GEN393328 GOJ393321:GOJ393328 GYF393321:GYF393328 HIB393321:HIB393328 HRX393321:HRX393328 IBT393321:IBT393328 ILP393321:ILP393328 IVL393321:IVL393328 JFH393321:JFH393328 JPD393321:JPD393328 JYZ393321:JYZ393328 KIV393321:KIV393328 KSR393321:KSR393328 LCN393321:LCN393328 LMJ393321:LMJ393328 LWF393321:LWF393328 MGB393321:MGB393328 MPX393321:MPX393328 MZT393321:MZT393328 NJP393321:NJP393328 NTL393321:NTL393328 ODH393321:ODH393328 OND393321:OND393328 OWZ393321:OWZ393328 PGV393321:PGV393328 PQR393321:PQR393328 QAN393321:QAN393328 QKJ393321:QKJ393328 QUF393321:QUF393328 REB393321:REB393328 RNX393321:RNX393328 RXT393321:RXT393328 SHP393321:SHP393328 SRL393321:SRL393328 TBH393321:TBH393328 TLD393321:TLD393328 TUZ393321:TUZ393328 UEV393321:UEV393328 UOR393321:UOR393328 UYN393321:UYN393328 VIJ393321:VIJ393328 VSF393321:VSF393328 WCB393321:WCB393328 WLX393321:WLX393328 WVT393321:WVT393328 L458857:L458864 JH458857:JH458864 TD458857:TD458864 ACZ458857:ACZ458864 AMV458857:AMV458864 AWR458857:AWR458864 BGN458857:BGN458864 BQJ458857:BQJ458864 CAF458857:CAF458864 CKB458857:CKB458864 CTX458857:CTX458864 DDT458857:DDT458864 DNP458857:DNP458864 DXL458857:DXL458864 EHH458857:EHH458864 ERD458857:ERD458864 FAZ458857:FAZ458864 FKV458857:FKV458864 FUR458857:FUR458864 GEN458857:GEN458864 GOJ458857:GOJ458864 GYF458857:GYF458864 HIB458857:HIB458864 HRX458857:HRX458864 IBT458857:IBT458864 ILP458857:ILP458864 IVL458857:IVL458864 JFH458857:JFH458864 JPD458857:JPD458864 JYZ458857:JYZ458864 KIV458857:KIV458864 KSR458857:KSR458864 LCN458857:LCN458864 LMJ458857:LMJ458864 LWF458857:LWF458864 MGB458857:MGB458864 MPX458857:MPX458864 MZT458857:MZT458864 NJP458857:NJP458864 NTL458857:NTL458864 ODH458857:ODH458864 OND458857:OND458864 OWZ458857:OWZ458864 PGV458857:PGV458864 PQR458857:PQR458864 QAN458857:QAN458864 QKJ458857:QKJ458864 QUF458857:QUF458864 REB458857:REB458864 RNX458857:RNX458864 RXT458857:RXT458864 SHP458857:SHP458864 SRL458857:SRL458864 TBH458857:TBH458864 TLD458857:TLD458864 TUZ458857:TUZ458864 UEV458857:UEV458864 UOR458857:UOR458864 UYN458857:UYN458864 VIJ458857:VIJ458864 VSF458857:VSF458864 WCB458857:WCB458864 WLX458857:WLX458864 WVT458857:WVT458864 L524393:L524400 JH524393:JH524400 TD524393:TD524400 ACZ524393:ACZ524400 AMV524393:AMV524400 AWR524393:AWR524400 BGN524393:BGN524400 BQJ524393:BQJ524400 CAF524393:CAF524400 CKB524393:CKB524400 CTX524393:CTX524400 DDT524393:DDT524400 DNP524393:DNP524400 DXL524393:DXL524400 EHH524393:EHH524400 ERD524393:ERD524400 FAZ524393:FAZ524400 FKV524393:FKV524400 FUR524393:FUR524400 GEN524393:GEN524400 GOJ524393:GOJ524400 GYF524393:GYF524400 HIB524393:HIB524400 HRX524393:HRX524400 IBT524393:IBT524400 ILP524393:ILP524400 IVL524393:IVL524400 JFH524393:JFH524400 JPD524393:JPD524400 JYZ524393:JYZ524400 KIV524393:KIV524400 KSR524393:KSR524400 LCN524393:LCN524400 LMJ524393:LMJ524400 LWF524393:LWF524400 MGB524393:MGB524400 MPX524393:MPX524400 MZT524393:MZT524400 NJP524393:NJP524400 NTL524393:NTL524400 ODH524393:ODH524400 OND524393:OND524400 OWZ524393:OWZ524400 PGV524393:PGV524400 PQR524393:PQR524400 QAN524393:QAN524400 QKJ524393:QKJ524400 QUF524393:QUF524400 REB524393:REB524400 RNX524393:RNX524400 RXT524393:RXT524400 SHP524393:SHP524400 SRL524393:SRL524400 TBH524393:TBH524400 TLD524393:TLD524400 TUZ524393:TUZ524400 UEV524393:UEV524400 UOR524393:UOR524400 UYN524393:UYN524400 VIJ524393:VIJ524400 VSF524393:VSF524400 WCB524393:WCB524400 WLX524393:WLX524400 WVT524393:WVT524400 L589929:L589936 JH589929:JH589936 TD589929:TD589936 ACZ589929:ACZ589936 AMV589929:AMV589936 AWR589929:AWR589936 BGN589929:BGN589936 BQJ589929:BQJ589936 CAF589929:CAF589936 CKB589929:CKB589936 CTX589929:CTX589936 DDT589929:DDT589936 DNP589929:DNP589936 DXL589929:DXL589936 EHH589929:EHH589936 ERD589929:ERD589936 FAZ589929:FAZ589936 FKV589929:FKV589936 FUR589929:FUR589936 GEN589929:GEN589936 GOJ589929:GOJ589936 GYF589929:GYF589936 HIB589929:HIB589936 HRX589929:HRX589936 IBT589929:IBT589936 ILP589929:ILP589936 IVL589929:IVL589936 JFH589929:JFH589936 JPD589929:JPD589936 JYZ589929:JYZ589936 KIV589929:KIV589936 KSR589929:KSR589936 LCN589929:LCN589936 LMJ589929:LMJ589936 LWF589929:LWF589936 MGB589929:MGB589936 MPX589929:MPX589936 MZT589929:MZT589936 NJP589929:NJP589936 NTL589929:NTL589936 ODH589929:ODH589936 OND589929:OND589936 OWZ589929:OWZ589936 PGV589929:PGV589936 PQR589929:PQR589936 QAN589929:QAN589936 QKJ589929:QKJ589936 QUF589929:QUF589936 REB589929:REB589936 RNX589929:RNX589936 RXT589929:RXT589936 SHP589929:SHP589936 SRL589929:SRL589936 TBH589929:TBH589936 TLD589929:TLD589936 TUZ589929:TUZ589936 UEV589929:UEV589936 UOR589929:UOR589936 UYN589929:UYN589936 VIJ589929:VIJ589936 VSF589929:VSF589936 WCB589929:WCB589936 WLX589929:WLX589936 WVT589929:WVT589936 L655465:L655472 JH655465:JH655472 TD655465:TD655472 ACZ655465:ACZ655472 AMV655465:AMV655472 AWR655465:AWR655472 BGN655465:BGN655472 BQJ655465:BQJ655472 CAF655465:CAF655472 CKB655465:CKB655472 CTX655465:CTX655472 DDT655465:DDT655472 DNP655465:DNP655472 DXL655465:DXL655472 EHH655465:EHH655472 ERD655465:ERD655472 FAZ655465:FAZ655472 FKV655465:FKV655472 FUR655465:FUR655472 GEN655465:GEN655472 GOJ655465:GOJ655472 GYF655465:GYF655472 HIB655465:HIB655472 HRX655465:HRX655472 IBT655465:IBT655472 ILP655465:ILP655472 IVL655465:IVL655472 JFH655465:JFH655472 JPD655465:JPD655472 JYZ655465:JYZ655472 KIV655465:KIV655472 KSR655465:KSR655472 LCN655465:LCN655472 LMJ655465:LMJ655472 LWF655465:LWF655472 MGB655465:MGB655472 MPX655465:MPX655472 MZT655465:MZT655472 NJP655465:NJP655472 NTL655465:NTL655472 ODH655465:ODH655472 OND655465:OND655472 OWZ655465:OWZ655472 PGV655465:PGV655472 PQR655465:PQR655472 QAN655465:QAN655472 QKJ655465:QKJ655472 QUF655465:QUF655472 REB655465:REB655472 RNX655465:RNX655472 RXT655465:RXT655472 SHP655465:SHP655472 SRL655465:SRL655472 TBH655465:TBH655472 TLD655465:TLD655472 TUZ655465:TUZ655472 UEV655465:UEV655472 UOR655465:UOR655472 UYN655465:UYN655472 VIJ655465:VIJ655472 VSF655465:VSF655472 WCB655465:WCB655472 WLX655465:WLX655472 WVT655465:WVT655472 L721001:L721008 JH721001:JH721008 TD721001:TD721008 ACZ721001:ACZ721008 AMV721001:AMV721008 AWR721001:AWR721008 BGN721001:BGN721008 BQJ721001:BQJ721008 CAF721001:CAF721008 CKB721001:CKB721008 CTX721001:CTX721008 DDT721001:DDT721008 DNP721001:DNP721008 DXL721001:DXL721008 EHH721001:EHH721008 ERD721001:ERD721008 FAZ721001:FAZ721008 FKV721001:FKV721008 FUR721001:FUR721008 GEN721001:GEN721008 GOJ721001:GOJ721008 GYF721001:GYF721008 HIB721001:HIB721008 HRX721001:HRX721008 IBT721001:IBT721008 ILP721001:ILP721008 IVL721001:IVL721008 JFH721001:JFH721008 JPD721001:JPD721008 JYZ721001:JYZ721008 KIV721001:KIV721008 KSR721001:KSR721008 LCN721001:LCN721008 LMJ721001:LMJ721008 LWF721001:LWF721008 MGB721001:MGB721008 MPX721001:MPX721008 MZT721001:MZT721008 NJP721001:NJP721008 NTL721001:NTL721008 ODH721001:ODH721008 OND721001:OND721008 OWZ721001:OWZ721008 PGV721001:PGV721008 PQR721001:PQR721008 QAN721001:QAN721008 QKJ721001:QKJ721008 QUF721001:QUF721008 REB721001:REB721008 RNX721001:RNX721008 RXT721001:RXT721008 SHP721001:SHP721008 SRL721001:SRL721008 TBH721001:TBH721008 TLD721001:TLD721008 TUZ721001:TUZ721008 UEV721001:UEV721008 UOR721001:UOR721008 UYN721001:UYN721008 VIJ721001:VIJ721008 VSF721001:VSF721008 WCB721001:WCB721008 WLX721001:WLX721008 WVT721001:WVT721008 L786537:L786544 JH786537:JH786544 TD786537:TD786544 ACZ786537:ACZ786544 AMV786537:AMV786544 AWR786537:AWR786544 BGN786537:BGN786544 BQJ786537:BQJ786544 CAF786537:CAF786544 CKB786537:CKB786544 CTX786537:CTX786544 DDT786537:DDT786544 DNP786537:DNP786544 DXL786537:DXL786544 EHH786537:EHH786544 ERD786537:ERD786544 FAZ786537:FAZ786544 FKV786537:FKV786544 FUR786537:FUR786544 GEN786537:GEN786544 GOJ786537:GOJ786544 GYF786537:GYF786544 HIB786537:HIB786544 HRX786537:HRX786544 IBT786537:IBT786544 ILP786537:ILP786544 IVL786537:IVL786544 JFH786537:JFH786544 JPD786537:JPD786544 JYZ786537:JYZ786544 KIV786537:KIV786544 KSR786537:KSR786544 LCN786537:LCN786544 LMJ786537:LMJ786544 LWF786537:LWF786544 MGB786537:MGB786544 MPX786537:MPX786544 MZT786537:MZT786544 NJP786537:NJP786544 NTL786537:NTL786544 ODH786537:ODH786544 OND786537:OND786544 OWZ786537:OWZ786544 PGV786537:PGV786544 PQR786537:PQR786544 QAN786537:QAN786544 QKJ786537:QKJ786544 QUF786537:QUF786544 REB786537:REB786544 RNX786537:RNX786544 RXT786537:RXT786544 SHP786537:SHP786544 SRL786537:SRL786544 TBH786537:TBH786544 TLD786537:TLD786544 TUZ786537:TUZ786544 UEV786537:UEV786544 UOR786537:UOR786544 UYN786537:UYN786544 VIJ786537:VIJ786544 VSF786537:VSF786544 WCB786537:WCB786544 WLX786537:WLX786544 WVT786537:WVT786544 L852073:L852080 JH852073:JH852080 TD852073:TD852080 ACZ852073:ACZ852080 AMV852073:AMV852080 AWR852073:AWR852080 BGN852073:BGN852080 BQJ852073:BQJ852080 CAF852073:CAF852080 CKB852073:CKB852080 CTX852073:CTX852080 DDT852073:DDT852080 DNP852073:DNP852080 DXL852073:DXL852080 EHH852073:EHH852080 ERD852073:ERD852080 FAZ852073:FAZ852080 FKV852073:FKV852080 FUR852073:FUR852080 GEN852073:GEN852080 GOJ852073:GOJ852080 GYF852073:GYF852080 HIB852073:HIB852080 HRX852073:HRX852080 IBT852073:IBT852080 ILP852073:ILP852080 IVL852073:IVL852080 JFH852073:JFH852080 JPD852073:JPD852080 JYZ852073:JYZ852080 KIV852073:KIV852080 KSR852073:KSR852080 LCN852073:LCN852080 LMJ852073:LMJ852080 LWF852073:LWF852080 MGB852073:MGB852080 MPX852073:MPX852080 MZT852073:MZT852080 NJP852073:NJP852080 NTL852073:NTL852080 ODH852073:ODH852080 OND852073:OND852080 OWZ852073:OWZ852080 PGV852073:PGV852080 PQR852073:PQR852080 QAN852073:QAN852080 QKJ852073:QKJ852080 QUF852073:QUF852080 REB852073:REB852080 RNX852073:RNX852080 RXT852073:RXT852080 SHP852073:SHP852080 SRL852073:SRL852080 TBH852073:TBH852080 TLD852073:TLD852080 TUZ852073:TUZ852080 UEV852073:UEV852080 UOR852073:UOR852080 UYN852073:UYN852080 VIJ852073:VIJ852080 VSF852073:VSF852080 WCB852073:WCB852080 WLX852073:WLX852080 WVT852073:WVT852080 L917609:L917616 JH917609:JH917616 TD917609:TD917616 ACZ917609:ACZ917616 AMV917609:AMV917616 AWR917609:AWR917616 BGN917609:BGN917616 BQJ917609:BQJ917616 CAF917609:CAF917616 CKB917609:CKB917616 CTX917609:CTX917616 DDT917609:DDT917616 DNP917609:DNP917616 DXL917609:DXL917616 EHH917609:EHH917616 ERD917609:ERD917616 FAZ917609:FAZ917616 FKV917609:FKV917616 FUR917609:FUR917616 GEN917609:GEN917616 GOJ917609:GOJ917616 GYF917609:GYF917616 HIB917609:HIB917616 HRX917609:HRX917616 IBT917609:IBT917616 ILP917609:ILP917616 IVL917609:IVL917616 JFH917609:JFH917616 JPD917609:JPD917616 JYZ917609:JYZ917616 KIV917609:KIV917616 KSR917609:KSR917616 LCN917609:LCN917616 LMJ917609:LMJ917616 LWF917609:LWF917616 MGB917609:MGB917616 MPX917609:MPX917616 MZT917609:MZT917616 NJP917609:NJP917616 NTL917609:NTL917616 ODH917609:ODH917616 OND917609:OND917616 OWZ917609:OWZ917616 PGV917609:PGV917616 PQR917609:PQR917616 QAN917609:QAN917616 QKJ917609:QKJ917616 QUF917609:QUF917616 REB917609:REB917616 RNX917609:RNX917616 RXT917609:RXT917616 SHP917609:SHP917616 SRL917609:SRL917616 TBH917609:TBH917616 TLD917609:TLD917616 TUZ917609:TUZ917616 UEV917609:UEV917616 UOR917609:UOR917616 UYN917609:UYN917616 VIJ917609:VIJ917616 VSF917609:VSF917616 WCB917609:WCB917616 WLX917609:WLX917616 WVT917609:WVT917616 L983145:L983152 JH983145:JH983152 TD983145:TD983152 ACZ983145:ACZ983152 AMV983145:AMV983152 AWR983145:AWR983152 BGN983145:BGN983152 BQJ983145:BQJ983152 CAF983145:CAF983152 CKB983145:CKB983152 CTX983145:CTX983152 DDT983145:DDT983152 DNP983145:DNP983152 DXL983145:DXL983152 EHH983145:EHH983152 ERD983145:ERD983152 FAZ983145:FAZ983152 FKV983145:FKV983152 FUR983145:FUR983152 GEN983145:GEN983152 GOJ983145:GOJ983152 GYF983145:GYF983152 HIB983145:HIB983152 HRX983145:HRX983152 IBT983145:IBT983152 ILP983145:ILP983152 IVL983145:IVL983152 JFH983145:JFH983152 JPD983145:JPD983152 JYZ983145:JYZ983152 KIV983145:KIV983152 KSR983145:KSR983152 LCN983145:LCN983152 LMJ983145:LMJ983152 LWF983145:LWF983152 MGB983145:MGB983152 MPX983145:MPX983152 MZT983145:MZT983152 NJP983145:NJP983152 NTL983145:NTL983152 ODH983145:ODH983152 OND983145:OND983152 OWZ983145:OWZ983152 PGV983145:PGV983152 PQR983145:PQR983152 QAN983145:QAN983152 QKJ983145:QKJ983152 QUF983145:QUF983152 REB983145:REB983152 RNX983145:RNX983152 RXT983145:RXT983152 SHP983145:SHP983152 SRL983145:SRL983152 TBH983145:TBH983152 TLD983145:TLD983152 TUZ983145:TUZ983152 UEV983145:UEV983152 UOR983145:UOR983152 UYN983145:UYN983152 VIJ983145:VIJ983152 VSF983145:VSF983152 WCB983145:WCB983152 WLX983145:WLX983152">
      <formula1>$H$217:$H$222</formula1>
    </dataValidation>
    <dataValidation type="list" allowBlank="1" showInputMessage="1" showErrorMessage="1" sqref="WVS983145:WVS983152 JG143:JG158 TC143:TC158 ACY143:ACY158 AMU143:AMU158 AWQ143:AWQ158 BGM143:BGM158 BQI143:BQI158 CAE143:CAE158 CKA143:CKA158 CTW143:CTW158 DDS143:DDS158 DNO143:DNO158 DXK143:DXK158 EHG143:EHG158 ERC143:ERC158 FAY143:FAY158 FKU143:FKU158 FUQ143:FUQ158 GEM143:GEM158 GOI143:GOI158 GYE143:GYE158 HIA143:HIA158 HRW143:HRW158 IBS143:IBS158 ILO143:ILO158 IVK143:IVK158 JFG143:JFG158 JPC143:JPC158 JYY143:JYY158 KIU143:KIU158 KSQ143:KSQ158 LCM143:LCM158 LMI143:LMI158 LWE143:LWE158 MGA143:MGA158 MPW143:MPW158 MZS143:MZS158 NJO143:NJO158 NTK143:NTK158 ODG143:ODG158 ONC143:ONC158 OWY143:OWY158 PGU143:PGU158 PQQ143:PQQ158 QAM143:QAM158 QKI143:QKI158 QUE143:QUE158 REA143:REA158 RNW143:RNW158 RXS143:RXS158 SHO143:SHO158 SRK143:SRK158 TBG143:TBG158 TLC143:TLC158 TUY143:TUY158 UEU143:UEU158 UOQ143:UOQ158 UYM143:UYM158 VII143:VII158 VSE143:VSE158 WCA143:WCA158 WLW143:WLW158 WVS143:WVS158 K65655:K65693 JG65655:JG65693 TC65655:TC65693 ACY65655:ACY65693 AMU65655:AMU65693 AWQ65655:AWQ65693 BGM65655:BGM65693 BQI65655:BQI65693 CAE65655:CAE65693 CKA65655:CKA65693 CTW65655:CTW65693 DDS65655:DDS65693 DNO65655:DNO65693 DXK65655:DXK65693 EHG65655:EHG65693 ERC65655:ERC65693 FAY65655:FAY65693 FKU65655:FKU65693 FUQ65655:FUQ65693 GEM65655:GEM65693 GOI65655:GOI65693 GYE65655:GYE65693 HIA65655:HIA65693 HRW65655:HRW65693 IBS65655:IBS65693 ILO65655:ILO65693 IVK65655:IVK65693 JFG65655:JFG65693 JPC65655:JPC65693 JYY65655:JYY65693 KIU65655:KIU65693 KSQ65655:KSQ65693 LCM65655:LCM65693 LMI65655:LMI65693 LWE65655:LWE65693 MGA65655:MGA65693 MPW65655:MPW65693 MZS65655:MZS65693 NJO65655:NJO65693 NTK65655:NTK65693 ODG65655:ODG65693 ONC65655:ONC65693 OWY65655:OWY65693 PGU65655:PGU65693 PQQ65655:PQQ65693 QAM65655:QAM65693 QKI65655:QKI65693 QUE65655:QUE65693 REA65655:REA65693 RNW65655:RNW65693 RXS65655:RXS65693 SHO65655:SHO65693 SRK65655:SRK65693 TBG65655:TBG65693 TLC65655:TLC65693 TUY65655:TUY65693 UEU65655:UEU65693 UOQ65655:UOQ65693 UYM65655:UYM65693 VII65655:VII65693 VSE65655:VSE65693 WCA65655:WCA65693 WLW65655:WLW65693 WVS65655:WVS65693 K131191:K131229 JG131191:JG131229 TC131191:TC131229 ACY131191:ACY131229 AMU131191:AMU131229 AWQ131191:AWQ131229 BGM131191:BGM131229 BQI131191:BQI131229 CAE131191:CAE131229 CKA131191:CKA131229 CTW131191:CTW131229 DDS131191:DDS131229 DNO131191:DNO131229 DXK131191:DXK131229 EHG131191:EHG131229 ERC131191:ERC131229 FAY131191:FAY131229 FKU131191:FKU131229 FUQ131191:FUQ131229 GEM131191:GEM131229 GOI131191:GOI131229 GYE131191:GYE131229 HIA131191:HIA131229 HRW131191:HRW131229 IBS131191:IBS131229 ILO131191:ILO131229 IVK131191:IVK131229 JFG131191:JFG131229 JPC131191:JPC131229 JYY131191:JYY131229 KIU131191:KIU131229 KSQ131191:KSQ131229 LCM131191:LCM131229 LMI131191:LMI131229 LWE131191:LWE131229 MGA131191:MGA131229 MPW131191:MPW131229 MZS131191:MZS131229 NJO131191:NJO131229 NTK131191:NTK131229 ODG131191:ODG131229 ONC131191:ONC131229 OWY131191:OWY131229 PGU131191:PGU131229 PQQ131191:PQQ131229 QAM131191:QAM131229 QKI131191:QKI131229 QUE131191:QUE131229 REA131191:REA131229 RNW131191:RNW131229 RXS131191:RXS131229 SHO131191:SHO131229 SRK131191:SRK131229 TBG131191:TBG131229 TLC131191:TLC131229 TUY131191:TUY131229 UEU131191:UEU131229 UOQ131191:UOQ131229 UYM131191:UYM131229 VII131191:VII131229 VSE131191:VSE131229 WCA131191:WCA131229 WLW131191:WLW131229 WVS131191:WVS131229 K196727:K196765 JG196727:JG196765 TC196727:TC196765 ACY196727:ACY196765 AMU196727:AMU196765 AWQ196727:AWQ196765 BGM196727:BGM196765 BQI196727:BQI196765 CAE196727:CAE196765 CKA196727:CKA196765 CTW196727:CTW196765 DDS196727:DDS196765 DNO196727:DNO196765 DXK196727:DXK196765 EHG196727:EHG196765 ERC196727:ERC196765 FAY196727:FAY196765 FKU196727:FKU196765 FUQ196727:FUQ196765 GEM196727:GEM196765 GOI196727:GOI196765 GYE196727:GYE196765 HIA196727:HIA196765 HRW196727:HRW196765 IBS196727:IBS196765 ILO196727:ILO196765 IVK196727:IVK196765 JFG196727:JFG196765 JPC196727:JPC196765 JYY196727:JYY196765 KIU196727:KIU196765 KSQ196727:KSQ196765 LCM196727:LCM196765 LMI196727:LMI196765 LWE196727:LWE196765 MGA196727:MGA196765 MPW196727:MPW196765 MZS196727:MZS196765 NJO196727:NJO196765 NTK196727:NTK196765 ODG196727:ODG196765 ONC196727:ONC196765 OWY196727:OWY196765 PGU196727:PGU196765 PQQ196727:PQQ196765 QAM196727:QAM196765 QKI196727:QKI196765 QUE196727:QUE196765 REA196727:REA196765 RNW196727:RNW196765 RXS196727:RXS196765 SHO196727:SHO196765 SRK196727:SRK196765 TBG196727:TBG196765 TLC196727:TLC196765 TUY196727:TUY196765 UEU196727:UEU196765 UOQ196727:UOQ196765 UYM196727:UYM196765 VII196727:VII196765 VSE196727:VSE196765 WCA196727:WCA196765 WLW196727:WLW196765 WVS196727:WVS196765 K262263:K262301 JG262263:JG262301 TC262263:TC262301 ACY262263:ACY262301 AMU262263:AMU262301 AWQ262263:AWQ262301 BGM262263:BGM262301 BQI262263:BQI262301 CAE262263:CAE262301 CKA262263:CKA262301 CTW262263:CTW262301 DDS262263:DDS262301 DNO262263:DNO262301 DXK262263:DXK262301 EHG262263:EHG262301 ERC262263:ERC262301 FAY262263:FAY262301 FKU262263:FKU262301 FUQ262263:FUQ262301 GEM262263:GEM262301 GOI262263:GOI262301 GYE262263:GYE262301 HIA262263:HIA262301 HRW262263:HRW262301 IBS262263:IBS262301 ILO262263:ILO262301 IVK262263:IVK262301 JFG262263:JFG262301 JPC262263:JPC262301 JYY262263:JYY262301 KIU262263:KIU262301 KSQ262263:KSQ262301 LCM262263:LCM262301 LMI262263:LMI262301 LWE262263:LWE262301 MGA262263:MGA262301 MPW262263:MPW262301 MZS262263:MZS262301 NJO262263:NJO262301 NTK262263:NTK262301 ODG262263:ODG262301 ONC262263:ONC262301 OWY262263:OWY262301 PGU262263:PGU262301 PQQ262263:PQQ262301 QAM262263:QAM262301 QKI262263:QKI262301 QUE262263:QUE262301 REA262263:REA262301 RNW262263:RNW262301 RXS262263:RXS262301 SHO262263:SHO262301 SRK262263:SRK262301 TBG262263:TBG262301 TLC262263:TLC262301 TUY262263:TUY262301 UEU262263:UEU262301 UOQ262263:UOQ262301 UYM262263:UYM262301 VII262263:VII262301 VSE262263:VSE262301 WCA262263:WCA262301 WLW262263:WLW262301 WVS262263:WVS262301 K327799:K327837 JG327799:JG327837 TC327799:TC327837 ACY327799:ACY327837 AMU327799:AMU327837 AWQ327799:AWQ327837 BGM327799:BGM327837 BQI327799:BQI327837 CAE327799:CAE327837 CKA327799:CKA327837 CTW327799:CTW327837 DDS327799:DDS327837 DNO327799:DNO327837 DXK327799:DXK327837 EHG327799:EHG327837 ERC327799:ERC327837 FAY327799:FAY327837 FKU327799:FKU327837 FUQ327799:FUQ327837 GEM327799:GEM327837 GOI327799:GOI327837 GYE327799:GYE327837 HIA327799:HIA327837 HRW327799:HRW327837 IBS327799:IBS327837 ILO327799:ILO327837 IVK327799:IVK327837 JFG327799:JFG327837 JPC327799:JPC327837 JYY327799:JYY327837 KIU327799:KIU327837 KSQ327799:KSQ327837 LCM327799:LCM327837 LMI327799:LMI327837 LWE327799:LWE327837 MGA327799:MGA327837 MPW327799:MPW327837 MZS327799:MZS327837 NJO327799:NJO327837 NTK327799:NTK327837 ODG327799:ODG327837 ONC327799:ONC327837 OWY327799:OWY327837 PGU327799:PGU327837 PQQ327799:PQQ327837 QAM327799:QAM327837 QKI327799:QKI327837 QUE327799:QUE327837 REA327799:REA327837 RNW327799:RNW327837 RXS327799:RXS327837 SHO327799:SHO327837 SRK327799:SRK327837 TBG327799:TBG327837 TLC327799:TLC327837 TUY327799:TUY327837 UEU327799:UEU327837 UOQ327799:UOQ327837 UYM327799:UYM327837 VII327799:VII327837 VSE327799:VSE327837 WCA327799:WCA327837 WLW327799:WLW327837 WVS327799:WVS327837 K393335:K393373 JG393335:JG393373 TC393335:TC393373 ACY393335:ACY393373 AMU393335:AMU393373 AWQ393335:AWQ393373 BGM393335:BGM393373 BQI393335:BQI393373 CAE393335:CAE393373 CKA393335:CKA393373 CTW393335:CTW393373 DDS393335:DDS393373 DNO393335:DNO393373 DXK393335:DXK393373 EHG393335:EHG393373 ERC393335:ERC393373 FAY393335:FAY393373 FKU393335:FKU393373 FUQ393335:FUQ393373 GEM393335:GEM393373 GOI393335:GOI393373 GYE393335:GYE393373 HIA393335:HIA393373 HRW393335:HRW393373 IBS393335:IBS393373 ILO393335:ILO393373 IVK393335:IVK393373 JFG393335:JFG393373 JPC393335:JPC393373 JYY393335:JYY393373 KIU393335:KIU393373 KSQ393335:KSQ393373 LCM393335:LCM393373 LMI393335:LMI393373 LWE393335:LWE393373 MGA393335:MGA393373 MPW393335:MPW393373 MZS393335:MZS393373 NJO393335:NJO393373 NTK393335:NTK393373 ODG393335:ODG393373 ONC393335:ONC393373 OWY393335:OWY393373 PGU393335:PGU393373 PQQ393335:PQQ393373 QAM393335:QAM393373 QKI393335:QKI393373 QUE393335:QUE393373 REA393335:REA393373 RNW393335:RNW393373 RXS393335:RXS393373 SHO393335:SHO393373 SRK393335:SRK393373 TBG393335:TBG393373 TLC393335:TLC393373 TUY393335:TUY393373 UEU393335:UEU393373 UOQ393335:UOQ393373 UYM393335:UYM393373 VII393335:VII393373 VSE393335:VSE393373 WCA393335:WCA393373 WLW393335:WLW393373 WVS393335:WVS393373 K458871:K458909 JG458871:JG458909 TC458871:TC458909 ACY458871:ACY458909 AMU458871:AMU458909 AWQ458871:AWQ458909 BGM458871:BGM458909 BQI458871:BQI458909 CAE458871:CAE458909 CKA458871:CKA458909 CTW458871:CTW458909 DDS458871:DDS458909 DNO458871:DNO458909 DXK458871:DXK458909 EHG458871:EHG458909 ERC458871:ERC458909 FAY458871:FAY458909 FKU458871:FKU458909 FUQ458871:FUQ458909 GEM458871:GEM458909 GOI458871:GOI458909 GYE458871:GYE458909 HIA458871:HIA458909 HRW458871:HRW458909 IBS458871:IBS458909 ILO458871:ILO458909 IVK458871:IVK458909 JFG458871:JFG458909 JPC458871:JPC458909 JYY458871:JYY458909 KIU458871:KIU458909 KSQ458871:KSQ458909 LCM458871:LCM458909 LMI458871:LMI458909 LWE458871:LWE458909 MGA458871:MGA458909 MPW458871:MPW458909 MZS458871:MZS458909 NJO458871:NJO458909 NTK458871:NTK458909 ODG458871:ODG458909 ONC458871:ONC458909 OWY458871:OWY458909 PGU458871:PGU458909 PQQ458871:PQQ458909 QAM458871:QAM458909 QKI458871:QKI458909 QUE458871:QUE458909 REA458871:REA458909 RNW458871:RNW458909 RXS458871:RXS458909 SHO458871:SHO458909 SRK458871:SRK458909 TBG458871:TBG458909 TLC458871:TLC458909 TUY458871:TUY458909 UEU458871:UEU458909 UOQ458871:UOQ458909 UYM458871:UYM458909 VII458871:VII458909 VSE458871:VSE458909 WCA458871:WCA458909 WLW458871:WLW458909 WVS458871:WVS458909 K524407:K524445 JG524407:JG524445 TC524407:TC524445 ACY524407:ACY524445 AMU524407:AMU524445 AWQ524407:AWQ524445 BGM524407:BGM524445 BQI524407:BQI524445 CAE524407:CAE524445 CKA524407:CKA524445 CTW524407:CTW524445 DDS524407:DDS524445 DNO524407:DNO524445 DXK524407:DXK524445 EHG524407:EHG524445 ERC524407:ERC524445 FAY524407:FAY524445 FKU524407:FKU524445 FUQ524407:FUQ524445 GEM524407:GEM524445 GOI524407:GOI524445 GYE524407:GYE524445 HIA524407:HIA524445 HRW524407:HRW524445 IBS524407:IBS524445 ILO524407:ILO524445 IVK524407:IVK524445 JFG524407:JFG524445 JPC524407:JPC524445 JYY524407:JYY524445 KIU524407:KIU524445 KSQ524407:KSQ524445 LCM524407:LCM524445 LMI524407:LMI524445 LWE524407:LWE524445 MGA524407:MGA524445 MPW524407:MPW524445 MZS524407:MZS524445 NJO524407:NJO524445 NTK524407:NTK524445 ODG524407:ODG524445 ONC524407:ONC524445 OWY524407:OWY524445 PGU524407:PGU524445 PQQ524407:PQQ524445 QAM524407:QAM524445 QKI524407:QKI524445 QUE524407:QUE524445 REA524407:REA524445 RNW524407:RNW524445 RXS524407:RXS524445 SHO524407:SHO524445 SRK524407:SRK524445 TBG524407:TBG524445 TLC524407:TLC524445 TUY524407:TUY524445 UEU524407:UEU524445 UOQ524407:UOQ524445 UYM524407:UYM524445 VII524407:VII524445 VSE524407:VSE524445 WCA524407:WCA524445 WLW524407:WLW524445 WVS524407:WVS524445 K589943:K589981 JG589943:JG589981 TC589943:TC589981 ACY589943:ACY589981 AMU589943:AMU589981 AWQ589943:AWQ589981 BGM589943:BGM589981 BQI589943:BQI589981 CAE589943:CAE589981 CKA589943:CKA589981 CTW589943:CTW589981 DDS589943:DDS589981 DNO589943:DNO589981 DXK589943:DXK589981 EHG589943:EHG589981 ERC589943:ERC589981 FAY589943:FAY589981 FKU589943:FKU589981 FUQ589943:FUQ589981 GEM589943:GEM589981 GOI589943:GOI589981 GYE589943:GYE589981 HIA589943:HIA589981 HRW589943:HRW589981 IBS589943:IBS589981 ILO589943:ILO589981 IVK589943:IVK589981 JFG589943:JFG589981 JPC589943:JPC589981 JYY589943:JYY589981 KIU589943:KIU589981 KSQ589943:KSQ589981 LCM589943:LCM589981 LMI589943:LMI589981 LWE589943:LWE589981 MGA589943:MGA589981 MPW589943:MPW589981 MZS589943:MZS589981 NJO589943:NJO589981 NTK589943:NTK589981 ODG589943:ODG589981 ONC589943:ONC589981 OWY589943:OWY589981 PGU589943:PGU589981 PQQ589943:PQQ589981 QAM589943:QAM589981 QKI589943:QKI589981 QUE589943:QUE589981 REA589943:REA589981 RNW589943:RNW589981 RXS589943:RXS589981 SHO589943:SHO589981 SRK589943:SRK589981 TBG589943:TBG589981 TLC589943:TLC589981 TUY589943:TUY589981 UEU589943:UEU589981 UOQ589943:UOQ589981 UYM589943:UYM589981 VII589943:VII589981 VSE589943:VSE589981 WCA589943:WCA589981 WLW589943:WLW589981 WVS589943:WVS589981 K655479:K655517 JG655479:JG655517 TC655479:TC655517 ACY655479:ACY655517 AMU655479:AMU655517 AWQ655479:AWQ655517 BGM655479:BGM655517 BQI655479:BQI655517 CAE655479:CAE655517 CKA655479:CKA655517 CTW655479:CTW655517 DDS655479:DDS655517 DNO655479:DNO655517 DXK655479:DXK655517 EHG655479:EHG655517 ERC655479:ERC655517 FAY655479:FAY655517 FKU655479:FKU655517 FUQ655479:FUQ655517 GEM655479:GEM655517 GOI655479:GOI655517 GYE655479:GYE655517 HIA655479:HIA655517 HRW655479:HRW655517 IBS655479:IBS655517 ILO655479:ILO655517 IVK655479:IVK655517 JFG655479:JFG655517 JPC655479:JPC655517 JYY655479:JYY655517 KIU655479:KIU655517 KSQ655479:KSQ655517 LCM655479:LCM655517 LMI655479:LMI655517 LWE655479:LWE655517 MGA655479:MGA655517 MPW655479:MPW655517 MZS655479:MZS655517 NJO655479:NJO655517 NTK655479:NTK655517 ODG655479:ODG655517 ONC655479:ONC655517 OWY655479:OWY655517 PGU655479:PGU655517 PQQ655479:PQQ655517 QAM655479:QAM655517 QKI655479:QKI655517 QUE655479:QUE655517 REA655479:REA655517 RNW655479:RNW655517 RXS655479:RXS655517 SHO655479:SHO655517 SRK655479:SRK655517 TBG655479:TBG655517 TLC655479:TLC655517 TUY655479:TUY655517 UEU655479:UEU655517 UOQ655479:UOQ655517 UYM655479:UYM655517 VII655479:VII655517 VSE655479:VSE655517 WCA655479:WCA655517 WLW655479:WLW655517 WVS655479:WVS655517 K721015:K721053 JG721015:JG721053 TC721015:TC721053 ACY721015:ACY721053 AMU721015:AMU721053 AWQ721015:AWQ721053 BGM721015:BGM721053 BQI721015:BQI721053 CAE721015:CAE721053 CKA721015:CKA721053 CTW721015:CTW721053 DDS721015:DDS721053 DNO721015:DNO721053 DXK721015:DXK721053 EHG721015:EHG721053 ERC721015:ERC721053 FAY721015:FAY721053 FKU721015:FKU721053 FUQ721015:FUQ721053 GEM721015:GEM721053 GOI721015:GOI721053 GYE721015:GYE721053 HIA721015:HIA721053 HRW721015:HRW721053 IBS721015:IBS721053 ILO721015:ILO721053 IVK721015:IVK721053 JFG721015:JFG721053 JPC721015:JPC721053 JYY721015:JYY721053 KIU721015:KIU721053 KSQ721015:KSQ721053 LCM721015:LCM721053 LMI721015:LMI721053 LWE721015:LWE721053 MGA721015:MGA721053 MPW721015:MPW721053 MZS721015:MZS721053 NJO721015:NJO721053 NTK721015:NTK721053 ODG721015:ODG721053 ONC721015:ONC721053 OWY721015:OWY721053 PGU721015:PGU721053 PQQ721015:PQQ721053 QAM721015:QAM721053 QKI721015:QKI721053 QUE721015:QUE721053 REA721015:REA721053 RNW721015:RNW721053 RXS721015:RXS721053 SHO721015:SHO721053 SRK721015:SRK721053 TBG721015:TBG721053 TLC721015:TLC721053 TUY721015:TUY721053 UEU721015:UEU721053 UOQ721015:UOQ721053 UYM721015:UYM721053 VII721015:VII721053 VSE721015:VSE721053 WCA721015:WCA721053 WLW721015:WLW721053 WVS721015:WVS721053 K786551:K786589 JG786551:JG786589 TC786551:TC786589 ACY786551:ACY786589 AMU786551:AMU786589 AWQ786551:AWQ786589 BGM786551:BGM786589 BQI786551:BQI786589 CAE786551:CAE786589 CKA786551:CKA786589 CTW786551:CTW786589 DDS786551:DDS786589 DNO786551:DNO786589 DXK786551:DXK786589 EHG786551:EHG786589 ERC786551:ERC786589 FAY786551:FAY786589 FKU786551:FKU786589 FUQ786551:FUQ786589 GEM786551:GEM786589 GOI786551:GOI786589 GYE786551:GYE786589 HIA786551:HIA786589 HRW786551:HRW786589 IBS786551:IBS786589 ILO786551:ILO786589 IVK786551:IVK786589 JFG786551:JFG786589 JPC786551:JPC786589 JYY786551:JYY786589 KIU786551:KIU786589 KSQ786551:KSQ786589 LCM786551:LCM786589 LMI786551:LMI786589 LWE786551:LWE786589 MGA786551:MGA786589 MPW786551:MPW786589 MZS786551:MZS786589 NJO786551:NJO786589 NTK786551:NTK786589 ODG786551:ODG786589 ONC786551:ONC786589 OWY786551:OWY786589 PGU786551:PGU786589 PQQ786551:PQQ786589 QAM786551:QAM786589 QKI786551:QKI786589 QUE786551:QUE786589 REA786551:REA786589 RNW786551:RNW786589 RXS786551:RXS786589 SHO786551:SHO786589 SRK786551:SRK786589 TBG786551:TBG786589 TLC786551:TLC786589 TUY786551:TUY786589 UEU786551:UEU786589 UOQ786551:UOQ786589 UYM786551:UYM786589 VII786551:VII786589 VSE786551:VSE786589 WCA786551:WCA786589 WLW786551:WLW786589 WVS786551:WVS786589 K852087:K852125 JG852087:JG852125 TC852087:TC852125 ACY852087:ACY852125 AMU852087:AMU852125 AWQ852087:AWQ852125 BGM852087:BGM852125 BQI852087:BQI852125 CAE852087:CAE852125 CKA852087:CKA852125 CTW852087:CTW852125 DDS852087:DDS852125 DNO852087:DNO852125 DXK852087:DXK852125 EHG852087:EHG852125 ERC852087:ERC852125 FAY852087:FAY852125 FKU852087:FKU852125 FUQ852087:FUQ852125 GEM852087:GEM852125 GOI852087:GOI852125 GYE852087:GYE852125 HIA852087:HIA852125 HRW852087:HRW852125 IBS852087:IBS852125 ILO852087:ILO852125 IVK852087:IVK852125 JFG852087:JFG852125 JPC852087:JPC852125 JYY852087:JYY852125 KIU852087:KIU852125 KSQ852087:KSQ852125 LCM852087:LCM852125 LMI852087:LMI852125 LWE852087:LWE852125 MGA852087:MGA852125 MPW852087:MPW852125 MZS852087:MZS852125 NJO852087:NJO852125 NTK852087:NTK852125 ODG852087:ODG852125 ONC852087:ONC852125 OWY852087:OWY852125 PGU852087:PGU852125 PQQ852087:PQQ852125 QAM852087:QAM852125 QKI852087:QKI852125 QUE852087:QUE852125 REA852087:REA852125 RNW852087:RNW852125 RXS852087:RXS852125 SHO852087:SHO852125 SRK852087:SRK852125 TBG852087:TBG852125 TLC852087:TLC852125 TUY852087:TUY852125 UEU852087:UEU852125 UOQ852087:UOQ852125 UYM852087:UYM852125 VII852087:VII852125 VSE852087:VSE852125 WCA852087:WCA852125 WLW852087:WLW852125 WVS852087:WVS852125 K917623:K917661 JG917623:JG917661 TC917623:TC917661 ACY917623:ACY917661 AMU917623:AMU917661 AWQ917623:AWQ917661 BGM917623:BGM917661 BQI917623:BQI917661 CAE917623:CAE917661 CKA917623:CKA917661 CTW917623:CTW917661 DDS917623:DDS917661 DNO917623:DNO917661 DXK917623:DXK917661 EHG917623:EHG917661 ERC917623:ERC917661 FAY917623:FAY917661 FKU917623:FKU917661 FUQ917623:FUQ917661 GEM917623:GEM917661 GOI917623:GOI917661 GYE917623:GYE917661 HIA917623:HIA917661 HRW917623:HRW917661 IBS917623:IBS917661 ILO917623:ILO917661 IVK917623:IVK917661 JFG917623:JFG917661 JPC917623:JPC917661 JYY917623:JYY917661 KIU917623:KIU917661 KSQ917623:KSQ917661 LCM917623:LCM917661 LMI917623:LMI917661 LWE917623:LWE917661 MGA917623:MGA917661 MPW917623:MPW917661 MZS917623:MZS917661 NJO917623:NJO917661 NTK917623:NTK917661 ODG917623:ODG917661 ONC917623:ONC917661 OWY917623:OWY917661 PGU917623:PGU917661 PQQ917623:PQQ917661 QAM917623:QAM917661 QKI917623:QKI917661 QUE917623:QUE917661 REA917623:REA917661 RNW917623:RNW917661 RXS917623:RXS917661 SHO917623:SHO917661 SRK917623:SRK917661 TBG917623:TBG917661 TLC917623:TLC917661 TUY917623:TUY917661 UEU917623:UEU917661 UOQ917623:UOQ917661 UYM917623:UYM917661 VII917623:VII917661 VSE917623:VSE917661 WCA917623:WCA917661 WLW917623:WLW917661 WVS917623:WVS917661 K983159:K983197 JG983159:JG983197 TC983159:TC983197 ACY983159:ACY983197 AMU983159:AMU983197 AWQ983159:AWQ983197 BGM983159:BGM983197 BQI983159:BQI983197 CAE983159:CAE983197 CKA983159:CKA983197 CTW983159:CTW983197 DDS983159:DDS983197 DNO983159:DNO983197 DXK983159:DXK983197 EHG983159:EHG983197 ERC983159:ERC983197 FAY983159:FAY983197 FKU983159:FKU983197 FUQ983159:FUQ983197 GEM983159:GEM983197 GOI983159:GOI983197 GYE983159:GYE983197 HIA983159:HIA983197 HRW983159:HRW983197 IBS983159:IBS983197 ILO983159:ILO983197 IVK983159:IVK983197 JFG983159:JFG983197 JPC983159:JPC983197 JYY983159:JYY983197 KIU983159:KIU983197 KSQ983159:KSQ983197 LCM983159:LCM983197 LMI983159:LMI983197 LWE983159:LWE983197 MGA983159:MGA983197 MPW983159:MPW983197 MZS983159:MZS983197 NJO983159:NJO983197 NTK983159:NTK983197 ODG983159:ODG983197 ONC983159:ONC983197 OWY983159:OWY983197 PGU983159:PGU983197 PQQ983159:PQQ983197 QAM983159:QAM983197 QKI983159:QKI983197 QUE983159:QUE983197 REA983159:REA983197 RNW983159:RNW983197 RXS983159:RXS983197 SHO983159:SHO983197 SRK983159:SRK983197 TBG983159:TBG983197 TLC983159:TLC983197 TUY983159:TUY983197 UEU983159:UEU983197 UOQ983159:UOQ983197 UYM983159:UYM983197 VII983159:VII983197 VSE983159:VSE983197 WCA983159:WCA983197 WLW983159:WLW983197 WVS983159:WVS983197 K143:K158 JG137 TC137 ACY137 AMU137 AWQ137 BGM137 BQI137 CAE137 CKA137 CTW137 DDS137 DNO137 DXK137 EHG137 ERC137 FAY137 FKU137 FUQ137 GEM137 GOI137 GYE137 HIA137 HRW137 IBS137 ILO137 IVK137 JFG137 JPC137 JYY137 KIU137 KSQ137 LCM137 LMI137 LWE137 MGA137 MPW137 MZS137 NJO137 NTK137 ODG137 ONC137 OWY137 PGU137 PQQ137 QAM137 QKI137 QUE137 REA137 RNW137 RXS137 SHO137 SRK137 TBG137 TLC137 TUY137 UEU137 UOQ137 UYM137 VII137 VSE137 WCA137 WLW137 WVS137 K65641:K65648 JG65641:JG65648 TC65641:TC65648 ACY65641:ACY65648 AMU65641:AMU65648 AWQ65641:AWQ65648 BGM65641:BGM65648 BQI65641:BQI65648 CAE65641:CAE65648 CKA65641:CKA65648 CTW65641:CTW65648 DDS65641:DDS65648 DNO65641:DNO65648 DXK65641:DXK65648 EHG65641:EHG65648 ERC65641:ERC65648 FAY65641:FAY65648 FKU65641:FKU65648 FUQ65641:FUQ65648 GEM65641:GEM65648 GOI65641:GOI65648 GYE65641:GYE65648 HIA65641:HIA65648 HRW65641:HRW65648 IBS65641:IBS65648 ILO65641:ILO65648 IVK65641:IVK65648 JFG65641:JFG65648 JPC65641:JPC65648 JYY65641:JYY65648 KIU65641:KIU65648 KSQ65641:KSQ65648 LCM65641:LCM65648 LMI65641:LMI65648 LWE65641:LWE65648 MGA65641:MGA65648 MPW65641:MPW65648 MZS65641:MZS65648 NJO65641:NJO65648 NTK65641:NTK65648 ODG65641:ODG65648 ONC65641:ONC65648 OWY65641:OWY65648 PGU65641:PGU65648 PQQ65641:PQQ65648 QAM65641:QAM65648 QKI65641:QKI65648 QUE65641:QUE65648 REA65641:REA65648 RNW65641:RNW65648 RXS65641:RXS65648 SHO65641:SHO65648 SRK65641:SRK65648 TBG65641:TBG65648 TLC65641:TLC65648 TUY65641:TUY65648 UEU65641:UEU65648 UOQ65641:UOQ65648 UYM65641:UYM65648 VII65641:VII65648 VSE65641:VSE65648 WCA65641:WCA65648 WLW65641:WLW65648 WVS65641:WVS65648 K131177:K131184 JG131177:JG131184 TC131177:TC131184 ACY131177:ACY131184 AMU131177:AMU131184 AWQ131177:AWQ131184 BGM131177:BGM131184 BQI131177:BQI131184 CAE131177:CAE131184 CKA131177:CKA131184 CTW131177:CTW131184 DDS131177:DDS131184 DNO131177:DNO131184 DXK131177:DXK131184 EHG131177:EHG131184 ERC131177:ERC131184 FAY131177:FAY131184 FKU131177:FKU131184 FUQ131177:FUQ131184 GEM131177:GEM131184 GOI131177:GOI131184 GYE131177:GYE131184 HIA131177:HIA131184 HRW131177:HRW131184 IBS131177:IBS131184 ILO131177:ILO131184 IVK131177:IVK131184 JFG131177:JFG131184 JPC131177:JPC131184 JYY131177:JYY131184 KIU131177:KIU131184 KSQ131177:KSQ131184 LCM131177:LCM131184 LMI131177:LMI131184 LWE131177:LWE131184 MGA131177:MGA131184 MPW131177:MPW131184 MZS131177:MZS131184 NJO131177:NJO131184 NTK131177:NTK131184 ODG131177:ODG131184 ONC131177:ONC131184 OWY131177:OWY131184 PGU131177:PGU131184 PQQ131177:PQQ131184 QAM131177:QAM131184 QKI131177:QKI131184 QUE131177:QUE131184 REA131177:REA131184 RNW131177:RNW131184 RXS131177:RXS131184 SHO131177:SHO131184 SRK131177:SRK131184 TBG131177:TBG131184 TLC131177:TLC131184 TUY131177:TUY131184 UEU131177:UEU131184 UOQ131177:UOQ131184 UYM131177:UYM131184 VII131177:VII131184 VSE131177:VSE131184 WCA131177:WCA131184 WLW131177:WLW131184 WVS131177:WVS131184 K196713:K196720 JG196713:JG196720 TC196713:TC196720 ACY196713:ACY196720 AMU196713:AMU196720 AWQ196713:AWQ196720 BGM196713:BGM196720 BQI196713:BQI196720 CAE196713:CAE196720 CKA196713:CKA196720 CTW196713:CTW196720 DDS196713:DDS196720 DNO196713:DNO196720 DXK196713:DXK196720 EHG196713:EHG196720 ERC196713:ERC196720 FAY196713:FAY196720 FKU196713:FKU196720 FUQ196713:FUQ196720 GEM196713:GEM196720 GOI196713:GOI196720 GYE196713:GYE196720 HIA196713:HIA196720 HRW196713:HRW196720 IBS196713:IBS196720 ILO196713:ILO196720 IVK196713:IVK196720 JFG196713:JFG196720 JPC196713:JPC196720 JYY196713:JYY196720 KIU196713:KIU196720 KSQ196713:KSQ196720 LCM196713:LCM196720 LMI196713:LMI196720 LWE196713:LWE196720 MGA196713:MGA196720 MPW196713:MPW196720 MZS196713:MZS196720 NJO196713:NJO196720 NTK196713:NTK196720 ODG196713:ODG196720 ONC196713:ONC196720 OWY196713:OWY196720 PGU196713:PGU196720 PQQ196713:PQQ196720 QAM196713:QAM196720 QKI196713:QKI196720 QUE196713:QUE196720 REA196713:REA196720 RNW196713:RNW196720 RXS196713:RXS196720 SHO196713:SHO196720 SRK196713:SRK196720 TBG196713:TBG196720 TLC196713:TLC196720 TUY196713:TUY196720 UEU196713:UEU196720 UOQ196713:UOQ196720 UYM196713:UYM196720 VII196713:VII196720 VSE196713:VSE196720 WCA196713:WCA196720 WLW196713:WLW196720 WVS196713:WVS196720 K262249:K262256 JG262249:JG262256 TC262249:TC262256 ACY262249:ACY262256 AMU262249:AMU262256 AWQ262249:AWQ262256 BGM262249:BGM262256 BQI262249:BQI262256 CAE262249:CAE262256 CKA262249:CKA262256 CTW262249:CTW262256 DDS262249:DDS262256 DNO262249:DNO262256 DXK262249:DXK262256 EHG262249:EHG262256 ERC262249:ERC262256 FAY262249:FAY262256 FKU262249:FKU262256 FUQ262249:FUQ262256 GEM262249:GEM262256 GOI262249:GOI262256 GYE262249:GYE262256 HIA262249:HIA262256 HRW262249:HRW262256 IBS262249:IBS262256 ILO262249:ILO262256 IVK262249:IVK262256 JFG262249:JFG262256 JPC262249:JPC262256 JYY262249:JYY262256 KIU262249:KIU262256 KSQ262249:KSQ262256 LCM262249:LCM262256 LMI262249:LMI262256 LWE262249:LWE262256 MGA262249:MGA262256 MPW262249:MPW262256 MZS262249:MZS262256 NJO262249:NJO262256 NTK262249:NTK262256 ODG262249:ODG262256 ONC262249:ONC262256 OWY262249:OWY262256 PGU262249:PGU262256 PQQ262249:PQQ262256 QAM262249:QAM262256 QKI262249:QKI262256 QUE262249:QUE262256 REA262249:REA262256 RNW262249:RNW262256 RXS262249:RXS262256 SHO262249:SHO262256 SRK262249:SRK262256 TBG262249:TBG262256 TLC262249:TLC262256 TUY262249:TUY262256 UEU262249:UEU262256 UOQ262249:UOQ262256 UYM262249:UYM262256 VII262249:VII262256 VSE262249:VSE262256 WCA262249:WCA262256 WLW262249:WLW262256 WVS262249:WVS262256 K327785:K327792 JG327785:JG327792 TC327785:TC327792 ACY327785:ACY327792 AMU327785:AMU327792 AWQ327785:AWQ327792 BGM327785:BGM327792 BQI327785:BQI327792 CAE327785:CAE327792 CKA327785:CKA327792 CTW327785:CTW327792 DDS327785:DDS327792 DNO327785:DNO327792 DXK327785:DXK327792 EHG327785:EHG327792 ERC327785:ERC327792 FAY327785:FAY327792 FKU327785:FKU327792 FUQ327785:FUQ327792 GEM327785:GEM327792 GOI327785:GOI327792 GYE327785:GYE327792 HIA327785:HIA327792 HRW327785:HRW327792 IBS327785:IBS327792 ILO327785:ILO327792 IVK327785:IVK327792 JFG327785:JFG327792 JPC327785:JPC327792 JYY327785:JYY327792 KIU327785:KIU327792 KSQ327785:KSQ327792 LCM327785:LCM327792 LMI327785:LMI327792 LWE327785:LWE327792 MGA327785:MGA327792 MPW327785:MPW327792 MZS327785:MZS327792 NJO327785:NJO327792 NTK327785:NTK327792 ODG327785:ODG327792 ONC327785:ONC327792 OWY327785:OWY327792 PGU327785:PGU327792 PQQ327785:PQQ327792 QAM327785:QAM327792 QKI327785:QKI327792 QUE327785:QUE327792 REA327785:REA327792 RNW327785:RNW327792 RXS327785:RXS327792 SHO327785:SHO327792 SRK327785:SRK327792 TBG327785:TBG327792 TLC327785:TLC327792 TUY327785:TUY327792 UEU327785:UEU327792 UOQ327785:UOQ327792 UYM327785:UYM327792 VII327785:VII327792 VSE327785:VSE327792 WCA327785:WCA327792 WLW327785:WLW327792 WVS327785:WVS327792 K393321:K393328 JG393321:JG393328 TC393321:TC393328 ACY393321:ACY393328 AMU393321:AMU393328 AWQ393321:AWQ393328 BGM393321:BGM393328 BQI393321:BQI393328 CAE393321:CAE393328 CKA393321:CKA393328 CTW393321:CTW393328 DDS393321:DDS393328 DNO393321:DNO393328 DXK393321:DXK393328 EHG393321:EHG393328 ERC393321:ERC393328 FAY393321:FAY393328 FKU393321:FKU393328 FUQ393321:FUQ393328 GEM393321:GEM393328 GOI393321:GOI393328 GYE393321:GYE393328 HIA393321:HIA393328 HRW393321:HRW393328 IBS393321:IBS393328 ILO393321:ILO393328 IVK393321:IVK393328 JFG393321:JFG393328 JPC393321:JPC393328 JYY393321:JYY393328 KIU393321:KIU393328 KSQ393321:KSQ393328 LCM393321:LCM393328 LMI393321:LMI393328 LWE393321:LWE393328 MGA393321:MGA393328 MPW393321:MPW393328 MZS393321:MZS393328 NJO393321:NJO393328 NTK393321:NTK393328 ODG393321:ODG393328 ONC393321:ONC393328 OWY393321:OWY393328 PGU393321:PGU393328 PQQ393321:PQQ393328 QAM393321:QAM393328 QKI393321:QKI393328 QUE393321:QUE393328 REA393321:REA393328 RNW393321:RNW393328 RXS393321:RXS393328 SHO393321:SHO393328 SRK393321:SRK393328 TBG393321:TBG393328 TLC393321:TLC393328 TUY393321:TUY393328 UEU393321:UEU393328 UOQ393321:UOQ393328 UYM393321:UYM393328 VII393321:VII393328 VSE393321:VSE393328 WCA393321:WCA393328 WLW393321:WLW393328 WVS393321:WVS393328 K458857:K458864 JG458857:JG458864 TC458857:TC458864 ACY458857:ACY458864 AMU458857:AMU458864 AWQ458857:AWQ458864 BGM458857:BGM458864 BQI458857:BQI458864 CAE458857:CAE458864 CKA458857:CKA458864 CTW458857:CTW458864 DDS458857:DDS458864 DNO458857:DNO458864 DXK458857:DXK458864 EHG458857:EHG458864 ERC458857:ERC458864 FAY458857:FAY458864 FKU458857:FKU458864 FUQ458857:FUQ458864 GEM458857:GEM458864 GOI458857:GOI458864 GYE458857:GYE458864 HIA458857:HIA458864 HRW458857:HRW458864 IBS458857:IBS458864 ILO458857:ILO458864 IVK458857:IVK458864 JFG458857:JFG458864 JPC458857:JPC458864 JYY458857:JYY458864 KIU458857:KIU458864 KSQ458857:KSQ458864 LCM458857:LCM458864 LMI458857:LMI458864 LWE458857:LWE458864 MGA458857:MGA458864 MPW458857:MPW458864 MZS458857:MZS458864 NJO458857:NJO458864 NTK458857:NTK458864 ODG458857:ODG458864 ONC458857:ONC458864 OWY458857:OWY458864 PGU458857:PGU458864 PQQ458857:PQQ458864 QAM458857:QAM458864 QKI458857:QKI458864 QUE458857:QUE458864 REA458857:REA458864 RNW458857:RNW458864 RXS458857:RXS458864 SHO458857:SHO458864 SRK458857:SRK458864 TBG458857:TBG458864 TLC458857:TLC458864 TUY458857:TUY458864 UEU458857:UEU458864 UOQ458857:UOQ458864 UYM458857:UYM458864 VII458857:VII458864 VSE458857:VSE458864 WCA458857:WCA458864 WLW458857:WLW458864 WVS458857:WVS458864 K524393:K524400 JG524393:JG524400 TC524393:TC524400 ACY524393:ACY524400 AMU524393:AMU524400 AWQ524393:AWQ524400 BGM524393:BGM524400 BQI524393:BQI524400 CAE524393:CAE524400 CKA524393:CKA524400 CTW524393:CTW524400 DDS524393:DDS524400 DNO524393:DNO524400 DXK524393:DXK524400 EHG524393:EHG524400 ERC524393:ERC524400 FAY524393:FAY524400 FKU524393:FKU524400 FUQ524393:FUQ524400 GEM524393:GEM524400 GOI524393:GOI524400 GYE524393:GYE524400 HIA524393:HIA524400 HRW524393:HRW524400 IBS524393:IBS524400 ILO524393:ILO524400 IVK524393:IVK524400 JFG524393:JFG524400 JPC524393:JPC524400 JYY524393:JYY524400 KIU524393:KIU524400 KSQ524393:KSQ524400 LCM524393:LCM524400 LMI524393:LMI524400 LWE524393:LWE524400 MGA524393:MGA524400 MPW524393:MPW524400 MZS524393:MZS524400 NJO524393:NJO524400 NTK524393:NTK524400 ODG524393:ODG524400 ONC524393:ONC524400 OWY524393:OWY524400 PGU524393:PGU524400 PQQ524393:PQQ524400 QAM524393:QAM524400 QKI524393:QKI524400 QUE524393:QUE524400 REA524393:REA524400 RNW524393:RNW524400 RXS524393:RXS524400 SHO524393:SHO524400 SRK524393:SRK524400 TBG524393:TBG524400 TLC524393:TLC524400 TUY524393:TUY524400 UEU524393:UEU524400 UOQ524393:UOQ524400 UYM524393:UYM524400 VII524393:VII524400 VSE524393:VSE524400 WCA524393:WCA524400 WLW524393:WLW524400 WVS524393:WVS524400 K589929:K589936 JG589929:JG589936 TC589929:TC589936 ACY589929:ACY589936 AMU589929:AMU589936 AWQ589929:AWQ589936 BGM589929:BGM589936 BQI589929:BQI589936 CAE589929:CAE589936 CKA589929:CKA589936 CTW589929:CTW589936 DDS589929:DDS589936 DNO589929:DNO589936 DXK589929:DXK589936 EHG589929:EHG589936 ERC589929:ERC589936 FAY589929:FAY589936 FKU589929:FKU589936 FUQ589929:FUQ589936 GEM589929:GEM589936 GOI589929:GOI589936 GYE589929:GYE589936 HIA589929:HIA589936 HRW589929:HRW589936 IBS589929:IBS589936 ILO589929:ILO589936 IVK589929:IVK589936 JFG589929:JFG589936 JPC589929:JPC589936 JYY589929:JYY589936 KIU589929:KIU589936 KSQ589929:KSQ589936 LCM589929:LCM589936 LMI589929:LMI589936 LWE589929:LWE589936 MGA589929:MGA589936 MPW589929:MPW589936 MZS589929:MZS589936 NJO589929:NJO589936 NTK589929:NTK589936 ODG589929:ODG589936 ONC589929:ONC589936 OWY589929:OWY589936 PGU589929:PGU589936 PQQ589929:PQQ589936 QAM589929:QAM589936 QKI589929:QKI589936 QUE589929:QUE589936 REA589929:REA589936 RNW589929:RNW589936 RXS589929:RXS589936 SHO589929:SHO589936 SRK589929:SRK589936 TBG589929:TBG589936 TLC589929:TLC589936 TUY589929:TUY589936 UEU589929:UEU589936 UOQ589929:UOQ589936 UYM589929:UYM589936 VII589929:VII589936 VSE589929:VSE589936 WCA589929:WCA589936 WLW589929:WLW589936 WVS589929:WVS589936 K655465:K655472 JG655465:JG655472 TC655465:TC655472 ACY655465:ACY655472 AMU655465:AMU655472 AWQ655465:AWQ655472 BGM655465:BGM655472 BQI655465:BQI655472 CAE655465:CAE655472 CKA655465:CKA655472 CTW655465:CTW655472 DDS655465:DDS655472 DNO655465:DNO655472 DXK655465:DXK655472 EHG655465:EHG655472 ERC655465:ERC655472 FAY655465:FAY655472 FKU655465:FKU655472 FUQ655465:FUQ655472 GEM655465:GEM655472 GOI655465:GOI655472 GYE655465:GYE655472 HIA655465:HIA655472 HRW655465:HRW655472 IBS655465:IBS655472 ILO655465:ILO655472 IVK655465:IVK655472 JFG655465:JFG655472 JPC655465:JPC655472 JYY655465:JYY655472 KIU655465:KIU655472 KSQ655465:KSQ655472 LCM655465:LCM655472 LMI655465:LMI655472 LWE655465:LWE655472 MGA655465:MGA655472 MPW655465:MPW655472 MZS655465:MZS655472 NJO655465:NJO655472 NTK655465:NTK655472 ODG655465:ODG655472 ONC655465:ONC655472 OWY655465:OWY655472 PGU655465:PGU655472 PQQ655465:PQQ655472 QAM655465:QAM655472 QKI655465:QKI655472 QUE655465:QUE655472 REA655465:REA655472 RNW655465:RNW655472 RXS655465:RXS655472 SHO655465:SHO655472 SRK655465:SRK655472 TBG655465:TBG655472 TLC655465:TLC655472 TUY655465:TUY655472 UEU655465:UEU655472 UOQ655465:UOQ655472 UYM655465:UYM655472 VII655465:VII655472 VSE655465:VSE655472 WCA655465:WCA655472 WLW655465:WLW655472 WVS655465:WVS655472 K721001:K721008 JG721001:JG721008 TC721001:TC721008 ACY721001:ACY721008 AMU721001:AMU721008 AWQ721001:AWQ721008 BGM721001:BGM721008 BQI721001:BQI721008 CAE721001:CAE721008 CKA721001:CKA721008 CTW721001:CTW721008 DDS721001:DDS721008 DNO721001:DNO721008 DXK721001:DXK721008 EHG721001:EHG721008 ERC721001:ERC721008 FAY721001:FAY721008 FKU721001:FKU721008 FUQ721001:FUQ721008 GEM721001:GEM721008 GOI721001:GOI721008 GYE721001:GYE721008 HIA721001:HIA721008 HRW721001:HRW721008 IBS721001:IBS721008 ILO721001:ILO721008 IVK721001:IVK721008 JFG721001:JFG721008 JPC721001:JPC721008 JYY721001:JYY721008 KIU721001:KIU721008 KSQ721001:KSQ721008 LCM721001:LCM721008 LMI721001:LMI721008 LWE721001:LWE721008 MGA721001:MGA721008 MPW721001:MPW721008 MZS721001:MZS721008 NJO721001:NJO721008 NTK721001:NTK721008 ODG721001:ODG721008 ONC721001:ONC721008 OWY721001:OWY721008 PGU721001:PGU721008 PQQ721001:PQQ721008 QAM721001:QAM721008 QKI721001:QKI721008 QUE721001:QUE721008 REA721001:REA721008 RNW721001:RNW721008 RXS721001:RXS721008 SHO721001:SHO721008 SRK721001:SRK721008 TBG721001:TBG721008 TLC721001:TLC721008 TUY721001:TUY721008 UEU721001:UEU721008 UOQ721001:UOQ721008 UYM721001:UYM721008 VII721001:VII721008 VSE721001:VSE721008 WCA721001:WCA721008 WLW721001:WLW721008 WVS721001:WVS721008 K786537:K786544 JG786537:JG786544 TC786537:TC786544 ACY786537:ACY786544 AMU786537:AMU786544 AWQ786537:AWQ786544 BGM786537:BGM786544 BQI786537:BQI786544 CAE786537:CAE786544 CKA786537:CKA786544 CTW786537:CTW786544 DDS786537:DDS786544 DNO786537:DNO786544 DXK786537:DXK786544 EHG786537:EHG786544 ERC786537:ERC786544 FAY786537:FAY786544 FKU786537:FKU786544 FUQ786537:FUQ786544 GEM786537:GEM786544 GOI786537:GOI786544 GYE786537:GYE786544 HIA786537:HIA786544 HRW786537:HRW786544 IBS786537:IBS786544 ILO786537:ILO786544 IVK786537:IVK786544 JFG786537:JFG786544 JPC786537:JPC786544 JYY786537:JYY786544 KIU786537:KIU786544 KSQ786537:KSQ786544 LCM786537:LCM786544 LMI786537:LMI786544 LWE786537:LWE786544 MGA786537:MGA786544 MPW786537:MPW786544 MZS786537:MZS786544 NJO786537:NJO786544 NTK786537:NTK786544 ODG786537:ODG786544 ONC786537:ONC786544 OWY786537:OWY786544 PGU786537:PGU786544 PQQ786537:PQQ786544 QAM786537:QAM786544 QKI786537:QKI786544 QUE786537:QUE786544 REA786537:REA786544 RNW786537:RNW786544 RXS786537:RXS786544 SHO786537:SHO786544 SRK786537:SRK786544 TBG786537:TBG786544 TLC786537:TLC786544 TUY786537:TUY786544 UEU786537:UEU786544 UOQ786537:UOQ786544 UYM786537:UYM786544 VII786537:VII786544 VSE786537:VSE786544 WCA786537:WCA786544 WLW786537:WLW786544 WVS786537:WVS786544 K852073:K852080 JG852073:JG852080 TC852073:TC852080 ACY852073:ACY852080 AMU852073:AMU852080 AWQ852073:AWQ852080 BGM852073:BGM852080 BQI852073:BQI852080 CAE852073:CAE852080 CKA852073:CKA852080 CTW852073:CTW852080 DDS852073:DDS852080 DNO852073:DNO852080 DXK852073:DXK852080 EHG852073:EHG852080 ERC852073:ERC852080 FAY852073:FAY852080 FKU852073:FKU852080 FUQ852073:FUQ852080 GEM852073:GEM852080 GOI852073:GOI852080 GYE852073:GYE852080 HIA852073:HIA852080 HRW852073:HRW852080 IBS852073:IBS852080 ILO852073:ILO852080 IVK852073:IVK852080 JFG852073:JFG852080 JPC852073:JPC852080 JYY852073:JYY852080 KIU852073:KIU852080 KSQ852073:KSQ852080 LCM852073:LCM852080 LMI852073:LMI852080 LWE852073:LWE852080 MGA852073:MGA852080 MPW852073:MPW852080 MZS852073:MZS852080 NJO852073:NJO852080 NTK852073:NTK852080 ODG852073:ODG852080 ONC852073:ONC852080 OWY852073:OWY852080 PGU852073:PGU852080 PQQ852073:PQQ852080 QAM852073:QAM852080 QKI852073:QKI852080 QUE852073:QUE852080 REA852073:REA852080 RNW852073:RNW852080 RXS852073:RXS852080 SHO852073:SHO852080 SRK852073:SRK852080 TBG852073:TBG852080 TLC852073:TLC852080 TUY852073:TUY852080 UEU852073:UEU852080 UOQ852073:UOQ852080 UYM852073:UYM852080 VII852073:VII852080 VSE852073:VSE852080 WCA852073:WCA852080 WLW852073:WLW852080 WVS852073:WVS852080 K917609:K917616 JG917609:JG917616 TC917609:TC917616 ACY917609:ACY917616 AMU917609:AMU917616 AWQ917609:AWQ917616 BGM917609:BGM917616 BQI917609:BQI917616 CAE917609:CAE917616 CKA917609:CKA917616 CTW917609:CTW917616 DDS917609:DDS917616 DNO917609:DNO917616 DXK917609:DXK917616 EHG917609:EHG917616 ERC917609:ERC917616 FAY917609:FAY917616 FKU917609:FKU917616 FUQ917609:FUQ917616 GEM917609:GEM917616 GOI917609:GOI917616 GYE917609:GYE917616 HIA917609:HIA917616 HRW917609:HRW917616 IBS917609:IBS917616 ILO917609:ILO917616 IVK917609:IVK917616 JFG917609:JFG917616 JPC917609:JPC917616 JYY917609:JYY917616 KIU917609:KIU917616 KSQ917609:KSQ917616 LCM917609:LCM917616 LMI917609:LMI917616 LWE917609:LWE917616 MGA917609:MGA917616 MPW917609:MPW917616 MZS917609:MZS917616 NJO917609:NJO917616 NTK917609:NTK917616 ODG917609:ODG917616 ONC917609:ONC917616 OWY917609:OWY917616 PGU917609:PGU917616 PQQ917609:PQQ917616 QAM917609:QAM917616 QKI917609:QKI917616 QUE917609:QUE917616 REA917609:REA917616 RNW917609:RNW917616 RXS917609:RXS917616 SHO917609:SHO917616 SRK917609:SRK917616 TBG917609:TBG917616 TLC917609:TLC917616 TUY917609:TUY917616 UEU917609:UEU917616 UOQ917609:UOQ917616 UYM917609:UYM917616 VII917609:VII917616 VSE917609:VSE917616 WCA917609:WCA917616 WLW917609:WLW917616 WVS917609:WVS917616 K983145:K983152 JG983145:JG983152 TC983145:TC983152 ACY983145:ACY983152 AMU983145:AMU983152 AWQ983145:AWQ983152 BGM983145:BGM983152 BQI983145:BQI983152 CAE983145:CAE983152 CKA983145:CKA983152 CTW983145:CTW983152 DDS983145:DDS983152 DNO983145:DNO983152 DXK983145:DXK983152 EHG983145:EHG983152 ERC983145:ERC983152 FAY983145:FAY983152 FKU983145:FKU983152 FUQ983145:FUQ983152 GEM983145:GEM983152 GOI983145:GOI983152 GYE983145:GYE983152 HIA983145:HIA983152 HRW983145:HRW983152 IBS983145:IBS983152 ILO983145:ILO983152 IVK983145:IVK983152 JFG983145:JFG983152 JPC983145:JPC983152 JYY983145:JYY983152 KIU983145:KIU983152 KSQ983145:KSQ983152 LCM983145:LCM983152 LMI983145:LMI983152 LWE983145:LWE983152 MGA983145:MGA983152 MPW983145:MPW983152 MZS983145:MZS983152 NJO983145:NJO983152 NTK983145:NTK983152 ODG983145:ODG983152 ONC983145:ONC983152 OWY983145:OWY983152 PGU983145:PGU983152 PQQ983145:PQQ983152 QAM983145:QAM983152 QKI983145:QKI983152 QUE983145:QUE983152 REA983145:REA983152 RNW983145:RNW983152 RXS983145:RXS983152 SHO983145:SHO983152 SRK983145:SRK983152 TBG983145:TBG983152 TLC983145:TLC983152 TUY983145:TUY983152 UEU983145:UEU983152 UOQ983145:UOQ983152 UYM983145:UYM983152 VII983145:VII983152 VSE983145:VSE983152 WCA983145:WCA983152 WLW983145:WLW983152">
      <formula1>$J$217:$J$219</formula1>
    </dataValidation>
    <dataValidation type="textLength" operator="lessThanOrEqual" allowBlank="1" showInputMessage="1" showErrorMessage="1" errorTitle="Description is to long!" error="Maximum of 250 characters.  Please shorten the length of the description." sqref="D65613 IZ65613 SV65613 ACR65613 AMN65613 AWJ65613 BGF65613 BQB65613 BZX65613 CJT65613 CTP65613 DDL65613 DNH65613 DXD65613 EGZ65613 EQV65613 FAR65613 FKN65613 FUJ65613 GEF65613 GOB65613 GXX65613 HHT65613 HRP65613 IBL65613 ILH65613 IVD65613 JEZ65613 JOV65613 JYR65613 KIN65613 KSJ65613 LCF65613 LMB65613 LVX65613 MFT65613 MPP65613 MZL65613 NJH65613 NTD65613 OCZ65613 OMV65613 OWR65613 PGN65613 PQJ65613 QAF65613 QKB65613 QTX65613 RDT65613 RNP65613 RXL65613 SHH65613 SRD65613 TAZ65613 TKV65613 TUR65613 UEN65613 UOJ65613 UYF65613 VIB65613 VRX65613 WBT65613 WLP65613 WVL65613 D131149 IZ131149 SV131149 ACR131149 AMN131149 AWJ131149 BGF131149 BQB131149 BZX131149 CJT131149 CTP131149 DDL131149 DNH131149 DXD131149 EGZ131149 EQV131149 FAR131149 FKN131149 FUJ131149 GEF131149 GOB131149 GXX131149 HHT131149 HRP131149 IBL131149 ILH131149 IVD131149 JEZ131149 JOV131149 JYR131149 KIN131149 KSJ131149 LCF131149 LMB131149 LVX131149 MFT131149 MPP131149 MZL131149 NJH131149 NTD131149 OCZ131149 OMV131149 OWR131149 PGN131149 PQJ131149 QAF131149 QKB131149 QTX131149 RDT131149 RNP131149 RXL131149 SHH131149 SRD131149 TAZ131149 TKV131149 TUR131149 UEN131149 UOJ131149 UYF131149 VIB131149 VRX131149 WBT131149 WLP131149 WVL131149 D196685 IZ196685 SV196685 ACR196685 AMN196685 AWJ196685 BGF196685 BQB196685 BZX196685 CJT196685 CTP196685 DDL196685 DNH196685 DXD196685 EGZ196685 EQV196685 FAR196685 FKN196685 FUJ196685 GEF196685 GOB196685 GXX196685 HHT196685 HRP196685 IBL196685 ILH196685 IVD196685 JEZ196685 JOV196685 JYR196685 KIN196685 KSJ196685 LCF196685 LMB196685 LVX196685 MFT196685 MPP196685 MZL196685 NJH196685 NTD196685 OCZ196685 OMV196685 OWR196685 PGN196685 PQJ196685 QAF196685 QKB196685 QTX196685 RDT196685 RNP196685 RXL196685 SHH196685 SRD196685 TAZ196685 TKV196685 TUR196685 UEN196685 UOJ196685 UYF196685 VIB196685 VRX196685 WBT196685 WLP196685 WVL196685 D262221 IZ262221 SV262221 ACR262221 AMN262221 AWJ262221 BGF262221 BQB262221 BZX262221 CJT262221 CTP262221 DDL262221 DNH262221 DXD262221 EGZ262221 EQV262221 FAR262221 FKN262221 FUJ262221 GEF262221 GOB262221 GXX262221 HHT262221 HRP262221 IBL262221 ILH262221 IVD262221 JEZ262221 JOV262221 JYR262221 KIN262221 KSJ262221 LCF262221 LMB262221 LVX262221 MFT262221 MPP262221 MZL262221 NJH262221 NTD262221 OCZ262221 OMV262221 OWR262221 PGN262221 PQJ262221 QAF262221 QKB262221 QTX262221 RDT262221 RNP262221 RXL262221 SHH262221 SRD262221 TAZ262221 TKV262221 TUR262221 UEN262221 UOJ262221 UYF262221 VIB262221 VRX262221 WBT262221 WLP262221 WVL262221 D327757 IZ327757 SV327757 ACR327757 AMN327757 AWJ327757 BGF327757 BQB327757 BZX327757 CJT327757 CTP327757 DDL327757 DNH327757 DXD327757 EGZ327757 EQV327757 FAR327757 FKN327757 FUJ327757 GEF327757 GOB327757 GXX327757 HHT327757 HRP327757 IBL327757 ILH327757 IVD327757 JEZ327757 JOV327757 JYR327757 KIN327757 KSJ327757 LCF327757 LMB327757 LVX327757 MFT327757 MPP327757 MZL327757 NJH327757 NTD327757 OCZ327757 OMV327757 OWR327757 PGN327757 PQJ327757 QAF327757 QKB327757 QTX327757 RDT327757 RNP327757 RXL327757 SHH327757 SRD327757 TAZ327757 TKV327757 TUR327757 UEN327757 UOJ327757 UYF327757 VIB327757 VRX327757 WBT327757 WLP327757 WVL327757 D393293 IZ393293 SV393293 ACR393293 AMN393293 AWJ393293 BGF393293 BQB393293 BZX393293 CJT393293 CTP393293 DDL393293 DNH393293 DXD393293 EGZ393293 EQV393293 FAR393293 FKN393293 FUJ393293 GEF393293 GOB393293 GXX393293 HHT393293 HRP393293 IBL393293 ILH393293 IVD393293 JEZ393293 JOV393293 JYR393293 KIN393293 KSJ393293 LCF393293 LMB393293 LVX393293 MFT393293 MPP393293 MZL393293 NJH393293 NTD393293 OCZ393293 OMV393293 OWR393293 PGN393293 PQJ393293 QAF393293 QKB393293 QTX393293 RDT393293 RNP393293 RXL393293 SHH393293 SRD393293 TAZ393293 TKV393293 TUR393293 UEN393293 UOJ393293 UYF393293 VIB393293 VRX393293 WBT393293 WLP393293 WVL393293 D458829 IZ458829 SV458829 ACR458829 AMN458829 AWJ458829 BGF458829 BQB458829 BZX458829 CJT458829 CTP458829 DDL458829 DNH458829 DXD458829 EGZ458829 EQV458829 FAR458829 FKN458829 FUJ458829 GEF458829 GOB458829 GXX458829 HHT458829 HRP458829 IBL458829 ILH458829 IVD458829 JEZ458829 JOV458829 JYR458829 KIN458829 KSJ458829 LCF458829 LMB458829 LVX458829 MFT458829 MPP458829 MZL458829 NJH458829 NTD458829 OCZ458829 OMV458829 OWR458829 PGN458829 PQJ458829 QAF458829 QKB458829 QTX458829 RDT458829 RNP458829 RXL458829 SHH458829 SRD458829 TAZ458829 TKV458829 TUR458829 UEN458829 UOJ458829 UYF458829 VIB458829 VRX458829 WBT458829 WLP458829 WVL458829 D524365 IZ524365 SV524365 ACR524365 AMN524365 AWJ524365 BGF524365 BQB524365 BZX524365 CJT524365 CTP524365 DDL524365 DNH524365 DXD524365 EGZ524365 EQV524365 FAR524365 FKN524365 FUJ524365 GEF524365 GOB524365 GXX524365 HHT524365 HRP524365 IBL524365 ILH524365 IVD524365 JEZ524365 JOV524365 JYR524365 KIN524365 KSJ524365 LCF524365 LMB524365 LVX524365 MFT524365 MPP524365 MZL524365 NJH524365 NTD524365 OCZ524365 OMV524365 OWR524365 PGN524365 PQJ524365 QAF524365 QKB524365 QTX524365 RDT524365 RNP524365 RXL524365 SHH524365 SRD524365 TAZ524365 TKV524365 TUR524365 UEN524365 UOJ524365 UYF524365 VIB524365 VRX524365 WBT524365 WLP524365 WVL524365 D589901 IZ589901 SV589901 ACR589901 AMN589901 AWJ589901 BGF589901 BQB589901 BZX589901 CJT589901 CTP589901 DDL589901 DNH589901 DXD589901 EGZ589901 EQV589901 FAR589901 FKN589901 FUJ589901 GEF589901 GOB589901 GXX589901 HHT589901 HRP589901 IBL589901 ILH589901 IVD589901 JEZ589901 JOV589901 JYR589901 KIN589901 KSJ589901 LCF589901 LMB589901 LVX589901 MFT589901 MPP589901 MZL589901 NJH589901 NTD589901 OCZ589901 OMV589901 OWR589901 PGN589901 PQJ589901 QAF589901 QKB589901 QTX589901 RDT589901 RNP589901 RXL589901 SHH589901 SRD589901 TAZ589901 TKV589901 TUR589901 UEN589901 UOJ589901 UYF589901 VIB589901 VRX589901 WBT589901 WLP589901 WVL589901 D655437 IZ655437 SV655437 ACR655437 AMN655437 AWJ655437 BGF655437 BQB655437 BZX655437 CJT655437 CTP655437 DDL655437 DNH655437 DXD655437 EGZ655437 EQV655437 FAR655437 FKN655437 FUJ655437 GEF655437 GOB655437 GXX655437 HHT655437 HRP655437 IBL655437 ILH655437 IVD655437 JEZ655437 JOV655437 JYR655437 KIN655437 KSJ655437 LCF655437 LMB655437 LVX655437 MFT655437 MPP655437 MZL655437 NJH655437 NTD655437 OCZ655437 OMV655437 OWR655437 PGN655437 PQJ655437 QAF655437 QKB655437 QTX655437 RDT655437 RNP655437 RXL655437 SHH655437 SRD655437 TAZ655437 TKV655437 TUR655437 UEN655437 UOJ655437 UYF655437 VIB655437 VRX655437 WBT655437 WLP655437 WVL655437 D720973 IZ720973 SV720973 ACR720973 AMN720973 AWJ720973 BGF720973 BQB720973 BZX720973 CJT720973 CTP720973 DDL720973 DNH720973 DXD720973 EGZ720973 EQV720973 FAR720973 FKN720973 FUJ720973 GEF720973 GOB720973 GXX720973 HHT720973 HRP720973 IBL720973 ILH720973 IVD720973 JEZ720973 JOV720973 JYR720973 KIN720973 KSJ720973 LCF720973 LMB720973 LVX720973 MFT720973 MPP720973 MZL720973 NJH720973 NTD720973 OCZ720973 OMV720973 OWR720973 PGN720973 PQJ720973 QAF720973 QKB720973 QTX720973 RDT720973 RNP720973 RXL720973 SHH720973 SRD720973 TAZ720973 TKV720973 TUR720973 UEN720973 UOJ720973 UYF720973 VIB720973 VRX720973 WBT720973 WLP720973 WVL720973 D786509 IZ786509 SV786509 ACR786509 AMN786509 AWJ786509 BGF786509 BQB786509 BZX786509 CJT786509 CTP786509 DDL786509 DNH786509 DXD786509 EGZ786509 EQV786509 FAR786509 FKN786509 FUJ786509 GEF786509 GOB786509 GXX786509 HHT786509 HRP786509 IBL786509 ILH786509 IVD786509 JEZ786509 JOV786509 JYR786509 KIN786509 KSJ786509 LCF786509 LMB786509 LVX786509 MFT786509 MPP786509 MZL786509 NJH786509 NTD786509 OCZ786509 OMV786509 OWR786509 PGN786509 PQJ786509 QAF786509 QKB786509 QTX786509 RDT786509 RNP786509 RXL786509 SHH786509 SRD786509 TAZ786509 TKV786509 TUR786509 UEN786509 UOJ786509 UYF786509 VIB786509 VRX786509 WBT786509 WLP786509 WVL786509 D852045 IZ852045 SV852045 ACR852045 AMN852045 AWJ852045 BGF852045 BQB852045 BZX852045 CJT852045 CTP852045 DDL852045 DNH852045 DXD852045 EGZ852045 EQV852045 FAR852045 FKN852045 FUJ852045 GEF852045 GOB852045 GXX852045 HHT852045 HRP852045 IBL852045 ILH852045 IVD852045 JEZ852045 JOV852045 JYR852045 KIN852045 KSJ852045 LCF852045 LMB852045 LVX852045 MFT852045 MPP852045 MZL852045 NJH852045 NTD852045 OCZ852045 OMV852045 OWR852045 PGN852045 PQJ852045 QAF852045 QKB852045 QTX852045 RDT852045 RNP852045 RXL852045 SHH852045 SRD852045 TAZ852045 TKV852045 TUR852045 UEN852045 UOJ852045 UYF852045 VIB852045 VRX852045 WBT852045 WLP852045 WVL852045 D917581 IZ917581 SV917581 ACR917581 AMN917581 AWJ917581 BGF917581 BQB917581 BZX917581 CJT917581 CTP917581 DDL917581 DNH917581 DXD917581 EGZ917581 EQV917581 FAR917581 FKN917581 FUJ917581 GEF917581 GOB917581 GXX917581 HHT917581 HRP917581 IBL917581 ILH917581 IVD917581 JEZ917581 JOV917581 JYR917581 KIN917581 KSJ917581 LCF917581 LMB917581 LVX917581 MFT917581 MPP917581 MZL917581 NJH917581 NTD917581 OCZ917581 OMV917581 OWR917581 PGN917581 PQJ917581 QAF917581 QKB917581 QTX917581 RDT917581 RNP917581 RXL917581 SHH917581 SRD917581 TAZ917581 TKV917581 TUR917581 UEN917581 UOJ917581 UYF917581 VIB917581 VRX917581 WBT917581 WLP917581 WVL917581 D983117 IZ983117 SV983117 ACR983117 AMN983117 AWJ983117 BGF983117 BQB983117 BZX983117 CJT983117 CTP983117 DDL983117 DNH983117 DXD983117 EGZ983117 EQV983117 FAR983117 FKN983117 FUJ983117 GEF983117 GOB983117 GXX983117 HHT983117 HRP983117 IBL983117 ILH983117 IVD983117 JEZ983117 JOV983117 JYR983117 KIN983117 KSJ983117 LCF983117 LMB983117 LVX983117 MFT983117 MPP983117 MZL983117 NJH983117 NTD983117 OCZ983117 OMV983117 OWR983117 PGN983117 PQJ983117 QAF983117 QKB983117 QTX983117 RDT983117 RNP983117 RXL983117 SHH983117 SRD983117 TAZ983117 TKV983117 TUR983117 UEN983117 UOJ983117 UYF983117 VIB983117 VRX983117 WBT983117 WLP983117 WVL983117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622 IZ65622 SV65622 ACR65622 AMN65622 AWJ65622 BGF65622 BQB65622 BZX65622 CJT65622 CTP65622 DDL65622 DNH65622 DXD65622 EGZ65622 EQV65622 FAR65622 FKN65622 FUJ65622 GEF65622 GOB65622 GXX65622 HHT65622 HRP65622 IBL65622 ILH65622 IVD65622 JEZ65622 JOV65622 JYR65622 KIN65622 KSJ65622 LCF65622 LMB65622 LVX65622 MFT65622 MPP65622 MZL65622 NJH65622 NTD65622 OCZ65622 OMV65622 OWR65622 PGN65622 PQJ65622 QAF65622 QKB65622 QTX65622 RDT65622 RNP65622 RXL65622 SHH65622 SRD65622 TAZ65622 TKV65622 TUR65622 UEN65622 UOJ65622 UYF65622 VIB65622 VRX65622 WBT65622 WLP65622 WVL65622 D131158 IZ131158 SV131158 ACR131158 AMN131158 AWJ131158 BGF131158 BQB131158 BZX131158 CJT131158 CTP131158 DDL131158 DNH131158 DXD131158 EGZ131158 EQV131158 FAR131158 FKN131158 FUJ131158 GEF131158 GOB131158 GXX131158 HHT131158 HRP131158 IBL131158 ILH131158 IVD131158 JEZ131158 JOV131158 JYR131158 KIN131158 KSJ131158 LCF131158 LMB131158 LVX131158 MFT131158 MPP131158 MZL131158 NJH131158 NTD131158 OCZ131158 OMV131158 OWR131158 PGN131158 PQJ131158 QAF131158 QKB131158 QTX131158 RDT131158 RNP131158 RXL131158 SHH131158 SRD131158 TAZ131158 TKV131158 TUR131158 UEN131158 UOJ131158 UYF131158 VIB131158 VRX131158 WBT131158 WLP131158 WVL131158 D196694 IZ196694 SV196694 ACR196694 AMN196694 AWJ196694 BGF196694 BQB196694 BZX196694 CJT196694 CTP196694 DDL196694 DNH196694 DXD196694 EGZ196694 EQV196694 FAR196694 FKN196694 FUJ196694 GEF196694 GOB196694 GXX196694 HHT196694 HRP196694 IBL196694 ILH196694 IVD196694 JEZ196694 JOV196694 JYR196694 KIN196694 KSJ196694 LCF196694 LMB196694 LVX196694 MFT196694 MPP196694 MZL196694 NJH196694 NTD196694 OCZ196694 OMV196694 OWR196694 PGN196694 PQJ196694 QAF196694 QKB196694 QTX196694 RDT196694 RNP196694 RXL196694 SHH196694 SRD196694 TAZ196694 TKV196694 TUR196694 UEN196694 UOJ196694 UYF196694 VIB196694 VRX196694 WBT196694 WLP196694 WVL196694 D262230 IZ262230 SV262230 ACR262230 AMN262230 AWJ262230 BGF262230 BQB262230 BZX262230 CJT262230 CTP262230 DDL262230 DNH262230 DXD262230 EGZ262230 EQV262230 FAR262230 FKN262230 FUJ262230 GEF262230 GOB262230 GXX262230 HHT262230 HRP262230 IBL262230 ILH262230 IVD262230 JEZ262230 JOV262230 JYR262230 KIN262230 KSJ262230 LCF262230 LMB262230 LVX262230 MFT262230 MPP262230 MZL262230 NJH262230 NTD262230 OCZ262230 OMV262230 OWR262230 PGN262230 PQJ262230 QAF262230 QKB262230 QTX262230 RDT262230 RNP262230 RXL262230 SHH262230 SRD262230 TAZ262230 TKV262230 TUR262230 UEN262230 UOJ262230 UYF262230 VIB262230 VRX262230 WBT262230 WLP262230 WVL262230 D327766 IZ327766 SV327766 ACR327766 AMN327766 AWJ327766 BGF327766 BQB327766 BZX327766 CJT327766 CTP327766 DDL327766 DNH327766 DXD327766 EGZ327766 EQV327766 FAR327766 FKN327766 FUJ327766 GEF327766 GOB327766 GXX327766 HHT327766 HRP327766 IBL327766 ILH327766 IVD327766 JEZ327766 JOV327766 JYR327766 KIN327766 KSJ327766 LCF327766 LMB327766 LVX327766 MFT327766 MPP327766 MZL327766 NJH327766 NTD327766 OCZ327766 OMV327766 OWR327766 PGN327766 PQJ327766 QAF327766 QKB327766 QTX327766 RDT327766 RNP327766 RXL327766 SHH327766 SRD327766 TAZ327766 TKV327766 TUR327766 UEN327766 UOJ327766 UYF327766 VIB327766 VRX327766 WBT327766 WLP327766 WVL327766 D393302 IZ393302 SV393302 ACR393302 AMN393302 AWJ393302 BGF393302 BQB393302 BZX393302 CJT393302 CTP393302 DDL393302 DNH393302 DXD393302 EGZ393302 EQV393302 FAR393302 FKN393302 FUJ393302 GEF393302 GOB393302 GXX393302 HHT393302 HRP393302 IBL393302 ILH393302 IVD393302 JEZ393302 JOV393302 JYR393302 KIN393302 KSJ393302 LCF393302 LMB393302 LVX393302 MFT393302 MPP393302 MZL393302 NJH393302 NTD393302 OCZ393302 OMV393302 OWR393302 PGN393302 PQJ393302 QAF393302 QKB393302 QTX393302 RDT393302 RNP393302 RXL393302 SHH393302 SRD393302 TAZ393302 TKV393302 TUR393302 UEN393302 UOJ393302 UYF393302 VIB393302 VRX393302 WBT393302 WLP393302 WVL393302 D458838 IZ458838 SV458838 ACR458838 AMN458838 AWJ458838 BGF458838 BQB458838 BZX458838 CJT458838 CTP458838 DDL458838 DNH458838 DXD458838 EGZ458838 EQV458838 FAR458838 FKN458838 FUJ458838 GEF458838 GOB458838 GXX458838 HHT458838 HRP458838 IBL458838 ILH458838 IVD458838 JEZ458838 JOV458838 JYR458838 KIN458838 KSJ458838 LCF458838 LMB458838 LVX458838 MFT458838 MPP458838 MZL458838 NJH458838 NTD458838 OCZ458838 OMV458838 OWR458838 PGN458838 PQJ458838 QAF458838 QKB458838 QTX458838 RDT458838 RNP458838 RXL458838 SHH458838 SRD458838 TAZ458838 TKV458838 TUR458838 UEN458838 UOJ458838 UYF458838 VIB458838 VRX458838 WBT458838 WLP458838 WVL458838 D524374 IZ524374 SV524374 ACR524374 AMN524374 AWJ524374 BGF524374 BQB524374 BZX524374 CJT524374 CTP524374 DDL524374 DNH524374 DXD524374 EGZ524374 EQV524374 FAR524374 FKN524374 FUJ524374 GEF524374 GOB524374 GXX524374 HHT524374 HRP524374 IBL524374 ILH524374 IVD524374 JEZ524374 JOV524374 JYR524374 KIN524374 KSJ524374 LCF524374 LMB524374 LVX524374 MFT524374 MPP524374 MZL524374 NJH524374 NTD524374 OCZ524374 OMV524374 OWR524374 PGN524374 PQJ524374 QAF524374 QKB524374 QTX524374 RDT524374 RNP524374 RXL524374 SHH524374 SRD524374 TAZ524374 TKV524374 TUR524374 UEN524374 UOJ524374 UYF524374 VIB524374 VRX524374 WBT524374 WLP524374 WVL524374 D589910 IZ589910 SV589910 ACR589910 AMN589910 AWJ589910 BGF589910 BQB589910 BZX589910 CJT589910 CTP589910 DDL589910 DNH589910 DXD589910 EGZ589910 EQV589910 FAR589910 FKN589910 FUJ589910 GEF589910 GOB589910 GXX589910 HHT589910 HRP589910 IBL589910 ILH589910 IVD589910 JEZ589910 JOV589910 JYR589910 KIN589910 KSJ589910 LCF589910 LMB589910 LVX589910 MFT589910 MPP589910 MZL589910 NJH589910 NTD589910 OCZ589910 OMV589910 OWR589910 PGN589910 PQJ589910 QAF589910 QKB589910 QTX589910 RDT589910 RNP589910 RXL589910 SHH589910 SRD589910 TAZ589910 TKV589910 TUR589910 UEN589910 UOJ589910 UYF589910 VIB589910 VRX589910 WBT589910 WLP589910 WVL589910 D655446 IZ655446 SV655446 ACR655446 AMN655446 AWJ655446 BGF655446 BQB655446 BZX655446 CJT655446 CTP655446 DDL655446 DNH655446 DXD655446 EGZ655446 EQV655446 FAR655446 FKN655446 FUJ655446 GEF655446 GOB655446 GXX655446 HHT655446 HRP655446 IBL655446 ILH655446 IVD655446 JEZ655446 JOV655446 JYR655446 KIN655446 KSJ655446 LCF655446 LMB655446 LVX655446 MFT655446 MPP655446 MZL655446 NJH655446 NTD655446 OCZ655446 OMV655446 OWR655446 PGN655446 PQJ655446 QAF655446 QKB655446 QTX655446 RDT655446 RNP655446 RXL655446 SHH655446 SRD655446 TAZ655446 TKV655446 TUR655446 UEN655446 UOJ655446 UYF655446 VIB655446 VRX655446 WBT655446 WLP655446 WVL655446 D720982 IZ720982 SV720982 ACR720982 AMN720982 AWJ720982 BGF720982 BQB720982 BZX720982 CJT720982 CTP720982 DDL720982 DNH720982 DXD720982 EGZ720982 EQV720982 FAR720982 FKN720982 FUJ720982 GEF720982 GOB720982 GXX720982 HHT720982 HRP720982 IBL720982 ILH720982 IVD720982 JEZ720982 JOV720982 JYR720982 KIN720982 KSJ720982 LCF720982 LMB720982 LVX720982 MFT720982 MPP720982 MZL720982 NJH720982 NTD720982 OCZ720982 OMV720982 OWR720982 PGN720982 PQJ720982 QAF720982 QKB720982 QTX720982 RDT720982 RNP720982 RXL720982 SHH720982 SRD720982 TAZ720982 TKV720982 TUR720982 UEN720982 UOJ720982 UYF720982 VIB720982 VRX720982 WBT720982 WLP720982 WVL720982 D786518 IZ786518 SV786518 ACR786518 AMN786518 AWJ786518 BGF786518 BQB786518 BZX786518 CJT786518 CTP786518 DDL786518 DNH786518 DXD786518 EGZ786518 EQV786518 FAR786518 FKN786518 FUJ786518 GEF786518 GOB786518 GXX786518 HHT786518 HRP786518 IBL786518 ILH786518 IVD786518 JEZ786518 JOV786518 JYR786518 KIN786518 KSJ786518 LCF786518 LMB786518 LVX786518 MFT786518 MPP786518 MZL786518 NJH786518 NTD786518 OCZ786518 OMV786518 OWR786518 PGN786518 PQJ786518 QAF786518 QKB786518 QTX786518 RDT786518 RNP786518 RXL786518 SHH786518 SRD786518 TAZ786518 TKV786518 TUR786518 UEN786518 UOJ786518 UYF786518 VIB786518 VRX786518 WBT786518 WLP786518 WVL786518 D852054 IZ852054 SV852054 ACR852054 AMN852054 AWJ852054 BGF852054 BQB852054 BZX852054 CJT852054 CTP852054 DDL852054 DNH852054 DXD852054 EGZ852054 EQV852054 FAR852054 FKN852054 FUJ852054 GEF852054 GOB852054 GXX852054 HHT852054 HRP852054 IBL852054 ILH852054 IVD852054 JEZ852054 JOV852054 JYR852054 KIN852054 KSJ852054 LCF852054 LMB852054 LVX852054 MFT852054 MPP852054 MZL852054 NJH852054 NTD852054 OCZ852054 OMV852054 OWR852054 PGN852054 PQJ852054 QAF852054 QKB852054 QTX852054 RDT852054 RNP852054 RXL852054 SHH852054 SRD852054 TAZ852054 TKV852054 TUR852054 UEN852054 UOJ852054 UYF852054 VIB852054 VRX852054 WBT852054 WLP852054 WVL852054 D917590 IZ917590 SV917590 ACR917590 AMN917590 AWJ917590 BGF917590 BQB917590 BZX917590 CJT917590 CTP917590 DDL917590 DNH917590 DXD917590 EGZ917590 EQV917590 FAR917590 FKN917590 FUJ917590 GEF917590 GOB917590 GXX917590 HHT917590 HRP917590 IBL917590 ILH917590 IVD917590 JEZ917590 JOV917590 JYR917590 KIN917590 KSJ917590 LCF917590 LMB917590 LVX917590 MFT917590 MPP917590 MZL917590 NJH917590 NTD917590 OCZ917590 OMV917590 OWR917590 PGN917590 PQJ917590 QAF917590 QKB917590 QTX917590 RDT917590 RNP917590 RXL917590 SHH917590 SRD917590 TAZ917590 TKV917590 TUR917590 UEN917590 UOJ917590 UYF917590 VIB917590 VRX917590 WBT917590 WLP917590 WVL917590 D983126 IZ983126 SV983126 ACR983126 AMN983126 AWJ983126 BGF983126 BQB983126 BZX983126 CJT983126 CTP983126 DDL983126 DNH983126 DXD983126 EGZ983126 EQV983126 FAR983126 FKN983126 FUJ983126 GEF983126 GOB983126 GXX983126 HHT983126 HRP983126 IBL983126 ILH983126 IVD983126 JEZ983126 JOV983126 JYR983126 KIN983126 KSJ983126 LCF983126 LMB983126 LVX983126 MFT983126 MPP983126 MZL983126 NJH983126 NTD983126 OCZ983126 OMV983126 OWR983126 PGN983126 PQJ983126 QAF983126 QKB983126 QTX983126 RDT983126 RNP983126 RXL983126 SHH983126 SRD983126 TAZ983126 TKV983126 TUR983126 UEN983126 UOJ983126 UYF983126 VIB983126 VRX983126 WBT983126 WLP983126 WVL98312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124:WVM983124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620:E65620 IZ65620:JA65620 SV65620:SW65620 ACR65620:ACS65620 AMN65620:AMO65620 AWJ65620:AWK65620 BGF65620:BGG65620 BQB65620:BQC65620 BZX65620:BZY65620 CJT65620:CJU65620 CTP65620:CTQ65620 DDL65620:DDM65620 DNH65620:DNI65620 DXD65620:DXE65620 EGZ65620:EHA65620 EQV65620:EQW65620 FAR65620:FAS65620 FKN65620:FKO65620 FUJ65620:FUK65620 GEF65620:GEG65620 GOB65620:GOC65620 GXX65620:GXY65620 HHT65620:HHU65620 HRP65620:HRQ65620 IBL65620:IBM65620 ILH65620:ILI65620 IVD65620:IVE65620 JEZ65620:JFA65620 JOV65620:JOW65620 JYR65620:JYS65620 KIN65620:KIO65620 KSJ65620:KSK65620 LCF65620:LCG65620 LMB65620:LMC65620 LVX65620:LVY65620 MFT65620:MFU65620 MPP65620:MPQ65620 MZL65620:MZM65620 NJH65620:NJI65620 NTD65620:NTE65620 OCZ65620:ODA65620 OMV65620:OMW65620 OWR65620:OWS65620 PGN65620:PGO65620 PQJ65620:PQK65620 QAF65620:QAG65620 QKB65620:QKC65620 QTX65620:QTY65620 RDT65620:RDU65620 RNP65620:RNQ65620 RXL65620:RXM65620 SHH65620:SHI65620 SRD65620:SRE65620 TAZ65620:TBA65620 TKV65620:TKW65620 TUR65620:TUS65620 UEN65620:UEO65620 UOJ65620:UOK65620 UYF65620:UYG65620 VIB65620:VIC65620 VRX65620:VRY65620 WBT65620:WBU65620 WLP65620:WLQ65620 WVL65620:WVM65620 D131156:E131156 IZ131156:JA131156 SV131156:SW131156 ACR131156:ACS131156 AMN131156:AMO131156 AWJ131156:AWK131156 BGF131156:BGG131156 BQB131156:BQC131156 BZX131156:BZY131156 CJT131156:CJU131156 CTP131156:CTQ131156 DDL131156:DDM131156 DNH131156:DNI131156 DXD131156:DXE131156 EGZ131156:EHA131156 EQV131156:EQW131156 FAR131156:FAS131156 FKN131156:FKO131156 FUJ131156:FUK131156 GEF131156:GEG131156 GOB131156:GOC131156 GXX131156:GXY131156 HHT131156:HHU131156 HRP131156:HRQ131156 IBL131156:IBM131156 ILH131156:ILI131156 IVD131156:IVE131156 JEZ131156:JFA131156 JOV131156:JOW131156 JYR131156:JYS131156 KIN131156:KIO131156 KSJ131156:KSK131156 LCF131156:LCG131156 LMB131156:LMC131156 LVX131156:LVY131156 MFT131156:MFU131156 MPP131156:MPQ131156 MZL131156:MZM131156 NJH131156:NJI131156 NTD131156:NTE131156 OCZ131156:ODA131156 OMV131156:OMW131156 OWR131156:OWS131156 PGN131156:PGO131156 PQJ131156:PQK131156 QAF131156:QAG131156 QKB131156:QKC131156 QTX131156:QTY131156 RDT131156:RDU131156 RNP131156:RNQ131156 RXL131156:RXM131156 SHH131156:SHI131156 SRD131156:SRE131156 TAZ131156:TBA131156 TKV131156:TKW131156 TUR131156:TUS131156 UEN131156:UEO131156 UOJ131156:UOK131156 UYF131156:UYG131156 VIB131156:VIC131156 VRX131156:VRY131156 WBT131156:WBU131156 WLP131156:WLQ131156 WVL131156:WVM131156 D196692:E196692 IZ196692:JA196692 SV196692:SW196692 ACR196692:ACS196692 AMN196692:AMO196692 AWJ196692:AWK196692 BGF196692:BGG196692 BQB196692:BQC196692 BZX196692:BZY196692 CJT196692:CJU196692 CTP196692:CTQ196692 DDL196692:DDM196692 DNH196692:DNI196692 DXD196692:DXE196692 EGZ196692:EHA196692 EQV196692:EQW196692 FAR196692:FAS196692 FKN196692:FKO196692 FUJ196692:FUK196692 GEF196692:GEG196692 GOB196692:GOC196692 GXX196692:GXY196692 HHT196692:HHU196692 HRP196692:HRQ196692 IBL196692:IBM196692 ILH196692:ILI196692 IVD196692:IVE196692 JEZ196692:JFA196692 JOV196692:JOW196692 JYR196692:JYS196692 KIN196692:KIO196692 KSJ196692:KSK196692 LCF196692:LCG196692 LMB196692:LMC196692 LVX196692:LVY196692 MFT196692:MFU196692 MPP196692:MPQ196692 MZL196692:MZM196692 NJH196692:NJI196692 NTD196692:NTE196692 OCZ196692:ODA196692 OMV196692:OMW196692 OWR196692:OWS196692 PGN196692:PGO196692 PQJ196692:PQK196692 QAF196692:QAG196692 QKB196692:QKC196692 QTX196692:QTY196692 RDT196692:RDU196692 RNP196692:RNQ196692 RXL196692:RXM196692 SHH196692:SHI196692 SRD196692:SRE196692 TAZ196692:TBA196692 TKV196692:TKW196692 TUR196692:TUS196692 UEN196692:UEO196692 UOJ196692:UOK196692 UYF196692:UYG196692 VIB196692:VIC196692 VRX196692:VRY196692 WBT196692:WBU196692 WLP196692:WLQ196692 WVL196692:WVM196692 D262228:E262228 IZ262228:JA262228 SV262228:SW262228 ACR262228:ACS262228 AMN262228:AMO262228 AWJ262228:AWK262228 BGF262228:BGG262228 BQB262228:BQC262228 BZX262228:BZY262228 CJT262228:CJU262228 CTP262228:CTQ262228 DDL262228:DDM262228 DNH262228:DNI262228 DXD262228:DXE262228 EGZ262228:EHA262228 EQV262228:EQW262228 FAR262228:FAS262228 FKN262228:FKO262228 FUJ262228:FUK262228 GEF262228:GEG262228 GOB262228:GOC262228 GXX262228:GXY262228 HHT262228:HHU262228 HRP262228:HRQ262228 IBL262228:IBM262228 ILH262228:ILI262228 IVD262228:IVE262228 JEZ262228:JFA262228 JOV262228:JOW262228 JYR262228:JYS262228 KIN262228:KIO262228 KSJ262228:KSK262228 LCF262228:LCG262228 LMB262228:LMC262228 LVX262228:LVY262228 MFT262228:MFU262228 MPP262228:MPQ262228 MZL262228:MZM262228 NJH262228:NJI262228 NTD262228:NTE262228 OCZ262228:ODA262228 OMV262228:OMW262228 OWR262228:OWS262228 PGN262228:PGO262228 PQJ262228:PQK262228 QAF262228:QAG262228 QKB262228:QKC262228 QTX262228:QTY262228 RDT262228:RDU262228 RNP262228:RNQ262228 RXL262228:RXM262228 SHH262228:SHI262228 SRD262228:SRE262228 TAZ262228:TBA262228 TKV262228:TKW262228 TUR262228:TUS262228 UEN262228:UEO262228 UOJ262228:UOK262228 UYF262228:UYG262228 VIB262228:VIC262228 VRX262228:VRY262228 WBT262228:WBU262228 WLP262228:WLQ262228 WVL262228:WVM262228 D327764:E327764 IZ327764:JA327764 SV327764:SW327764 ACR327764:ACS327764 AMN327764:AMO327764 AWJ327764:AWK327764 BGF327764:BGG327764 BQB327764:BQC327764 BZX327764:BZY327764 CJT327764:CJU327764 CTP327764:CTQ327764 DDL327764:DDM327764 DNH327764:DNI327764 DXD327764:DXE327764 EGZ327764:EHA327764 EQV327764:EQW327764 FAR327764:FAS327764 FKN327764:FKO327764 FUJ327764:FUK327764 GEF327764:GEG327764 GOB327764:GOC327764 GXX327764:GXY327764 HHT327764:HHU327764 HRP327764:HRQ327764 IBL327764:IBM327764 ILH327764:ILI327764 IVD327764:IVE327764 JEZ327764:JFA327764 JOV327764:JOW327764 JYR327764:JYS327764 KIN327764:KIO327764 KSJ327764:KSK327764 LCF327764:LCG327764 LMB327764:LMC327764 LVX327764:LVY327764 MFT327764:MFU327764 MPP327764:MPQ327764 MZL327764:MZM327764 NJH327764:NJI327764 NTD327764:NTE327764 OCZ327764:ODA327764 OMV327764:OMW327764 OWR327764:OWS327764 PGN327764:PGO327764 PQJ327764:PQK327764 QAF327764:QAG327764 QKB327764:QKC327764 QTX327764:QTY327764 RDT327764:RDU327764 RNP327764:RNQ327764 RXL327764:RXM327764 SHH327764:SHI327764 SRD327764:SRE327764 TAZ327764:TBA327764 TKV327764:TKW327764 TUR327764:TUS327764 UEN327764:UEO327764 UOJ327764:UOK327764 UYF327764:UYG327764 VIB327764:VIC327764 VRX327764:VRY327764 WBT327764:WBU327764 WLP327764:WLQ327764 WVL327764:WVM327764 D393300:E393300 IZ393300:JA393300 SV393300:SW393300 ACR393300:ACS393300 AMN393300:AMO393300 AWJ393300:AWK393300 BGF393300:BGG393300 BQB393300:BQC393300 BZX393300:BZY393300 CJT393300:CJU393300 CTP393300:CTQ393300 DDL393300:DDM393300 DNH393300:DNI393300 DXD393300:DXE393300 EGZ393300:EHA393300 EQV393300:EQW393300 FAR393300:FAS393300 FKN393300:FKO393300 FUJ393300:FUK393300 GEF393300:GEG393300 GOB393300:GOC393300 GXX393300:GXY393300 HHT393300:HHU393300 HRP393300:HRQ393300 IBL393300:IBM393300 ILH393300:ILI393300 IVD393300:IVE393300 JEZ393300:JFA393300 JOV393300:JOW393300 JYR393300:JYS393300 KIN393300:KIO393300 KSJ393300:KSK393300 LCF393300:LCG393300 LMB393300:LMC393300 LVX393300:LVY393300 MFT393300:MFU393300 MPP393300:MPQ393300 MZL393300:MZM393300 NJH393300:NJI393300 NTD393300:NTE393300 OCZ393300:ODA393300 OMV393300:OMW393300 OWR393300:OWS393300 PGN393300:PGO393300 PQJ393300:PQK393300 QAF393300:QAG393300 QKB393300:QKC393300 QTX393300:QTY393300 RDT393300:RDU393300 RNP393300:RNQ393300 RXL393300:RXM393300 SHH393300:SHI393300 SRD393300:SRE393300 TAZ393300:TBA393300 TKV393300:TKW393300 TUR393300:TUS393300 UEN393300:UEO393300 UOJ393300:UOK393300 UYF393300:UYG393300 VIB393300:VIC393300 VRX393300:VRY393300 WBT393300:WBU393300 WLP393300:WLQ393300 WVL393300:WVM393300 D458836:E458836 IZ458836:JA458836 SV458836:SW458836 ACR458836:ACS458836 AMN458836:AMO458836 AWJ458836:AWK458836 BGF458836:BGG458836 BQB458836:BQC458836 BZX458836:BZY458836 CJT458836:CJU458836 CTP458836:CTQ458836 DDL458836:DDM458836 DNH458836:DNI458836 DXD458836:DXE458836 EGZ458836:EHA458836 EQV458836:EQW458836 FAR458836:FAS458836 FKN458836:FKO458836 FUJ458836:FUK458836 GEF458836:GEG458836 GOB458836:GOC458836 GXX458836:GXY458836 HHT458836:HHU458836 HRP458836:HRQ458836 IBL458836:IBM458836 ILH458836:ILI458836 IVD458836:IVE458836 JEZ458836:JFA458836 JOV458836:JOW458836 JYR458836:JYS458836 KIN458836:KIO458836 KSJ458836:KSK458836 LCF458836:LCG458836 LMB458836:LMC458836 LVX458836:LVY458836 MFT458836:MFU458836 MPP458836:MPQ458836 MZL458836:MZM458836 NJH458836:NJI458836 NTD458836:NTE458836 OCZ458836:ODA458836 OMV458836:OMW458836 OWR458836:OWS458836 PGN458836:PGO458836 PQJ458836:PQK458836 QAF458836:QAG458836 QKB458836:QKC458836 QTX458836:QTY458836 RDT458836:RDU458836 RNP458836:RNQ458836 RXL458836:RXM458836 SHH458836:SHI458836 SRD458836:SRE458836 TAZ458836:TBA458836 TKV458836:TKW458836 TUR458836:TUS458836 UEN458836:UEO458836 UOJ458836:UOK458836 UYF458836:UYG458836 VIB458836:VIC458836 VRX458836:VRY458836 WBT458836:WBU458836 WLP458836:WLQ458836 WVL458836:WVM458836 D524372:E524372 IZ524372:JA524372 SV524372:SW524372 ACR524372:ACS524372 AMN524372:AMO524372 AWJ524372:AWK524372 BGF524372:BGG524372 BQB524372:BQC524372 BZX524372:BZY524372 CJT524372:CJU524372 CTP524372:CTQ524372 DDL524372:DDM524372 DNH524372:DNI524372 DXD524372:DXE524372 EGZ524372:EHA524372 EQV524372:EQW524372 FAR524372:FAS524372 FKN524372:FKO524372 FUJ524372:FUK524372 GEF524372:GEG524372 GOB524372:GOC524372 GXX524372:GXY524372 HHT524372:HHU524372 HRP524372:HRQ524372 IBL524372:IBM524372 ILH524372:ILI524372 IVD524372:IVE524372 JEZ524372:JFA524372 JOV524372:JOW524372 JYR524372:JYS524372 KIN524372:KIO524372 KSJ524372:KSK524372 LCF524372:LCG524372 LMB524372:LMC524372 LVX524372:LVY524372 MFT524372:MFU524372 MPP524372:MPQ524372 MZL524372:MZM524372 NJH524372:NJI524372 NTD524372:NTE524372 OCZ524372:ODA524372 OMV524372:OMW524372 OWR524372:OWS524372 PGN524372:PGO524372 PQJ524372:PQK524372 QAF524372:QAG524372 QKB524372:QKC524372 QTX524372:QTY524372 RDT524372:RDU524372 RNP524372:RNQ524372 RXL524372:RXM524372 SHH524372:SHI524372 SRD524372:SRE524372 TAZ524372:TBA524372 TKV524372:TKW524372 TUR524372:TUS524372 UEN524372:UEO524372 UOJ524372:UOK524372 UYF524372:UYG524372 VIB524372:VIC524372 VRX524372:VRY524372 WBT524372:WBU524372 WLP524372:WLQ524372 WVL524372:WVM524372 D589908:E589908 IZ589908:JA589908 SV589908:SW589908 ACR589908:ACS589908 AMN589908:AMO589908 AWJ589908:AWK589908 BGF589908:BGG589908 BQB589908:BQC589908 BZX589908:BZY589908 CJT589908:CJU589908 CTP589908:CTQ589908 DDL589908:DDM589908 DNH589908:DNI589908 DXD589908:DXE589908 EGZ589908:EHA589908 EQV589908:EQW589908 FAR589908:FAS589908 FKN589908:FKO589908 FUJ589908:FUK589908 GEF589908:GEG589908 GOB589908:GOC589908 GXX589908:GXY589908 HHT589908:HHU589908 HRP589908:HRQ589908 IBL589908:IBM589908 ILH589908:ILI589908 IVD589908:IVE589908 JEZ589908:JFA589908 JOV589908:JOW589908 JYR589908:JYS589908 KIN589908:KIO589908 KSJ589908:KSK589908 LCF589908:LCG589908 LMB589908:LMC589908 LVX589908:LVY589908 MFT589908:MFU589908 MPP589908:MPQ589908 MZL589908:MZM589908 NJH589908:NJI589908 NTD589908:NTE589908 OCZ589908:ODA589908 OMV589908:OMW589908 OWR589908:OWS589908 PGN589908:PGO589908 PQJ589908:PQK589908 QAF589908:QAG589908 QKB589908:QKC589908 QTX589908:QTY589908 RDT589908:RDU589908 RNP589908:RNQ589908 RXL589908:RXM589908 SHH589908:SHI589908 SRD589908:SRE589908 TAZ589908:TBA589908 TKV589908:TKW589908 TUR589908:TUS589908 UEN589908:UEO589908 UOJ589908:UOK589908 UYF589908:UYG589908 VIB589908:VIC589908 VRX589908:VRY589908 WBT589908:WBU589908 WLP589908:WLQ589908 WVL589908:WVM589908 D655444:E655444 IZ655444:JA655444 SV655444:SW655444 ACR655444:ACS655444 AMN655444:AMO655444 AWJ655444:AWK655444 BGF655444:BGG655444 BQB655444:BQC655444 BZX655444:BZY655444 CJT655444:CJU655444 CTP655444:CTQ655444 DDL655444:DDM655444 DNH655444:DNI655444 DXD655444:DXE655444 EGZ655444:EHA655444 EQV655444:EQW655444 FAR655444:FAS655444 FKN655444:FKO655444 FUJ655444:FUK655444 GEF655444:GEG655444 GOB655444:GOC655444 GXX655444:GXY655444 HHT655444:HHU655444 HRP655444:HRQ655444 IBL655444:IBM655444 ILH655444:ILI655444 IVD655444:IVE655444 JEZ655444:JFA655444 JOV655444:JOW655444 JYR655444:JYS655444 KIN655444:KIO655444 KSJ655444:KSK655444 LCF655444:LCG655444 LMB655444:LMC655444 LVX655444:LVY655444 MFT655444:MFU655444 MPP655444:MPQ655444 MZL655444:MZM655444 NJH655444:NJI655444 NTD655444:NTE655444 OCZ655444:ODA655444 OMV655444:OMW655444 OWR655444:OWS655444 PGN655444:PGO655444 PQJ655444:PQK655444 QAF655444:QAG655444 QKB655444:QKC655444 QTX655444:QTY655444 RDT655444:RDU655444 RNP655444:RNQ655444 RXL655444:RXM655444 SHH655444:SHI655444 SRD655444:SRE655444 TAZ655444:TBA655444 TKV655444:TKW655444 TUR655444:TUS655444 UEN655444:UEO655444 UOJ655444:UOK655444 UYF655444:UYG655444 VIB655444:VIC655444 VRX655444:VRY655444 WBT655444:WBU655444 WLP655444:WLQ655444 WVL655444:WVM655444 D720980:E720980 IZ720980:JA720980 SV720980:SW720980 ACR720980:ACS720980 AMN720980:AMO720980 AWJ720980:AWK720980 BGF720980:BGG720980 BQB720980:BQC720980 BZX720980:BZY720980 CJT720980:CJU720980 CTP720980:CTQ720980 DDL720980:DDM720980 DNH720980:DNI720980 DXD720980:DXE720980 EGZ720980:EHA720980 EQV720980:EQW720980 FAR720980:FAS720980 FKN720980:FKO720980 FUJ720980:FUK720980 GEF720980:GEG720980 GOB720980:GOC720980 GXX720980:GXY720980 HHT720980:HHU720980 HRP720980:HRQ720980 IBL720980:IBM720980 ILH720980:ILI720980 IVD720980:IVE720980 JEZ720980:JFA720980 JOV720980:JOW720980 JYR720980:JYS720980 KIN720980:KIO720980 KSJ720980:KSK720980 LCF720980:LCG720980 LMB720980:LMC720980 LVX720980:LVY720980 MFT720980:MFU720980 MPP720980:MPQ720980 MZL720980:MZM720980 NJH720980:NJI720980 NTD720980:NTE720980 OCZ720980:ODA720980 OMV720980:OMW720980 OWR720980:OWS720980 PGN720980:PGO720980 PQJ720980:PQK720980 QAF720980:QAG720980 QKB720980:QKC720980 QTX720980:QTY720980 RDT720980:RDU720980 RNP720980:RNQ720980 RXL720980:RXM720980 SHH720980:SHI720980 SRD720980:SRE720980 TAZ720980:TBA720980 TKV720980:TKW720980 TUR720980:TUS720980 UEN720980:UEO720980 UOJ720980:UOK720980 UYF720980:UYG720980 VIB720980:VIC720980 VRX720980:VRY720980 WBT720980:WBU720980 WLP720980:WLQ720980 WVL720980:WVM720980 D786516:E786516 IZ786516:JA786516 SV786516:SW786516 ACR786516:ACS786516 AMN786516:AMO786516 AWJ786516:AWK786516 BGF786516:BGG786516 BQB786516:BQC786516 BZX786516:BZY786516 CJT786516:CJU786516 CTP786516:CTQ786516 DDL786516:DDM786516 DNH786516:DNI786516 DXD786516:DXE786516 EGZ786516:EHA786516 EQV786516:EQW786516 FAR786516:FAS786516 FKN786516:FKO786516 FUJ786516:FUK786516 GEF786516:GEG786516 GOB786516:GOC786516 GXX786516:GXY786516 HHT786516:HHU786516 HRP786516:HRQ786516 IBL786516:IBM786516 ILH786516:ILI786516 IVD786516:IVE786516 JEZ786516:JFA786516 JOV786516:JOW786516 JYR786516:JYS786516 KIN786516:KIO786516 KSJ786516:KSK786516 LCF786516:LCG786516 LMB786516:LMC786516 LVX786516:LVY786516 MFT786516:MFU786516 MPP786516:MPQ786516 MZL786516:MZM786516 NJH786516:NJI786516 NTD786516:NTE786516 OCZ786516:ODA786516 OMV786516:OMW786516 OWR786516:OWS786516 PGN786516:PGO786516 PQJ786516:PQK786516 QAF786516:QAG786516 QKB786516:QKC786516 QTX786516:QTY786516 RDT786516:RDU786516 RNP786516:RNQ786516 RXL786516:RXM786516 SHH786516:SHI786516 SRD786516:SRE786516 TAZ786516:TBA786516 TKV786516:TKW786516 TUR786516:TUS786516 UEN786516:UEO786516 UOJ786516:UOK786516 UYF786516:UYG786516 VIB786516:VIC786516 VRX786516:VRY786516 WBT786516:WBU786516 WLP786516:WLQ786516 WVL786516:WVM786516 D852052:E852052 IZ852052:JA852052 SV852052:SW852052 ACR852052:ACS852052 AMN852052:AMO852052 AWJ852052:AWK852052 BGF852052:BGG852052 BQB852052:BQC852052 BZX852052:BZY852052 CJT852052:CJU852052 CTP852052:CTQ852052 DDL852052:DDM852052 DNH852052:DNI852052 DXD852052:DXE852052 EGZ852052:EHA852052 EQV852052:EQW852052 FAR852052:FAS852052 FKN852052:FKO852052 FUJ852052:FUK852052 GEF852052:GEG852052 GOB852052:GOC852052 GXX852052:GXY852052 HHT852052:HHU852052 HRP852052:HRQ852052 IBL852052:IBM852052 ILH852052:ILI852052 IVD852052:IVE852052 JEZ852052:JFA852052 JOV852052:JOW852052 JYR852052:JYS852052 KIN852052:KIO852052 KSJ852052:KSK852052 LCF852052:LCG852052 LMB852052:LMC852052 LVX852052:LVY852052 MFT852052:MFU852052 MPP852052:MPQ852052 MZL852052:MZM852052 NJH852052:NJI852052 NTD852052:NTE852052 OCZ852052:ODA852052 OMV852052:OMW852052 OWR852052:OWS852052 PGN852052:PGO852052 PQJ852052:PQK852052 QAF852052:QAG852052 QKB852052:QKC852052 QTX852052:QTY852052 RDT852052:RDU852052 RNP852052:RNQ852052 RXL852052:RXM852052 SHH852052:SHI852052 SRD852052:SRE852052 TAZ852052:TBA852052 TKV852052:TKW852052 TUR852052:TUS852052 UEN852052:UEO852052 UOJ852052:UOK852052 UYF852052:UYG852052 VIB852052:VIC852052 VRX852052:VRY852052 WBT852052:WBU852052 WLP852052:WLQ852052 WVL852052:WVM852052 D917588:E917588 IZ917588:JA917588 SV917588:SW917588 ACR917588:ACS917588 AMN917588:AMO917588 AWJ917588:AWK917588 BGF917588:BGG917588 BQB917588:BQC917588 BZX917588:BZY917588 CJT917588:CJU917588 CTP917588:CTQ917588 DDL917588:DDM917588 DNH917588:DNI917588 DXD917588:DXE917588 EGZ917588:EHA917588 EQV917588:EQW917588 FAR917588:FAS917588 FKN917588:FKO917588 FUJ917588:FUK917588 GEF917588:GEG917588 GOB917588:GOC917588 GXX917588:GXY917588 HHT917588:HHU917588 HRP917588:HRQ917588 IBL917588:IBM917588 ILH917588:ILI917588 IVD917588:IVE917588 JEZ917588:JFA917588 JOV917588:JOW917588 JYR917588:JYS917588 KIN917588:KIO917588 KSJ917588:KSK917588 LCF917588:LCG917588 LMB917588:LMC917588 LVX917588:LVY917588 MFT917588:MFU917588 MPP917588:MPQ917588 MZL917588:MZM917588 NJH917588:NJI917588 NTD917588:NTE917588 OCZ917588:ODA917588 OMV917588:OMW917588 OWR917588:OWS917588 PGN917588:PGO917588 PQJ917588:PQK917588 QAF917588:QAG917588 QKB917588:QKC917588 QTX917588:QTY917588 RDT917588:RDU917588 RNP917588:RNQ917588 RXL917588:RXM917588 SHH917588:SHI917588 SRD917588:SRE917588 TAZ917588:TBA917588 TKV917588:TKW917588 TUR917588:TUS917588 UEN917588:UEO917588 UOJ917588:UOK917588 UYF917588:UYG917588 VIB917588:VIC917588 VRX917588:VRY917588 WBT917588:WBU917588 WLP917588:WLQ917588 WVL917588:WVM917588 D983124:E983124 IZ983124:JA983124 SV983124:SW983124 ACR983124:ACS983124 AMN983124:AMO983124 AWJ983124:AWK983124 BGF983124:BGG983124 BQB983124:BQC983124 BZX983124:BZY983124 CJT983124:CJU983124 CTP983124:CTQ983124 DDL983124:DDM983124 DNH983124:DNI983124 DXD983124:DXE983124 EGZ983124:EHA983124 EQV983124:EQW983124 FAR983124:FAS983124 FKN983124:FKO983124 FUJ983124:FUK983124 GEF983124:GEG983124 GOB983124:GOC983124 GXX983124:GXY983124 HHT983124:HHU983124 HRP983124:HRQ983124 IBL983124:IBM983124 ILH983124:ILI983124 IVD983124:IVE983124 JEZ983124:JFA983124 JOV983124:JOW983124 JYR983124:JYS983124 KIN983124:KIO983124 KSJ983124:KSK983124 LCF983124:LCG983124 LMB983124:LMC983124 LVX983124:LVY983124 MFT983124:MFU983124 MPP983124:MPQ983124 MZL983124:MZM983124 NJH983124:NJI983124 NTD983124:NTE983124 OCZ983124:ODA983124 OMV983124:OMW983124 OWR983124:OWS983124 PGN983124:PGO983124 PQJ983124:PQK983124 QAF983124:QAG983124 QKB983124:QKC983124 QTX983124:QTY983124 RDT983124:RDU983124 RNP983124:RNQ983124 RXL983124:RXM983124 SHH983124:SHI983124 SRD983124:SRE983124 TAZ983124:TBA983124 TKV983124:TKW983124 TUR983124:TUS983124 UEN983124:UEO983124 UOJ983124:UOK983124 UYF983124:UYG983124 VIB983124:VIC983124 VRX983124:VRY983124 WBT983124:WBU983124 WLP983124:WLQ983124 D13:E13">
      <formula1>$C$217:$C$226</formula1>
    </dataValidation>
    <dataValidation type="list" allowBlank="1" showInputMessage="1" showErrorMessage="1" sqref="WVL983125:WVM983125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621:E65621 IZ65621:JA65621 SV65621:SW65621 ACR65621:ACS65621 AMN65621:AMO65621 AWJ65621:AWK65621 BGF65621:BGG65621 BQB65621:BQC65621 BZX65621:BZY65621 CJT65621:CJU65621 CTP65621:CTQ65621 DDL65621:DDM65621 DNH65621:DNI65621 DXD65621:DXE65621 EGZ65621:EHA65621 EQV65621:EQW65621 FAR65621:FAS65621 FKN65621:FKO65621 FUJ65621:FUK65621 GEF65621:GEG65621 GOB65621:GOC65621 GXX65621:GXY65621 HHT65621:HHU65621 HRP65621:HRQ65621 IBL65621:IBM65621 ILH65621:ILI65621 IVD65621:IVE65621 JEZ65621:JFA65621 JOV65621:JOW65621 JYR65621:JYS65621 KIN65621:KIO65621 KSJ65621:KSK65621 LCF65621:LCG65621 LMB65621:LMC65621 LVX65621:LVY65621 MFT65621:MFU65621 MPP65621:MPQ65621 MZL65621:MZM65621 NJH65621:NJI65621 NTD65621:NTE65621 OCZ65621:ODA65621 OMV65621:OMW65621 OWR65621:OWS65621 PGN65621:PGO65621 PQJ65621:PQK65621 QAF65621:QAG65621 QKB65621:QKC65621 QTX65621:QTY65621 RDT65621:RDU65621 RNP65621:RNQ65621 RXL65621:RXM65621 SHH65621:SHI65621 SRD65621:SRE65621 TAZ65621:TBA65621 TKV65621:TKW65621 TUR65621:TUS65621 UEN65621:UEO65621 UOJ65621:UOK65621 UYF65621:UYG65621 VIB65621:VIC65621 VRX65621:VRY65621 WBT65621:WBU65621 WLP65621:WLQ65621 WVL65621:WVM65621 D131157:E131157 IZ131157:JA131157 SV131157:SW131157 ACR131157:ACS131157 AMN131157:AMO131157 AWJ131157:AWK131157 BGF131157:BGG131157 BQB131157:BQC131157 BZX131157:BZY131157 CJT131157:CJU131157 CTP131157:CTQ131157 DDL131157:DDM131157 DNH131157:DNI131157 DXD131157:DXE131157 EGZ131157:EHA131157 EQV131157:EQW131157 FAR131157:FAS131157 FKN131157:FKO131157 FUJ131157:FUK131157 GEF131157:GEG131157 GOB131157:GOC131157 GXX131157:GXY131157 HHT131157:HHU131157 HRP131157:HRQ131157 IBL131157:IBM131157 ILH131157:ILI131157 IVD131157:IVE131157 JEZ131157:JFA131157 JOV131157:JOW131157 JYR131157:JYS131157 KIN131157:KIO131157 KSJ131157:KSK131157 LCF131157:LCG131157 LMB131157:LMC131157 LVX131157:LVY131157 MFT131157:MFU131157 MPP131157:MPQ131157 MZL131157:MZM131157 NJH131157:NJI131157 NTD131157:NTE131157 OCZ131157:ODA131157 OMV131157:OMW131157 OWR131157:OWS131157 PGN131157:PGO131157 PQJ131157:PQK131157 QAF131157:QAG131157 QKB131157:QKC131157 QTX131157:QTY131157 RDT131157:RDU131157 RNP131157:RNQ131157 RXL131157:RXM131157 SHH131157:SHI131157 SRD131157:SRE131157 TAZ131157:TBA131157 TKV131157:TKW131157 TUR131157:TUS131157 UEN131157:UEO131157 UOJ131157:UOK131157 UYF131157:UYG131157 VIB131157:VIC131157 VRX131157:VRY131157 WBT131157:WBU131157 WLP131157:WLQ131157 WVL131157:WVM131157 D196693:E196693 IZ196693:JA196693 SV196693:SW196693 ACR196693:ACS196693 AMN196693:AMO196693 AWJ196693:AWK196693 BGF196693:BGG196693 BQB196693:BQC196693 BZX196693:BZY196693 CJT196693:CJU196693 CTP196693:CTQ196693 DDL196693:DDM196693 DNH196693:DNI196693 DXD196693:DXE196693 EGZ196693:EHA196693 EQV196693:EQW196693 FAR196693:FAS196693 FKN196693:FKO196693 FUJ196693:FUK196693 GEF196693:GEG196693 GOB196693:GOC196693 GXX196693:GXY196693 HHT196693:HHU196693 HRP196693:HRQ196693 IBL196693:IBM196693 ILH196693:ILI196693 IVD196693:IVE196693 JEZ196693:JFA196693 JOV196693:JOW196693 JYR196693:JYS196693 KIN196693:KIO196693 KSJ196693:KSK196693 LCF196693:LCG196693 LMB196693:LMC196693 LVX196693:LVY196693 MFT196693:MFU196693 MPP196693:MPQ196693 MZL196693:MZM196693 NJH196693:NJI196693 NTD196693:NTE196693 OCZ196693:ODA196693 OMV196693:OMW196693 OWR196693:OWS196693 PGN196693:PGO196693 PQJ196693:PQK196693 QAF196693:QAG196693 QKB196693:QKC196693 QTX196693:QTY196693 RDT196693:RDU196693 RNP196693:RNQ196693 RXL196693:RXM196693 SHH196693:SHI196693 SRD196693:SRE196693 TAZ196693:TBA196693 TKV196693:TKW196693 TUR196693:TUS196693 UEN196693:UEO196693 UOJ196693:UOK196693 UYF196693:UYG196693 VIB196693:VIC196693 VRX196693:VRY196693 WBT196693:WBU196693 WLP196693:WLQ196693 WVL196693:WVM196693 D262229:E262229 IZ262229:JA262229 SV262229:SW262229 ACR262229:ACS262229 AMN262229:AMO262229 AWJ262229:AWK262229 BGF262229:BGG262229 BQB262229:BQC262229 BZX262229:BZY262229 CJT262229:CJU262229 CTP262229:CTQ262229 DDL262229:DDM262229 DNH262229:DNI262229 DXD262229:DXE262229 EGZ262229:EHA262229 EQV262229:EQW262229 FAR262229:FAS262229 FKN262229:FKO262229 FUJ262229:FUK262229 GEF262229:GEG262229 GOB262229:GOC262229 GXX262229:GXY262229 HHT262229:HHU262229 HRP262229:HRQ262229 IBL262229:IBM262229 ILH262229:ILI262229 IVD262229:IVE262229 JEZ262229:JFA262229 JOV262229:JOW262229 JYR262229:JYS262229 KIN262229:KIO262229 KSJ262229:KSK262229 LCF262229:LCG262229 LMB262229:LMC262229 LVX262229:LVY262229 MFT262229:MFU262229 MPP262229:MPQ262229 MZL262229:MZM262229 NJH262229:NJI262229 NTD262229:NTE262229 OCZ262229:ODA262229 OMV262229:OMW262229 OWR262229:OWS262229 PGN262229:PGO262229 PQJ262229:PQK262229 QAF262229:QAG262229 QKB262229:QKC262229 QTX262229:QTY262229 RDT262229:RDU262229 RNP262229:RNQ262229 RXL262229:RXM262229 SHH262229:SHI262229 SRD262229:SRE262229 TAZ262229:TBA262229 TKV262229:TKW262229 TUR262229:TUS262229 UEN262229:UEO262229 UOJ262229:UOK262229 UYF262229:UYG262229 VIB262229:VIC262229 VRX262229:VRY262229 WBT262229:WBU262229 WLP262229:WLQ262229 WVL262229:WVM262229 D327765:E327765 IZ327765:JA327765 SV327765:SW327765 ACR327765:ACS327765 AMN327765:AMO327765 AWJ327765:AWK327765 BGF327765:BGG327765 BQB327765:BQC327765 BZX327765:BZY327765 CJT327765:CJU327765 CTP327765:CTQ327765 DDL327765:DDM327765 DNH327765:DNI327765 DXD327765:DXE327765 EGZ327765:EHA327765 EQV327765:EQW327765 FAR327765:FAS327765 FKN327765:FKO327765 FUJ327765:FUK327765 GEF327765:GEG327765 GOB327765:GOC327765 GXX327765:GXY327765 HHT327765:HHU327765 HRP327765:HRQ327765 IBL327765:IBM327765 ILH327765:ILI327765 IVD327765:IVE327765 JEZ327765:JFA327765 JOV327765:JOW327765 JYR327765:JYS327765 KIN327765:KIO327765 KSJ327765:KSK327765 LCF327765:LCG327765 LMB327765:LMC327765 LVX327765:LVY327765 MFT327765:MFU327765 MPP327765:MPQ327765 MZL327765:MZM327765 NJH327765:NJI327765 NTD327765:NTE327765 OCZ327765:ODA327765 OMV327765:OMW327765 OWR327765:OWS327765 PGN327765:PGO327765 PQJ327765:PQK327765 QAF327765:QAG327765 QKB327765:QKC327765 QTX327765:QTY327765 RDT327765:RDU327765 RNP327765:RNQ327765 RXL327765:RXM327765 SHH327765:SHI327765 SRD327765:SRE327765 TAZ327765:TBA327765 TKV327765:TKW327765 TUR327765:TUS327765 UEN327765:UEO327765 UOJ327765:UOK327765 UYF327765:UYG327765 VIB327765:VIC327765 VRX327765:VRY327765 WBT327765:WBU327765 WLP327765:WLQ327765 WVL327765:WVM327765 D393301:E393301 IZ393301:JA393301 SV393301:SW393301 ACR393301:ACS393301 AMN393301:AMO393301 AWJ393301:AWK393301 BGF393301:BGG393301 BQB393301:BQC393301 BZX393301:BZY393301 CJT393301:CJU393301 CTP393301:CTQ393301 DDL393301:DDM393301 DNH393301:DNI393301 DXD393301:DXE393301 EGZ393301:EHA393301 EQV393301:EQW393301 FAR393301:FAS393301 FKN393301:FKO393301 FUJ393301:FUK393301 GEF393301:GEG393301 GOB393301:GOC393301 GXX393301:GXY393301 HHT393301:HHU393301 HRP393301:HRQ393301 IBL393301:IBM393301 ILH393301:ILI393301 IVD393301:IVE393301 JEZ393301:JFA393301 JOV393301:JOW393301 JYR393301:JYS393301 KIN393301:KIO393301 KSJ393301:KSK393301 LCF393301:LCG393301 LMB393301:LMC393301 LVX393301:LVY393301 MFT393301:MFU393301 MPP393301:MPQ393301 MZL393301:MZM393301 NJH393301:NJI393301 NTD393301:NTE393301 OCZ393301:ODA393301 OMV393301:OMW393301 OWR393301:OWS393301 PGN393301:PGO393301 PQJ393301:PQK393301 QAF393301:QAG393301 QKB393301:QKC393301 QTX393301:QTY393301 RDT393301:RDU393301 RNP393301:RNQ393301 RXL393301:RXM393301 SHH393301:SHI393301 SRD393301:SRE393301 TAZ393301:TBA393301 TKV393301:TKW393301 TUR393301:TUS393301 UEN393301:UEO393301 UOJ393301:UOK393301 UYF393301:UYG393301 VIB393301:VIC393301 VRX393301:VRY393301 WBT393301:WBU393301 WLP393301:WLQ393301 WVL393301:WVM393301 D458837:E458837 IZ458837:JA458837 SV458837:SW458837 ACR458837:ACS458837 AMN458837:AMO458837 AWJ458837:AWK458837 BGF458837:BGG458837 BQB458837:BQC458837 BZX458837:BZY458837 CJT458837:CJU458837 CTP458837:CTQ458837 DDL458837:DDM458837 DNH458837:DNI458837 DXD458837:DXE458837 EGZ458837:EHA458837 EQV458837:EQW458837 FAR458837:FAS458837 FKN458837:FKO458837 FUJ458837:FUK458837 GEF458837:GEG458837 GOB458837:GOC458837 GXX458837:GXY458837 HHT458837:HHU458837 HRP458837:HRQ458837 IBL458837:IBM458837 ILH458837:ILI458837 IVD458837:IVE458837 JEZ458837:JFA458837 JOV458837:JOW458837 JYR458837:JYS458837 KIN458837:KIO458837 KSJ458837:KSK458837 LCF458837:LCG458837 LMB458837:LMC458837 LVX458837:LVY458837 MFT458837:MFU458837 MPP458837:MPQ458837 MZL458837:MZM458837 NJH458837:NJI458837 NTD458837:NTE458837 OCZ458837:ODA458837 OMV458837:OMW458837 OWR458837:OWS458837 PGN458837:PGO458837 PQJ458837:PQK458837 QAF458837:QAG458837 QKB458837:QKC458837 QTX458837:QTY458837 RDT458837:RDU458837 RNP458837:RNQ458837 RXL458837:RXM458837 SHH458837:SHI458837 SRD458837:SRE458837 TAZ458837:TBA458837 TKV458837:TKW458837 TUR458837:TUS458837 UEN458837:UEO458837 UOJ458837:UOK458837 UYF458837:UYG458837 VIB458837:VIC458837 VRX458837:VRY458837 WBT458837:WBU458837 WLP458837:WLQ458837 WVL458837:WVM458837 D524373:E524373 IZ524373:JA524373 SV524373:SW524373 ACR524373:ACS524373 AMN524373:AMO524373 AWJ524373:AWK524373 BGF524373:BGG524373 BQB524373:BQC524373 BZX524373:BZY524373 CJT524373:CJU524373 CTP524373:CTQ524373 DDL524373:DDM524373 DNH524373:DNI524373 DXD524373:DXE524373 EGZ524373:EHA524373 EQV524373:EQW524373 FAR524373:FAS524373 FKN524373:FKO524373 FUJ524373:FUK524373 GEF524373:GEG524373 GOB524373:GOC524373 GXX524373:GXY524373 HHT524373:HHU524373 HRP524373:HRQ524373 IBL524373:IBM524373 ILH524373:ILI524373 IVD524373:IVE524373 JEZ524373:JFA524373 JOV524373:JOW524373 JYR524373:JYS524373 KIN524373:KIO524373 KSJ524373:KSK524373 LCF524373:LCG524373 LMB524373:LMC524373 LVX524373:LVY524373 MFT524373:MFU524373 MPP524373:MPQ524373 MZL524373:MZM524373 NJH524373:NJI524373 NTD524373:NTE524373 OCZ524373:ODA524373 OMV524373:OMW524373 OWR524373:OWS524373 PGN524373:PGO524373 PQJ524373:PQK524373 QAF524373:QAG524373 QKB524373:QKC524373 QTX524373:QTY524373 RDT524373:RDU524373 RNP524373:RNQ524373 RXL524373:RXM524373 SHH524373:SHI524373 SRD524373:SRE524373 TAZ524373:TBA524373 TKV524373:TKW524373 TUR524373:TUS524373 UEN524373:UEO524373 UOJ524373:UOK524373 UYF524373:UYG524373 VIB524373:VIC524373 VRX524373:VRY524373 WBT524373:WBU524373 WLP524373:WLQ524373 WVL524373:WVM524373 D589909:E589909 IZ589909:JA589909 SV589909:SW589909 ACR589909:ACS589909 AMN589909:AMO589909 AWJ589909:AWK589909 BGF589909:BGG589909 BQB589909:BQC589909 BZX589909:BZY589909 CJT589909:CJU589909 CTP589909:CTQ589909 DDL589909:DDM589909 DNH589909:DNI589909 DXD589909:DXE589909 EGZ589909:EHA589909 EQV589909:EQW589909 FAR589909:FAS589909 FKN589909:FKO589909 FUJ589909:FUK589909 GEF589909:GEG589909 GOB589909:GOC589909 GXX589909:GXY589909 HHT589909:HHU589909 HRP589909:HRQ589909 IBL589909:IBM589909 ILH589909:ILI589909 IVD589909:IVE589909 JEZ589909:JFA589909 JOV589909:JOW589909 JYR589909:JYS589909 KIN589909:KIO589909 KSJ589909:KSK589909 LCF589909:LCG589909 LMB589909:LMC589909 LVX589909:LVY589909 MFT589909:MFU589909 MPP589909:MPQ589909 MZL589909:MZM589909 NJH589909:NJI589909 NTD589909:NTE589909 OCZ589909:ODA589909 OMV589909:OMW589909 OWR589909:OWS589909 PGN589909:PGO589909 PQJ589909:PQK589909 QAF589909:QAG589909 QKB589909:QKC589909 QTX589909:QTY589909 RDT589909:RDU589909 RNP589909:RNQ589909 RXL589909:RXM589909 SHH589909:SHI589909 SRD589909:SRE589909 TAZ589909:TBA589909 TKV589909:TKW589909 TUR589909:TUS589909 UEN589909:UEO589909 UOJ589909:UOK589909 UYF589909:UYG589909 VIB589909:VIC589909 VRX589909:VRY589909 WBT589909:WBU589909 WLP589909:WLQ589909 WVL589909:WVM589909 D655445:E655445 IZ655445:JA655445 SV655445:SW655445 ACR655445:ACS655445 AMN655445:AMO655445 AWJ655445:AWK655445 BGF655445:BGG655445 BQB655445:BQC655445 BZX655445:BZY655445 CJT655445:CJU655445 CTP655445:CTQ655445 DDL655445:DDM655445 DNH655445:DNI655445 DXD655445:DXE655445 EGZ655445:EHA655445 EQV655445:EQW655445 FAR655445:FAS655445 FKN655445:FKO655445 FUJ655445:FUK655445 GEF655445:GEG655445 GOB655445:GOC655445 GXX655445:GXY655445 HHT655445:HHU655445 HRP655445:HRQ655445 IBL655445:IBM655445 ILH655445:ILI655445 IVD655445:IVE655445 JEZ655445:JFA655445 JOV655445:JOW655445 JYR655445:JYS655445 KIN655445:KIO655445 KSJ655445:KSK655445 LCF655445:LCG655445 LMB655445:LMC655445 LVX655445:LVY655445 MFT655445:MFU655445 MPP655445:MPQ655445 MZL655445:MZM655445 NJH655445:NJI655445 NTD655445:NTE655445 OCZ655445:ODA655445 OMV655445:OMW655445 OWR655445:OWS655445 PGN655445:PGO655445 PQJ655445:PQK655445 QAF655445:QAG655445 QKB655445:QKC655445 QTX655445:QTY655445 RDT655445:RDU655445 RNP655445:RNQ655445 RXL655445:RXM655445 SHH655445:SHI655445 SRD655445:SRE655445 TAZ655445:TBA655445 TKV655445:TKW655445 TUR655445:TUS655445 UEN655445:UEO655445 UOJ655445:UOK655445 UYF655445:UYG655445 VIB655445:VIC655445 VRX655445:VRY655445 WBT655445:WBU655445 WLP655445:WLQ655445 WVL655445:WVM655445 D720981:E720981 IZ720981:JA720981 SV720981:SW720981 ACR720981:ACS720981 AMN720981:AMO720981 AWJ720981:AWK720981 BGF720981:BGG720981 BQB720981:BQC720981 BZX720981:BZY720981 CJT720981:CJU720981 CTP720981:CTQ720981 DDL720981:DDM720981 DNH720981:DNI720981 DXD720981:DXE720981 EGZ720981:EHA720981 EQV720981:EQW720981 FAR720981:FAS720981 FKN720981:FKO720981 FUJ720981:FUK720981 GEF720981:GEG720981 GOB720981:GOC720981 GXX720981:GXY720981 HHT720981:HHU720981 HRP720981:HRQ720981 IBL720981:IBM720981 ILH720981:ILI720981 IVD720981:IVE720981 JEZ720981:JFA720981 JOV720981:JOW720981 JYR720981:JYS720981 KIN720981:KIO720981 KSJ720981:KSK720981 LCF720981:LCG720981 LMB720981:LMC720981 LVX720981:LVY720981 MFT720981:MFU720981 MPP720981:MPQ720981 MZL720981:MZM720981 NJH720981:NJI720981 NTD720981:NTE720981 OCZ720981:ODA720981 OMV720981:OMW720981 OWR720981:OWS720981 PGN720981:PGO720981 PQJ720981:PQK720981 QAF720981:QAG720981 QKB720981:QKC720981 QTX720981:QTY720981 RDT720981:RDU720981 RNP720981:RNQ720981 RXL720981:RXM720981 SHH720981:SHI720981 SRD720981:SRE720981 TAZ720981:TBA720981 TKV720981:TKW720981 TUR720981:TUS720981 UEN720981:UEO720981 UOJ720981:UOK720981 UYF720981:UYG720981 VIB720981:VIC720981 VRX720981:VRY720981 WBT720981:WBU720981 WLP720981:WLQ720981 WVL720981:WVM720981 D786517:E786517 IZ786517:JA786517 SV786517:SW786517 ACR786517:ACS786517 AMN786517:AMO786517 AWJ786517:AWK786517 BGF786517:BGG786517 BQB786517:BQC786517 BZX786517:BZY786517 CJT786517:CJU786517 CTP786517:CTQ786517 DDL786517:DDM786517 DNH786517:DNI786517 DXD786517:DXE786517 EGZ786517:EHA786517 EQV786517:EQW786517 FAR786517:FAS786517 FKN786517:FKO786517 FUJ786517:FUK786517 GEF786517:GEG786517 GOB786517:GOC786517 GXX786517:GXY786517 HHT786517:HHU786517 HRP786517:HRQ786517 IBL786517:IBM786517 ILH786517:ILI786517 IVD786517:IVE786517 JEZ786517:JFA786517 JOV786517:JOW786517 JYR786517:JYS786517 KIN786517:KIO786517 KSJ786517:KSK786517 LCF786517:LCG786517 LMB786517:LMC786517 LVX786517:LVY786517 MFT786517:MFU786517 MPP786517:MPQ786517 MZL786517:MZM786517 NJH786517:NJI786517 NTD786517:NTE786517 OCZ786517:ODA786517 OMV786517:OMW786517 OWR786517:OWS786517 PGN786517:PGO786517 PQJ786517:PQK786517 QAF786517:QAG786517 QKB786517:QKC786517 QTX786517:QTY786517 RDT786517:RDU786517 RNP786517:RNQ786517 RXL786517:RXM786517 SHH786517:SHI786517 SRD786517:SRE786517 TAZ786517:TBA786517 TKV786517:TKW786517 TUR786517:TUS786517 UEN786517:UEO786517 UOJ786517:UOK786517 UYF786517:UYG786517 VIB786517:VIC786517 VRX786517:VRY786517 WBT786517:WBU786517 WLP786517:WLQ786517 WVL786517:WVM786517 D852053:E852053 IZ852053:JA852053 SV852053:SW852053 ACR852053:ACS852053 AMN852053:AMO852053 AWJ852053:AWK852053 BGF852053:BGG852053 BQB852053:BQC852053 BZX852053:BZY852053 CJT852053:CJU852053 CTP852053:CTQ852053 DDL852053:DDM852053 DNH852053:DNI852053 DXD852053:DXE852053 EGZ852053:EHA852053 EQV852053:EQW852053 FAR852053:FAS852053 FKN852053:FKO852053 FUJ852053:FUK852053 GEF852053:GEG852053 GOB852053:GOC852053 GXX852053:GXY852053 HHT852053:HHU852053 HRP852053:HRQ852053 IBL852053:IBM852053 ILH852053:ILI852053 IVD852053:IVE852053 JEZ852053:JFA852053 JOV852053:JOW852053 JYR852053:JYS852053 KIN852053:KIO852053 KSJ852053:KSK852053 LCF852053:LCG852053 LMB852053:LMC852053 LVX852053:LVY852053 MFT852053:MFU852053 MPP852053:MPQ852053 MZL852053:MZM852053 NJH852053:NJI852053 NTD852053:NTE852053 OCZ852053:ODA852053 OMV852053:OMW852053 OWR852053:OWS852053 PGN852053:PGO852053 PQJ852053:PQK852053 QAF852053:QAG852053 QKB852053:QKC852053 QTX852053:QTY852053 RDT852053:RDU852053 RNP852053:RNQ852053 RXL852053:RXM852053 SHH852053:SHI852053 SRD852053:SRE852053 TAZ852053:TBA852053 TKV852053:TKW852053 TUR852053:TUS852053 UEN852053:UEO852053 UOJ852053:UOK852053 UYF852053:UYG852053 VIB852053:VIC852053 VRX852053:VRY852053 WBT852053:WBU852053 WLP852053:WLQ852053 WVL852053:WVM852053 D917589:E917589 IZ917589:JA917589 SV917589:SW917589 ACR917589:ACS917589 AMN917589:AMO917589 AWJ917589:AWK917589 BGF917589:BGG917589 BQB917589:BQC917589 BZX917589:BZY917589 CJT917589:CJU917589 CTP917589:CTQ917589 DDL917589:DDM917589 DNH917589:DNI917589 DXD917589:DXE917589 EGZ917589:EHA917589 EQV917589:EQW917589 FAR917589:FAS917589 FKN917589:FKO917589 FUJ917589:FUK917589 GEF917589:GEG917589 GOB917589:GOC917589 GXX917589:GXY917589 HHT917589:HHU917589 HRP917589:HRQ917589 IBL917589:IBM917589 ILH917589:ILI917589 IVD917589:IVE917589 JEZ917589:JFA917589 JOV917589:JOW917589 JYR917589:JYS917589 KIN917589:KIO917589 KSJ917589:KSK917589 LCF917589:LCG917589 LMB917589:LMC917589 LVX917589:LVY917589 MFT917589:MFU917589 MPP917589:MPQ917589 MZL917589:MZM917589 NJH917589:NJI917589 NTD917589:NTE917589 OCZ917589:ODA917589 OMV917589:OMW917589 OWR917589:OWS917589 PGN917589:PGO917589 PQJ917589:PQK917589 QAF917589:QAG917589 QKB917589:QKC917589 QTX917589:QTY917589 RDT917589:RDU917589 RNP917589:RNQ917589 RXL917589:RXM917589 SHH917589:SHI917589 SRD917589:SRE917589 TAZ917589:TBA917589 TKV917589:TKW917589 TUR917589:TUS917589 UEN917589:UEO917589 UOJ917589:UOK917589 UYF917589:UYG917589 VIB917589:VIC917589 VRX917589:VRY917589 WBT917589:WBU917589 WLP917589:WLQ917589 WVL917589:WVM917589 D983125:E983125 IZ983125:JA983125 SV983125:SW983125 ACR983125:ACS983125 AMN983125:AMO983125 AWJ983125:AWK983125 BGF983125:BGG983125 BQB983125:BQC983125 BZX983125:BZY983125 CJT983125:CJU983125 CTP983125:CTQ983125 DDL983125:DDM983125 DNH983125:DNI983125 DXD983125:DXE983125 EGZ983125:EHA983125 EQV983125:EQW983125 FAR983125:FAS983125 FKN983125:FKO983125 FUJ983125:FUK983125 GEF983125:GEG983125 GOB983125:GOC983125 GXX983125:GXY983125 HHT983125:HHU983125 HRP983125:HRQ983125 IBL983125:IBM983125 ILH983125:ILI983125 IVD983125:IVE983125 JEZ983125:JFA983125 JOV983125:JOW983125 JYR983125:JYS983125 KIN983125:KIO983125 KSJ983125:KSK983125 LCF983125:LCG983125 LMB983125:LMC983125 LVX983125:LVY983125 MFT983125:MFU983125 MPP983125:MPQ983125 MZL983125:MZM983125 NJH983125:NJI983125 NTD983125:NTE983125 OCZ983125:ODA983125 OMV983125:OMW983125 OWR983125:OWS983125 PGN983125:PGO983125 PQJ983125:PQK983125 QAF983125:QAG983125 QKB983125:QKC983125 QTX983125:QTY983125 RDT983125:RDU983125 RNP983125:RNQ983125 RXL983125:RXM983125 SHH983125:SHI983125 SRD983125:SRE983125 TAZ983125:TBA983125 TKV983125:TKW983125 TUR983125:TUS983125 UEN983125:UEO983125 UOJ983125:UOK983125 UYF983125:UYG983125 VIB983125:VIC983125 VRX983125:VRY983125 WBT983125:WBU983125 WLP983125:WLQ983125 D14:E14">
      <formula1>$D$217:$D$221</formula1>
    </dataValidation>
    <dataValidation type="list" allowBlank="1" showInputMessage="1" showErrorMessage="1" sqref="WVL983127:WVM983127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623:E65623 IZ65623:JA65623 SV65623:SW65623 ACR65623:ACS65623 AMN65623:AMO65623 AWJ65623:AWK65623 BGF65623:BGG65623 BQB65623:BQC65623 BZX65623:BZY65623 CJT65623:CJU65623 CTP65623:CTQ65623 DDL65623:DDM65623 DNH65623:DNI65623 DXD65623:DXE65623 EGZ65623:EHA65623 EQV65623:EQW65623 FAR65623:FAS65623 FKN65623:FKO65623 FUJ65623:FUK65623 GEF65623:GEG65623 GOB65623:GOC65623 GXX65623:GXY65623 HHT65623:HHU65623 HRP65623:HRQ65623 IBL65623:IBM65623 ILH65623:ILI65623 IVD65623:IVE65623 JEZ65623:JFA65623 JOV65623:JOW65623 JYR65623:JYS65623 KIN65623:KIO65623 KSJ65623:KSK65623 LCF65623:LCG65623 LMB65623:LMC65623 LVX65623:LVY65623 MFT65623:MFU65623 MPP65623:MPQ65623 MZL65623:MZM65623 NJH65623:NJI65623 NTD65623:NTE65623 OCZ65623:ODA65623 OMV65623:OMW65623 OWR65623:OWS65623 PGN65623:PGO65623 PQJ65623:PQK65623 QAF65623:QAG65623 QKB65623:QKC65623 QTX65623:QTY65623 RDT65623:RDU65623 RNP65623:RNQ65623 RXL65623:RXM65623 SHH65623:SHI65623 SRD65623:SRE65623 TAZ65623:TBA65623 TKV65623:TKW65623 TUR65623:TUS65623 UEN65623:UEO65623 UOJ65623:UOK65623 UYF65623:UYG65623 VIB65623:VIC65623 VRX65623:VRY65623 WBT65623:WBU65623 WLP65623:WLQ65623 WVL65623:WVM65623 D131159:E131159 IZ131159:JA131159 SV131159:SW131159 ACR131159:ACS131159 AMN131159:AMO131159 AWJ131159:AWK131159 BGF131159:BGG131159 BQB131159:BQC131159 BZX131159:BZY131159 CJT131159:CJU131159 CTP131159:CTQ131159 DDL131159:DDM131159 DNH131159:DNI131159 DXD131159:DXE131159 EGZ131159:EHA131159 EQV131159:EQW131159 FAR131159:FAS131159 FKN131159:FKO131159 FUJ131159:FUK131159 GEF131159:GEG131159 GOB131159:GOC131159 GXX131159:GXY131159 HHT131159:HHU131159 HRP131159:HRQ131159 IBL131159:IBM131159 ILH131159:ILI131159 IVD131159:IVE131159 JEZ131159:JFA131159 JOV131159:JOW131159 JYR131159:JYS131159 KIN131159:KIO131159 KSJ131159:KSK131159 LCF131159:LCG131159 LMB131159:LMC131159 LVX131159:LVY131159 MFT131159:MFU131159 MPP131159:MPQ131159 MZL131159:MZM131159 NJH131159:NJI131159 NTD131159:NTE131159 OCZ131159:ODA131159 OMV131159:OMW131159 OWR131159:OWS131159 PGN131159:PGO131159 PQJ131159:PQK131159 QAF131159:QAG131159 QKB131159:QKC131159 QTX131159:QTY131159 RDT131159:RDU131159 RNP131159:RNQ131159 RXL131159:RXM131159 SHH131159:SHI131159 SRD131159:SRE131159 TAZ131159:TBA131159 TKV131159:TKW131159 TUR131159:TUS131159 UEN131159:UEO131159 UOJ131159:UOK131159 UYF131159:UYG131159 VIB131159:VIC131159 VRX131159:VRY131159 WBT131159:WBU131159 WLP131159:WLQ131159 WVL131159:WVM131159 D196695:E196695 IZ196695:JA196695 SV196695:SW196695 ACR196695:ACS196695 AMN196695:AMO196695 AWJ196695:AWK196695 BGF196695:BGG196695 BQB196695:BQC196695 BZX196695:BZY196695 CJT196695:CJU196695 CTP196695:CTQ196695 DDL196695:DDM196695 DNH196695:DNI196695 DXD196695:DXE196695 EGZ196695:EHA196695 EQV196695:EQW196695 FAR196695:FAS196695 FKN196695:FKO196695 FUJ196695:FUK196695 GEF196695:GEG196695 GOB196695:GOC196695 GXX196695:GXY196695 HHT196695:HHU196695 HRP196695:HRQ196695 IBL196695:IBM196695 ILH196695:ILI196695 IVD196695:IVE196695 JEZ196695:JFA196695 JOV196695:JOW196695 JYR196695:JYS196695 KIN196695:KIO196695 KSJ196695:KSK196695 LCF196695:LCG196695 LMB196695:LMC196695 LVX196695:LVY196695 MFT196695:MFU196695 MPP196695:MPQ196695 MZL196695:MZM196695 NJH196695:NJI196695 NTD196695:NTE196695 OCZ196695:ODA196695 OMV196695:OMW196695 OWR196695:OWS196695 PGN196695:PGO196695 PQJ196695:PQK196695 QAF196695:QAG196695 QKB196695:QKC196695 QTX196695:QTY196695 RDT196695:RDU196695 RNP196695:RNQ196695 RXL196695:RXM196695 SHH196695:SHI196695 SRD196695:SRE196695 TAZ196695:TBA196695 TKV196695:TKW196695 TUR196695:TUS196695 UEN196695:UEO196695 UOJ196695:UOK196695 UYF196695:UYG196695 VIB196695:VIC196695 VRX196695:VRY196695 WBT196695:WBU196695 WLP196695:WLQ196695 WVL196695:WVM196695 D262231:E262231 IZ262231:JA262231 SV262231:SW262231 ACR262231:ACS262231 AMN262231:AMO262231 AWJ262231:AWK262231 BGF262231:BGG262231 BQB262231:BQC262231 BZX262231:BZY262231 CJT262231:CJU262231 CTP262231:CTQ262231 DDL262231:DDM262231 DNH262231:DNI262231 DXD262231:DXE262231 EGZ262231:EHA262231 EQV262231:EQW262231 FAR262231:FAS262231 FKN262231:FKO262231 FUJ262231:FUK262231 GEF262231:GEG262231 GOB262231:GOC262231 GXX262231:GXY262231 HHT262231:HHU262231 HRP262231:HRQ262231 IBL262231:IBM262231 ILH262231:ILI262231 IVD262231:IVE262231 JEZ262231:JFA262231 JOV262231:JOW262231 JYR262231:JYS262231 KIN262231:KIO262231 KSJ262231:KSK262231 LCF262231:LCG262231 LMB262231:LMC262231 LVX262231:LVY262231 MFT262231:MFU262231 MPP262231:MPQ262231 MZL262231:MZM262231 NJH262231:NJI262231 NTD262231:NTE262231 OCZ262231:ODA262231 OMV262231:OMW262231 OWR262231:OWS262231 PGN262231:PGO262231 PQJ262231:PQK262231 QAF262231:QAG262231 QKB262231:QKC262231 QTX262231:QTY262231 RDT262231:RDU262231 RNP262231:RNQ262231 RXL262231:RXM262231 SHH262231:SHI262231 SRD262231:SRE262231 TAZ262231:TBA262231 TKV262231:TKW262231 TUR262231:TUS262231 UEN262231:UEO262231 UOJ262231:UOK262231 UYF262231:UYG262231 VIB262231:VIC262231 VRX262231:VRY262231 WBT262231:WBU262231 WLP262231:WLQ262231 WVL262231:WVM262231 D327767:E327767 IZ327767:JA327767 SV327767:SW327767 ACR327767:ACS327767 AMN327767:AMO327767 AWJ327767:AWK327767 BGF327767:BGG327767 BQB327767:BQC327767 BZX327767:BZY327767 CJT327767:CJU327767 CTP327767:CTQ327767 DDL327767:DDM327767 DNH327767:DNI327767 DXD327767:DXE327767 EGZ327767:EHA327767 EQV327767:EQW327767 FAR327767:FAS327767 FKN327767:FKO327767 FUJ327767:FUK327767 GEF327767:GEG327767 GOB327767:GOC327767 GXX327767:GXY327767 HHT327767:HHU327767 HRP327767:HRQ327767 IBL327767:IBM327767 ILH327767:ILI327767 IVD327767:IVE327767 JEZ327767:JFA327767 JOV327767:JOW327767 JYR327767:JYS327767 KIN327767:KIO327767 KSJ327767:KSK327767 LCF327767:LCG327767 LMB327767:LMC327767 LVX327767:LVY327767 MFT327767:MFU327767 MPP327767:MPQ327767 MZL327767:MZM327767 NJH327767:NJI327767 NTD327767:NTE327767 OCZ327767:ODA327767 OMV327767:OMW327767 OWR327767:OWS327767 PGN327767:PGO327767 PQJ327767:PQK327767 QAF327767:QAG327767 QKB327767:QKC327767 QTX327767:QTY327767 RDT327767:RDU327767 RNP327767:RNQ327767 RXL327767:RXM327767 SHH327767:SHI327767 SRD327767:SRE327767 TAZ327767:TBA327767 TKV327767:TKW327767 TUR327767:TUS327767 UEN327767:UEO327767 UOJ327767:UOK327767 UYF327767:UYG327767 VIB327767:VIC327767 VRX327767:VRY327767 WBT327767:WBU327767 WLP327767:WLQ327767 WVL327767:WVM327767 D393303:E393303 IZ393303:JA393303 SV393303:SW393303 ACR393303:ACS393303 AMN393303:AMO393303 AWJ393303:AWK393303 BGF393303:BGG393303 BQB393303:BQC393303 BZX393303:BZY393303 CJT393303:CJU393303 CTP393303:CTQ393303 DDL393303:DDM393303 DNH393303:DNI393303 DXD393303:DXE393303 EGZ393303:EHA393303 EQV393303:EQW393303 FAR393303:FAS393303 FKN393303:FKO393303 FUJ393303:FUK393303 GEF393303:GEG393303 GOB393303:GOC393303 GXX393303:GXY393303 HHT393303:HHU393303 HRP393303:HRQ393303 IBL393303:IBM393303 ILH393303:ILI393303 IVD393303:IVE393303 JEZ393303:JFA393303 JOV393303:JOW393303 JYR393303:JYS393303 KIN393303:KIO393303 KSJ393303:KSK393303 LCF393303:LCG393303 LMB393303:LMC393303 LVX393303:LVY393303 MFT393303:MFU393303 MPP393303:MPQ393303 MZL393303:MZM393303 NJH393303:NJI393303 NTD393303:NTE393303 OCZ393303:ODA393303 OMV393303:OMW393303 OWR393303:OWS393303 PGN393303:PGO393303 PQJ393303:PQK393303 QAF393303:QAG393303 QKB393303:QKC393303 QTX393303:QTY393303 RDT393303:RDU393303 RNP393303:RNQ393303 RXL393303:RXM393303 SHH393303:SHI393303 SRD393303:SRE393303 TAZ393303:TBA393303 TKV393303:TKW393303 TUR393303:TUS393303 UEN393303:UEO393303 UOJ393303:UOK393303 UYF393303:UYG393303 VIB393303:VIC393303 VRX393303:VRY393303 WBT393303:WBU393303 WLP393303:WLQ393303 WVL393303:WVM393303 D458839:E458839 IZ458839:JA458839 SV458839:SW458839 ACR458839:ACS458839 AMN458839:AMO458839 AWJ458839:AWK458839 BGF458839:BGG458839 BQB458839:BQC458839 BZX458839:BZY458839 CJT458839:CJU458839 CTP458839:CTQ458839 DDL458839:DDM458839 DNH458839:DNI458839 DXD458839:DXE458839 EGZ458839:EHA458839 EQV458839:EQW458839 FAR458839:FAS458839 FKN458839:FKO458839 FUJ458839:FUK458839 GEF458839:GEG458839 GOB458839:GOC458839 GXX458839:GXY458839 HHT458839:HHU458839 HRP458839:HRQ458839 IBL458839:IBM458839 ILH458839:ILI458839 IVD458839:IVE458839 JEZ458839:JFA458839 JOV458839:JOW458839 JYR458839:JYS458839 KIN458839:KIO458839 KSJ458839:KSK458839 LCF458839:LCG458839 LMB458839:LMC458839 LVX458839:LVY458839 MFT458839:MFU458839 MPP458839:MPQ458839 MZL458839:MZM458839 NJH458839:NJI458839 NTD458839:NTE458839 OCZ458839:ODA458839 OMV458839:OMW458839 OWR458839:OWS458839 PGN458839:PGO458839 PQJ458839:PQK458839 QAF458839:QAG458839 QKB458839:QKC458839 QTX458839:QTY458839 RDT458839:RDU458839 RNP458839:RNQ458839 RXL458839:RXM458839 SHH458839:SHI458839 SRD458839:SRE458839 TAZ458839:TBA458839 TKV458839:TKW458839 TUR458839:TUS458839 UEN458839:UEO458839 UOJ458839:UOK458839 UYF458839:UYG458839 VIB458839:VIC458839 VRX458839:VRY458839 WBT458839:WBU458839 WLP458839:WLQ458839 WVL458839:WVM458839 D524375:E524375 IZ524375:JA524375 SV524375:SW524375 ACR524375:ACS524375 AMN524375:AMO524375 AWJ524375:AWK524375 BGF524375:BGG524375 BQB524375:BQC524375 BZX524375:BZY524375 CJT524375:CJU524375 CTP524375:CTQ524375 DDL524375:DDM524375 DNH524375:DNI524375 DXD524375:DXE524375 EGZ524375:EHA524375 EQV524375:EQW524375 FAR524375:FAS524375 FKN524375:FKO524375 FUJ524375:FUK524375 GEF524375:GEG524375 GOB524375:GOC524375 GXX524375:GXY524375 HHT524375:HHU524375 HRP524375:HRQ524375 IBL524375:IBM524375 ILH524375:ILI524375 IVD524375:IVE524375 JEZ524375:JFA524375 JOV524375:JOW524375 JYR524375:JYS524375 KIN524375:KIO524375 KSJ524375:KSK524375 LCF524375:LCG524375 LMB524375:LMC524375 LVX524375:LVY524375 MFT524375:MFU524375 MPP524375:MPQ524375 MZL524375:MZM524375 NJH524375:NJI524375 NTD524375:NTE524375 OCZ524375:ODA524375 OMV524375:OMW524375 OWR524375:OWS524375 PGN524375:PGO524375 PQJ524375:PQK524375 QAF524375:QAG524375 QKB524375:QKC524375 QTX524375:QTY524375 RDT524375:RDU524375 RNP524375:RNQ524375 RXL524375:RXM524375 SHH524375:SHI524375 SRD524375:SRE524375 TAZ524375:TBA524375 TKV524375:TKW524375 TUR524375:TUS524375 UEN524375:UEO524375 UOJ524375:UOK524375 UYF524375:UYG524375 VIB524375:VIC524375 VRX524375:VRY524375 WBT524375:WBU524375 WLP524375:WLQ524375 WVL524375:WVM524375 D589911:E589911 IZ589911:JA589911 SV589911:SW589911 ACR589911:ACS589911 AMN589911:AMO589911 AWJ589911:AWK589911 BGF589911:BGG589911 BQB589911:BQC589911 BZX589911:BZY589911 CJT589911:CJU589911 CTP589911:CTQ589911 DDL589911:DDM589911 DNH589911:DNI589911 DXD589911:DXE589911 EGZ589911:EHA589911 EQV589911:EQW589911 FAR589911:FAS589911 FKN589911:FKO589911 FUJ589911:FUK589911 GEF589911:GEG589911 GOB589911:GOC589911 GXX589911:GXY589911 HHT589911:HHU589911 HRP589911:HRQ589911 IBL589911:IBM589911 ILH589911:ILI589911 IVD589911:IVE589911 JEZ589911:JFA589911 JOV589911:JOW589911 JYR589911:JYS589911 KIN589911:KIO589911 KSJ589911:KSK589911 LCF589911:LCG589911 LMB589911:LMC589911 LVX589911:LVY589911 MFT589911:MFU589911 MPP589911:MPQ589911 MZL589911:MZM589911 NJH589911:NJI589911 NTD589911:NTE589911 OCZ589911:ODA589911 OMV589911:OMW589911 OWR589911:OWS589911 PGN589911:PGO589911 PQJ589911:PQK589911 QAF589911:QAG589911 QKB589911:QKC589911 QTX589911:QTY589911 RDT589911:RDU589911 RNP589911:RNQ589911 RXL589911:RXM589911 SHH589911:SHI589911 SRD589911:SRE589911 TAZ589911:TBA589911 TKV589911:TKW589911 TUR589911:TUS589911 UEN589911:UEO589911 UOJ589911:UOK589911 UYF589911:UYG589911 VIB589911:VIC589911 VRX589911:VRY589911 WBT589911:WBU589911 WLP589911:WLQ589911 WVL589911:WVM589911 D655447:E655447 IZ655447:JA655447 SV655447:SW655447 ACR655447:ACS655447 AMN655447:AMO655447 AWJ655447:AWK655447 BGF655447:BGG655447 BQB655447:BQC655447 BZX655447:BZY655447 CJT655447:CJU655447 CTP655447:CTQ655447 DDL655447:DDM655447 DNH655447:DNI655447 DXD655447:DXE655447 EGZ655447:EHA655447 EQV655447:EQW655447 FAR655447:FAS655447 FKN655447:FKO655447 FUJ655447:FUK655447 GEF655447:GEG655447 GOB655447:GOC655447 GXX655447:GXY655447 HHT655447:HHU655447 HRP655447:HRQ655447 IBL655447:IBM655447 ILH655447:ILI655447 IVD655447:IVE655447 JEZ655447:JFA655447 JOV655447:JOW655447 JYR655447:JYS655447 KIN655447:KIO655447 KSJ655447:KSK655447 LCF655447:LCG655447 LMB655447:LMC655447 LVX655447:LVY655447 MFT655447:MFU655447 MPP655447:MPQ655447 MZL655447:MZM655447 NJH655447:NJI655447 NTD655447:NTE655447 OCZ655447:ODA655447 OMV655447:OMW655447 OWR655447:OWS655447 PGN655447:PGO655447 PQJ655447:PQK655447 QAF655447:QAG655447 QKB655447:QKC655447 QTX655447:QTY655447 RDT655447:RDU655447 RNP655447:RNQ655447 RXL655447:RXM655447 SHH655447:SHI655447 SRD655447:SRE655447 TAZ655447:TBA655447 TKV655447:TKW655447 TUR655447:TUS655447 UEN655447:UEO655447 UOJ655447:UOK655447 UYF655447:UYG655447 VIB655447:VIC655447 VRX655447:VRY655447 WBT655447:WBU655447 WLP655447:WLQ655447 WVL655447:WVM655447 D720983:E720983 IZ720983:JA720983 SV720983:SW720983 ACR720983:ACS720983 AMN720983:AMO720983 AWJ720983:AWK720983 BGF720983:BGG720983 BQB720983:BQC720983 BZX720983:BZY720983 CJT720983:CJU720983 CTP720983:CTQ720983 DDL720983:DDM720983 DNH720983:DNI720983 DXD720983:DXE720983 EGZ720983:EHA720983 EQV720983:EQW720983 FAR720983:FAS720983 FKN720983:FKO720983 FUJ720983:FUK720983 GEF720983:GEG720983 GOB720983:GOC720983 GXX720983:GXY720983 HHT720983:HHU720983 HRP720983:HRQ720983 IBL720983:IBM720983 ILH720983:ILI720983 IVD720983:IVE720983 JEZ720983:JFA720983 JOV720983:JOW720983 JYR720983:JYS720983 KIN720983:KIO720983 KSJ720983:KSK720983 LCF720983:LCG720983 LMB720983:LMC720983 LVX720983:LVY720983 MFT720983:MFU720983 MPP720983:MPQ720983 MZL720983:MZM720983 NJH720983:NJI720983 NTD720983:NTE720983 OCZ720983:ODA720983 OMV720983:OMW720983 OWR720983:OWS720983 PGN720983:PGO720983 PQJ720983:PQK720983 QAF720983:QAG720983 QKB720983:QKC720983 QTX720983:QTY720983 RDT720983:RDU720983 RNP720983:RNQ720983 RXL720983:RXM720983 SHH720983:SHI720983 SRD720983:SRE720983 TAZ720983:TBA720983 TKV720983:TKW720983 TUR720983:TUS720983 UEN720983:UEO720983 UOJ720983:UOK720983 UYF720983:UYG720983 VIB720983:VIC720983 VRX720983:VRY720983 WBT720983:WBU720983 WLP720983:WLQ720983 WVL720983:WVM720983 D786519:E786519 IZ786519:JA786519 SV786519:SW786519 ACR786519:ACS786519 AMN786519:AMO786519 AWJ786519:AWK786519 BGF786519:BGG786519 BQB786519:BQC786519 BZX786519:BZY786519 CJT786519:CJU786519 CTP786519:CTQ786519 DDL786519:DDM786519 DNH786519:DNI786519 DXD786519:DXE786519 EGZ786519:EHA786519 EQV786519:EQW786519 FAR786519:FAS786519 FKN786519:FKO786519 FUJ786519:FUK786519 GEF786519:GEG786519 GOB786519:GOC786519 GXX786519:GXY786519 HHT786519:HHU786519 HRP786519:HRQ786519 IBL786519:IBM786519 ILH786519:ILI786519 IVD786519:IVE786519 JEZ786519:JFA786519 JOV786519:JOW786519 JYR786519:JYS786519 KIN786519:KIO786519 KSJ786519:KSK786519 LCF786519:LCG786519 LMB786519:LMC786519 LVX786519:LVY786519 MFT786519:MFU786519 MPP786519:MPQ786519 MZL786519:MZM786519 NJH786519:NJI786519 NTD786519:NTE786519 OCZ786519:ODA786519 OMV786519:OMW786519 OWR786519:OWS786519 PGN786519:PGO786519 PQJ786519:PQK786519 QAF786519:QAG786519 QKB786519:QKC786519 QTX786519:QTY786519 RDT786519:RDU786519 RNP786519:RNQ786519 RXL786519:RXM786519 SHH786519:SHI786519 SRD786519:SRE786519 TAZ786519:TBA786519 TKV786519:TKW786519 TUR786519:TUS786519 UEN786519:UEO786519 UOJ786519:UOK786519 UYF786519:UYG786519 VIB786519:VIC786519 VRX786519:VRY786519 WBT786519:WBU786519 WLP786519:WLQ786519 WVL786519:WVM786519 D852055:E852055 IZ852055:JA852055 SV852055:SW852055 ACR852055:ACS852055 AMN852055:AMO852055 AWJ852055:AWK852055 BGF852055:BGG852055 BQB852055:BQC852055 BZX852055:BZY852055 CJT852055:CJU852055 CTP852055:CTQ852055 DDL852055:DDM852055 DNH852055:DNI852055 DXD852055:DXE852055 EGZ852055:EHA852055 EQV852055:EQW852055 FAR852055:FAS852055 FKN852055:FKO852055 FUJ852055:FUK852055 GEF852055:GEG852055 GOB852055:GOC852055 GXX852055:GXY852055 HHT852055:HHU852055 HRP852055:HRQ852055 IBL852055:IBM852055 ILH852055:ILI852055 IVD852055:IVE852055 JEZ852055:JFA852055 JOV852055:JOW852055 JYR852055:JYS852055 KIN852055:KIO852055 KSJ852055:KSK852055 LCF852055:LCG852055 LMB852055:LMC852055 LVX852055:LVY852055 MFT852055:MFU852055 MPP852055:MPQ852055 MZL852055:MZM852055 NJH852055:NJI852055 NTD852055:NTE852055 OCZ852055:ODA852055 OMV852055:OMW852055 OWR852055:OWS852055 PGN852055:PGO852055 PQJ852055:PQK852055 QAF852055:QAG852055 QKB852055:QKC852055 QTX852055:QTY852055 RDT852055:RDU852055 RNP852055:RNQ852055 RXL852055:RXM852055 SHH852055:SHI852055 SRD852055:SRE852055 TAZ852055:TBA852055 TKV852055:TKW852055 TUR852055:TUS852055 UEN852055:UEO852055 UOJ852055:UOK852055 UYF852055:UYG852055 VIB852055:VIC852055 VRX852055:VRY852055 WBT852055:WBU852055 WLP852055:WLQ852055 WVL852055:WVM852055 D917591:E917591 IZ917591:JA917591 SV917591:SW917591 ACR917591:ACS917591 AMN917591:AMO917591 AWJ917591:AWK917591 BGF917591:BGG917591 BQB917591:BQC917591 BZX917591:BZY917591 CJT917591:CJU917591 CTP917591:CTQ917591 DDL917591:DDM917591 DNH917591:DNI917591 DXD917591:DXE917591 EGZ917591:EHA917591 EQV917591:EQW917591 FAR917591:FAS917591 FKN917591:FKO917591 FUJ917591:FUK917591 GEF917591:GEG917591 GOB917591:GOC917591 GXX917591:GXY917591 HHT917591:HHU917591 HRP917591:HRQ917591 IBL917591:IBM917591 ILH917591:ILI917591 IVD917591:IVE917591 JEZ917591:JFA917591 JOV917591:JOW917591 JYR917591:JYS917591 KIN917591:KIO917591 KSJ917591:KSK917591 LCF917591:LCG917591 LMB917591:LMC917591 LVX917591:LVY917591 MFT917591:MFU917591 MPP917591:MPQ917591 MZL917591:MZM917591 NJH917591:NJI917591 NTD917591:NTE917591 OCZ917591:ODA917591 OMV917591:OMW917591 OWR917591:OWS917591 PGN917591:PGO917591 PQJ917591:PQK917591 QAF917591:QAG917591 QKB917591:QKC917591 QTX917591:QTY917591 RDT917591:RDU917591 RNP917591:RNQ917591 RXL917591:RXM917591 SHH917591:SHI917591 SRD917591:SRE917591 TAZ917591:TBA917591 TKV917591:TKW917591 TUR917591:TUS917591 UEN917591:UEO917591 UOJ917591:UOK917591 UYF917591:UYG917591 VIB917591:VIC917591 VRX917591:VRY917591 WBT917591:WBU917591 WLP917591:WLQ917591 WVL917591:WVM917591 D983127:E983127 IZ983127:JA983127 SV983127:SW983127 ACR983127:ACS983127 AMN983127:AMO983127 AWJ983127:AWK983127 BGF983127:BGG983127 BQB983127:BQC983127 BZX983127:BZY983127 CJT983127:CJU983127 CTP983127:CTQ983127 DDL983127:DDM983127 DNH983127:DNI983127 DXD983127:DXE983127 EGZ983127:EHA983127 EQV983127:EQW983127 FAR983127:FAS983127 FKN983127:FKO983127 FUJ983127:FUK983127 GEF983127:GEG983127 GOB983127:GOC983127 GXX983127:GXY983127 HHT983127:HHU983127 HRP983127:HRQ983127 IBL983127:IBM983127 ILH983127:ILI983127 IVD983127:IVE983127 JEZ983127:JFA983127 JOV983127:JOW983127 JYR983127:JYS983127 KIN983127:KIO983127 KSJ983127:KSK983127 LCF983127:LCG983127 LMB983127:LMC983127 LVX983127:LVY983127 MFT983127:MFU983127 MPP983127:MPQ983127 MZL983127:MZM983127 NJH983127:NJI983127 NTD983127:NTE983127 OCZ983127:ODA983127 OMV983127:OMW983127 OWR983127:OWS983127 PGN983127:PGO983127 PQJ983127:PQK983127 QAF983127:QAG983127 QKB983127:QKC983127 QTX983127:QTY983127 RDT983127:RDU983127 RNP983127:RNQ983127 RXL983127:RXM983127 SHH983127:SHI983127 SRD983127:SRE983127 TAZ983127:TBA983127 TKV983127:TKW983127 TUR983127:TUS983127 UEN983127:UEO983127 UOJ983127:UOK983127 UYF983127:UYG983127 VIB983127:VIC983127 VRX983127:VRY983127 WBT983127:WBU983127 WLP983127:WLQ983127 D16:E16">
      <formula1>$E$217:$E$222</formula1>
    </dataValidation>
    <dataValidation type="list" allowBlank="1" showInputMessage="1" showErrorMessage="1" sqref="K137">
      <formula1>$J$156:$J$158</formula1>
    </dataValidation>
    <dataValidation type="list" allowBlank="1" showInputMessage="1" showErrorMessage="1" sqref="L137">
      <formula1>$H$156:$H$161</formula1>
    </dataValidation>
  </dataValidations>
  <pageMargins left="0.25" right="0.25" top="0.5" bottom="0.5" header="0.3" footer="0.3"/>
  <pageSetup paperSize="3" scale="59" fitToHeight="100" orientation="landscape"/>
  <headerFooter alignWithMargins="0">
    <oddFooter>Page &amp;P&amp;R&amp;F</oddFooter>
  </headerFooter>
  <drawing r:id="rId1"/>
  <legacyDrawing r:id="rId2"/>
  <controls>
    <mc:AlternateContent xmlns:mc="http://schemas.openxmlformats.org/markup-compatibility/2006">
      <mc:Choice Requires="x14">
        <control shapeId="1036" r:id="rId3" name="CheckBox3">
          <controlPr defaultSize="0" autoFill="0" autoLine="0" r:id="rId4">
            <anchor>
              <from>
                <xdr:col>3</xdr:col>
                <xdr:colOff>3343275</xdr:colOff>
                <xdr:row>16</xdr:row>
                <xdr:rowOff>28575</xdr:rowOff>
              </from>
              <to>
                <xdr:col>4</xdr:col>
                <xdr:colOff>714375</xdr:colOff>
                <xdr:row>16</xdr:row>
                <xdr:rowOff>228600</xdr:rowOff>
              </to>
            </anchor>
          </controlPr>
        </control>
      </mc:Choice>
      <mc:Fallback>
        <control shapeId="1036" r:id="rId3" name="CheckBox3"/>
      </mc:Fallback>
    </mc:AlternateContent>
    <mc:AlternateContent xmlns:mc="http://schemas.openxmlformats.org/markup-compatibility/2006">
      <mc:Choice Requires="x14">
        <control shapeId="1035" r:id="rId5" name="CheckBox2">
          <controlPr defaultSize="0" autoFill="0" autoLine="0" r:id="rId6">
            <anchor>
              <from>
                <xdr:col>3</xdr:col>
                <xdr:colOff>2209800</xdr:colOff>
                <xdr:row>16</xdr:row>
                <xdr:rowOff>28575</xdr:rowOff>
              </from>
              <to>
                <xdr:col>3</xdr:col>
                <xdr:colOff>3162300</xdr:colOff>
                <xdr:row>16</xdr:row>
                <xdr:rowOff>228600</xdr:rowOff>
              </to>
            </anchor>
          </controlPr>
        </control>
      </mc:Choice>
      <mc:Fallback>
        <control shapeId="1035" r:id="rId5" name="CheckBox2"/>
      </mc:Fallback>
    </mc:AlternateContent>
    <mc:AlternateContent xmlns:mc="http://schemas.openxmlformats.org/markup-compatibility/2006">
      <mc:Choice Requires="x14">
        <control shapeId="1034" r:id="rId7" name="CheckBox1">
          <controlPr defaultSize="0" autoFill="0" autoLine="0" r:id="rId8">
            <anchor>
              <from>
                <xdr:col>3</xdr:col>
                <xdr:colOff>1162050</xdr:colOff>
                <xdr:row>16</xdr:row>
                <xdr:rowOff>28575</xdr:rowOff>
              </from>
              <to>
                <xdr:col>3</xdr:col>
                <xdr:colOff>2038350</xdr:colOff>
                <xdr:row>16</xdr:row>
                <xdr:rowOff>228600</xdr:rowOff>
              </to>
            </anchor>
          </controlPr>
        </control>
      </mc:Choice>
      <mc:Fallback>
        <control shapeId="1034" r:id="rId7" name="CheckBox1"/>
      </mc:Fallback>
    </mc:AlternateContent>
    <mc:AlternateContent xmlns:mc="http://schemas.openxmlformats.org/markup-compatibility/2006">
      <mc:Choice Requires="x14">
        <control shapeId="1033" r:id="rId9" name="Process">
          <controlPr defaultSize="0" autoFill="0" autoLine="0" r:id="rId10">
            <anchor>
              <from>
                <xdr:col>3</xdr:col>
                <xdr:colOff>85725</xdr:colOff>
                <xdr:row>16</xdr:row>
                <xdr:rowOff>28575</xdr:rowOff>
              </from>
              <to>
                <xdr:col>3</xdr:col>
                <xdr:colOff>990600</xdr:colOff>
                <xdr:row>16</xdr:row>
                <xdr:rowOff>228600</xdr:rowOff>
              </to>
            </anchor>
          </controlPr>
        </control>
      </mc:Choice>
      <mc:Fallback>
        <control shapeId="1033" r:id="rId9" name="Process"/>
      </mc:Fallback>
    </mc:AlternateContent>
  </control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AL23"/>
  <sheetViews>
    <sheetView workbookViewId="0">
      <selection activeCell="D7" sqref="D7"/>
    </sheetView>
  </sheetViews>
  <sheetFormatPr defaultColWidth="9.140625" defaultRowHeight="15" x14ac:dyDescent="0.25"/>
  <cols>
    <col min="1" max="1" width="2.42578125" customWidth="1"/>
    <col min="2" max="2" width="24.42578125" customWidth="1"/>
    <col min="3" max="3" width="32.140625" customWidth="1"/>
    <col min="4" max="6" width="16.42578125" customWidth="1"/>
    <col min="7" max="7" width="83.85546875" customWidth="1"/>
    <col min="257" max="257" width="2.42578125" customWidth="1"/>
    <col min="258" max="258" width="24.42578125" customWidth="1"/>
    <col min="259" max="259" width="32.140625" customWidth="1"/>
    <col min="260" max="262" width="16.42578125" customWidth="1"/>
    <col min="263" max="263" width="83.85546875" customWidth="1"/>
    <col min="513" max="513" width="2.42578125" customWidth="1"/>
    <col min="514" max="514" width="24.42578125" customWidth="1"/>
    <col min="515" max="515" width="32.140625" customWidth="1"/>
    <col min="516" max="518" width="16.42578125" customWidth="1"/>
    <col min="519" max="519" width="83.85546875" customWidth="1"/>
    <col min="769" max="769" width="2.42578125" customWidth="1"/>
    <col min="770" max="770" width="24.42578125" customWidth="1"/>
    <col min="771" max="771" width="32.140625" customWidth="1"/>
    <col min="772" max="774" width="16.42578125" customWidth="1"/>
    <col min="775" max="775" width="83.85546875" customWidth="1"/>
    <col min="1025" max="1025" width="2.42578125" customWidth="1"/>
    <col min="1026" max="1026" width="24.42578125" customWidth="1"/>
    <col min="1027" max="1027" width="32.140625" customWidth="1"/>
    <col min="1028" max="1030" width="16.42578125" customWidth="1"/>
    <col min="1031" max="1031" width="83.85546875" customWidth="1"/>
    <col min="1281" max="1281" width="2.42578125" customWidth="1"/>
    <col min="1282" max="1282" width="24.42578125" customWidth="1"/>
    <col min="1283" max="1283" width="32.140625" customWidth="1"/>
    <col min="1284" max="1286" width="16.42578125" customWidth="1"/>
    <col min="1287" max="1287" width="83.85546875" customWidth="1"/>
    <col min="1537" max="1537" width="2.42578125" customWidth="1"/>
    <col min="1538" max="1538" width="24.42578125" customWidth="1"/>
    <col min="1539" max="1539" width="32.140625" customWidth="1"/>
    <col min="1540" max="1542" width="16.42578125" customWidth="1"/>
    <col min="1543" max="1543" width="83.85546875" customWidth="1"/>
    <col min="1793" max="1793" width="2.42578125" customWidth="1"/>
    <col min="1794" max="1794" width="24.42578125" customWidth="1"/>
    <col min="1795" max="1795" width="32.140625" customWidth="1"/>
    <col min="1796" max="1798" width="16.42578125" customWidth="1"/>
    <col min="1799" max="1799" width="83.85546875" customWidth="1"/>
    <col min="2049" max="2049" width="2.42578125" customWidth="1"/>
    <col min="2050" max="2050" width="24.42578125" customWidth="1"/>
    <col min="2051" max="2051" width="32.140625" customWidth="1"/>
    <col min="2052" max="2054" width="16.42578125" customWidth="1"/>
    <col min="2055" max="2055" width="83.85546875" customWidth="1"/>
    <col min="2305" max="2305" width="2.42578125" customWidth="1"/>
    <col min="2306" max="2306" width="24.42578125" customWidth="1"/>
    <col min="2307" max="2307" width="32.140625" customWidth="1"/>
    <col min="2308" max="2310" width="16.42578125" customWidth="1"/>
    <col min="2311" max="2311" width="83.85546875" customWidth="1"/>
    <col min="2561" max="2561" width="2.42578125" customWidth="1"/>
    <col min="2562" max="2562" width="24.42578125" customWidth="1"/>
    <col min="2563" max="2563" width="32.140625" customWidth="1"/>
    <col min="2564" max="2566" width="16.42578125" customWidth="1"/>
    <col min="2567" max="2567" width="83.85546875" customWidth="1"/>
    <col min="2817" max="2817" width="2.42578125" customWidth="1"/>
    <col min="2818" max="2818" width="24.42578125" customWidth="1"/>
    <col min="2819" max="2819" width="32.140625" customWidth="1"/>
    <col min="2820" max="2822" width="16.42578125" customWidth="1"/>
    <col min="2823" max="2823" width="83.85546875" customWidth="1"/>
    <col min="3073" max="3073" width="2.42578125" customWidth="1"/>
    <col min="3074" max="3074" width="24.42578125" customWidth="1"/>
    <col min="3075" max="3075" width="32.140625" customWidth="1"/>
    <col min="3076" max="3078" width="16.42578125" customWidth="1"/>
    <col min="3079" max="3079" width="83.85546875" customWidth="1"/>
    <col min="3329" max="3329" width="2.42578125" customWidth="1"/>
    <col min="3330" max="3330" width="24.42578125" customWidth="1"/>
    <col min="3331" max="3331" width="32.140625" customWidth="1"/>
    <col min="3332" max="3334" width="16.42578125" customWidth="1"/>
    <col min="3335" max="3335" width="83.85546875" customWidth="1"/>
    <col min="3585" max="3585" width="2.42578125" customWidth="1"/>
    <col min="3586" max="3586" width="24.42578125" customWidth="1"/>
    <col min="3587" max="3587" width="32.140625" customWidth="1"/>
    <col min="3588" max="3590" width="16.42578125" customWidth="1"/>
    <col min="3591" max="3591" width="83.85546875" customWidth="1"/>
    <col min="3841" max="3841" width="2.42578125" customWidth="1"/>
    <col min="3842" max="3842" width="24.42578125" customWidth="1"/>
    <col min="3843" max="3843" width="32.140625" customWidth="1"/>
    <col min="3844" max="3846" width="16.42578125" customWidth="1"/>
    <col min="3847" max="3847" width="83.85546875" customWidth="1"/>
    <col min="4097" max="4097" width="2.42578125" customWidth="1"/>
    <col min="4098" max="4098" width="24.42578125" customWidth="1"/>
    <col min="4099" max="4099" width="32.140625" customWidth="1"/>
    <col min="4100" max="4102" width="16.42578125" customWidth="1"/>
    <col min="4103" max="4103" width="83.85546875" customWidth="1"/>
    <col min="4353" max="4353" width="2.42578125" customWidth="1"/>
    <col min="4354" max="4354" width="24.42578125" customWidth="1"/>
    <col min="4355" max="4355" width="32.140625" customWidth="1"/>
    <col min="4356" max="4358" width="16.42578125" customWidth="1"/>
    <col min="4359" max="4359" width="83.85546875" customWidth="1"/>
    <col min="4609" max="4609" width="2.42578125" customWidth="1"/>
    <col min="4610" max="4610" width="24.42578125" customWidth="1"/>
    <col min="4611" max="4611" width="32.140625" customWidth="1"/>
    <col min="4612" max="4614" width="16.42578125" customWidth="1"/>
    <col min="4615" max="4615" width="83.85546875" customWidth="1"/>
    <col min="4865" max="4865" width="2.42578125" customWidth="1"/>
    <col min="4866" max="4866" width="24.42578125" customWidth="1"/>
    <col min="4867" max="4867" width="32.140625" customWidth="1"/>
    <col min="4868" max="4870" width="16.42578125" customWidth="1"/>
    <col min="4871" max="4871" width="83.85546875" customWidth="1"/>
    <col min="5121" max="5121" width="2.42578125" customWidth="1"/>
    <col min="5122" max="5122" width="24.42578125" customWidth="1"/>
    <col min="5123" max="5123" width="32.140625" customWidth="1"/>
    <col min="5124" max="5126" width="16.42578125" customWidth="1"/>
    <col min="5127" max="5127" width="83.85546875" customWidth="1"/>
    <col min="5377" max="5377" width="2.42578125" customWidth="1"/>
    <col min="5378" max="5378" width="24.42578125" customWidth="1"/>
    <col min="5379" max="5379" width="32.140625" customWidth="1"/>
    <col min="5380" max="5382" width="16.42578125" customWidth="1"/>
    <col min="5383" max="5383" width="83.85546875" customWidth="1"/>
    <col min="5633" max="5633" width="2.42578125" customWidth="1"/>
    <col min="5634" max="5634" width="24.42578125" customWidth="1"/>
    <col min="5635" max="5635" width="32.140625" customWidth="1"/>
    <col min="5636" max="5638" width="16.42578125" customWidth="1"/>
    <col min="5639" max="5639" width="83.85546875" customWidth="1"/>
    <col min="5889" max="5889" width="2.42578125" customWidth="1"/>
    <col min="5890" max="5890" width="24.42578125" customWidth="1"/>
    <col min="5891" max="5891" width="32.140625" customWidth="1"/>
    <col min="5892" max="5894" width="16.42578125" customWidth="1"/>
    <col min="5895" max="5895" width="83.85546875" customWidth="1"/>
    <col min="6145" max="6145" width="2.42578125" customWidth="1"/>
    <col min="6146" max="6146" width="24.42578125" customWidth="1"/>
    <col min="6147" max="6147" width="32.140625" customWidth="1"/>
    <col min="6148" max="6150" width="16.42578125" customWidth="1"/>
    <col min="6151" max="6151" width="83.85546875" customWidth="1"/>
    <col min="6401" max="6401" width="2.42578125" customWidth="1"/>
    <col min="6402" max="6402" width="24.42578125" customWidth="1"/>
    <col min="6403" max="6403" width="32.140625" customWidth="1"/>
    <col min="6404" max="6406" width="16.42578125" customWidth="1"/>
    <col min="6407" max="6407" width="83.85546875" customWidth="1"/>
    <col min="6657" max="6657" width="2.42578125" customWidth="1"/>
    <col min="6658" max="6658" width="24.42578125" customWidth="1"/>
    <col min="6659" max="6659" width="32.140625" customWidth="1"/>
    <col min="6660" max="6662" width="16.42578125" customWidth="1"/>
    <col min="6663" max="6663" width="83.85546875" customWidth="1"/>
    <col min="6913" max="6913" width="2.42578125" customWidth="1"/>
    <col min="6914" max="6914" width="24.42578125" customWidth="1"/>
    <col min="6915" max="6915" width="32.140625" customWidth="1"/>
    <col min="6916" max="6918" width="16.42578125" customWidth="1"/>
    <col min="6919" max="6919" width="83.85546875" customWidth="1"/>
    <col min="7169" max="7169" width="2.42578125" customWidth="1"/>
    <col min="7170" max="7170" width="24.42578125" customWidth="1"/>
    <col min="7171" max="7171" width="32.140625" customWidth="1"/>
    <col min="7172" max="7174" width="16.42578125" customWidth="1"/>
    <col min="7175" max="7175" width="83.85546875" customWidth="1"/>
    <col min="7425" max="7425" width="2.42578125" customWidth="1"/>
    <col min="7426" max="7426" width="24.42578125" customWidth="1"/>
    <col min="7427" max="7427" width="32.140625" customWidth="1"/>
    <col min="7428" max="7430" width="16.42578125" customWidth="1"/>
    <col min="7431" max="7431" width="83.85546875" customWidth="1"/>
    <col min="7681" max="7681" width="2.42578125" customWidth="1"/>
    <col min="7682" max="7682" width="24.42578125" customWidth="1"/>
    <col min="7683" max="7683" width="32.140625" customWidth="1"/>
    <col min="7684" max="7686" width="16.42578125" customWidth="1"/>
    <col min="7687" max="7687" width="83.85546875" customWidth="1"/>
    <col min="7937" max="7937" width="2.42578125" customWidth="1"/>
    <col min="7938" max="7938" width="24.42578125" customWidth="1"/>
    <col min="7939" max="7939" width="32.140625" customWidth="1"/>
    <col min="7940" max="7942" width="16.42578125" customWidth="1"/>
    <col min="7943" max="7943" width="83.85546875" customWidth="1"/>
    <col min="8193" max="8193" width="2.42578125" customWidth="1"/>
    <col min="8194" max="8194" width="24.42578125" customWidth="1"/>
    <col min="8195" max="8195" width="32.140625" customWidth="1"/>
    <col min="8196" max="8198" width="16.42578125" customWidth="1"/>
    <col min="8199" max="8199" width="83.85546875" customWidth="1"/>
    <col min="8449" max="8449" width="2.42578125" customWidth="1"/>
    <col min="8450" max="8450" width="24.42578125" customWidth="1"/>
    <col min="8451" max="8451" width="32.140625" customWidth="1"/>
    <col min="8452" max="8454" width="16.42578125" customWidth="1"/>
    <col min="8455" max="8455" width="83.85546875" customWidth="1"/>
    <col min="8705" max="8705" width="2.42578125" customWidth="1"/>
    <col min="8706" max="8706" width="24.42578125" customWidth="1"/>
    <col min="8707" max="8707" width="32.140625" customWidth="1"/>
    <col min="8708" max="8710" width="16.42578125" customWidth="1"/>
    <col min="8711" max="8711" width="83.85546875" customWidth="1"/>
    <col min="8961" max="8961" width="2.42578125" customWidth="1"/>
    <col min="8962" max="8962" width="24.42578125" customWidth="1"/>
    <col min="8963" max="8963" width="32.140625" customWidth="1"/>
    <col min="8964" max="8966" width="16.42578125" customWidth="1"/>
    <col min="8967" max="8967" width="83.85546875" customWidth="1"/>
    <col min="9217" max="9217" width="2.42578125" customWidth="1"/>
    <col min="9218" max="9218" width="24.42578125" customWidth="1"/>
    <col min="9219" max="9219" width="32.140625" customWidth="1"/>
    <col min="9220" max="9222" width="16.42578125" customWidth="1"/>
    <col min="9223" max="9223" width="83.85546875" customWidth="1"/>
    <col min="9473" max="9473" width="2.42578125" customWidth="1"/>
    <col min="9474" max="9474" width="24.42578125" customWidth="1"/>
    <col min="9475" max="9475" width="32.140625" customWidth="1"/>
    <col min="9476" max="9478" width="16.42578125" customWidth="1"/>
    <col min="9479" max="9479" width="83.85546875" customWidth="1"/>
    <col min="9729" max="9729" width="2.42578125" customWidth="1"/>
    <col min="9730" max="9730" width="24.42578125" customWidth="1"/>
    <col min="9731" max="9731" width="32.140625" customWidth="1"/>
    <col min="9732" max="9734" width="16.42578125" customWidth="1"/>
    <col min="9735" max="9735" width="83.85546875" customWidth="1"/>
    <col min="9985" max="9985" width="2.42578125" customWidth="1"/>
    <col min="9986" max="9986" width="24.42578125" customWidth="1"/>
    <col min="9987" max="9987" width="32.140625" customWidth="1"/>
    <col min="9988" max="9990" width="16.42578125" customWidth="1"/>
    <col min="9991" max="9991" width="83.85546875" customWidth="1"/>
    <col min="10241" max="10241" width="2.42578125" customWidth="1"/>
    <col min="10242" max="10242" width="24.42578125" customWidth="1"/>
    <col min="10243" max="10243" width="32.140625" customWidth="1"/>
    <col min="10244" max="10246" width="16.42578125" customWidth="1"/>
    <col min="10247" max="10247" width="83.85546875" customWidth="1"/>
    <col min="10497" max="10497" width="2.42578125" customWidth="1"/>
    <col min="10498" max="10498" width="24.42578125" customWidth="1"/>
    <col min="10499" max="10499" width="32.140625" customWidth="1"/>
    <col min="10500" max="10502" width="16.42578125" customWidth="1"/>
    <col min="10503" max="10503" width="83.85546875" customWidth="1"/>
    <col min="10753" max="10753" width="2.42578125" customWidth="1"/>
    <col min="10754" max="10754" width="24.42578125" customWidth="1"/>
    <col min="10755" max="10755" width="32.140625" customWidth="1"/>
    <col min="10756" max="10758" width="16.42578125" customWidth="1"/>
    <col min="10759" max="10759" width="83.85546875" customWidth="1"/>
    <col min="11009" max="11009" width="2.42578125" customWidth="1"/>
    <col min="11010" max="11010" width="24.42578125" customWidth="1"/>
    <col min="11011" max="11011" width="32.140625" customWidth="1"/>
    <col min="11012" max="11014" width="16.42578125" customWidth="1"/>
    <col min="11015" max="11015" width="83.85546875" customWidth="1"/>
    <col min="11265" max="11265" width="2.42578125" customWidth="1"/>
    <col min="11266" max="11266" width="24.42578125" customWidth="1"/>
    <col min="11267" max="11267" width="32.140625" customWidth="1"/>
    <col min="11268" max="11270" width="16.42578125" customWidth="1"/>
    <col min="11271" max="11271" width="83.85546875" customWidth="1"/>
    <col min="11521" max="11521" width="2.42578125" customWidth="1"/>
    <col min="11522" max="11522" width="24.42578125" customWidth="1"/>
    <col min="11523" max="11523" width="32.140625" customWidth="1"/>
    <col min="11524" max="11526" width="16.42578125" customWidth="1"/>
    <col min="11527" max="11527" width="83.85546875" customWidth="1"/>
    <col min="11777" max="11777" width="2.42578125" customWidth="1"/>
    <col min="11778" max="11778" width="24.42578125" customWidth="1"/>
    <col min="11779" max="11779" width="32.140625" customWidth="1"/>
    <col min="11780" max="11782" width="16.42578125" customWidth="1"/>
    <col min="11783" max="11783" width="83.85546875" customWidth="1"/>
    <col min="12033" max="12033" width="2.42578125" customWidth="1"/>
    <col min="12034" max="12034" width="24.42578125" customWidth="1"/>
    <col min="12035" max="12035" width="32.140625" customWidth="1"/>
    <col min="12036" max="12038" width="16.42578125" customWidth="1"/>
    <col min="12039" max="12039" width="83.85546875" customWidth="1"/>
    <col min="12289" max="12289" width="2.42578125" customWidth="1"/>
    <col min="12290" max="12290" width="24.42578125" customWidth="1"/>
    <col min="12291" max="12291" width="32.140625" customWidth="1"/>
    <col min="12292" max="12294" width="16.42578125" customWidth="1"/>
    <col min="12295" max="12295" width="83.85546875" customWidth="1"/>
    <col min="12545" max="12545" width="2.42578125" customWidth="1"/>
    <col min="12546" max="12546" width="24.42578125" customWidth="1"/>
    <col min="12547" max="12547" width="32.140625" customWidth="1"/>
    <col min="12548" max="12550" width="16.42578125" customWidth="1"/>
    <col min="12551" max="12551" width="83.85546875" customWidth="1"/>
    <col min="12801" max="12801" width="2.42578125" customWidth="1"/>
    <col min="12802" max="12802" width="24.42578125" customWidth="1"/>
    <col min="12803" max="12803" width="32.140625" customWidth="1"/>
    <col min="12804" max="12806" width="16.42578125" customWidth="1"/>
    <col min="12807" max="12807" width="83.85546875" customWidth="1"/>
    <col min="13057" max="13057" width="2.42578125" customWidth="1"/>
    <col min="13058" max="13058" width="24.42578125" customWidth="1"/>
    <col min="13059" max="13059" width="32.140625" customWidth="1"/>
    <col min="13060" max="13062" width="16.42578125" customWidth="1"/>
    <col min="13063" max="13063" width="83.85546875" customWidth="1"/>
    <col min="13313" max="13313" width="2.42578125" customWidth="1"/>
    <col min="13314" max="13314" width="24.42578125" customWidth="1"/>
    <col min="13315" max="13315" width="32.140625" customWidth="1"/>
    <col min="13316" max="13318" width="16.42578125" customWidth="1"/>
    <col min="13319" max="13319" width="83.85546875" customWidth="1"/>
    <col min="13569" max="13569" width="2.42578125" customWidth="1"/>
    <col min="13570" max="13570" width="24.42578125" customWidth="1"/>
    <col min="13571" max="13571" width="32.140625" customWidth="1"/>
    <col min="13572" max="13574" width="16.42578125" customWidth="1"/>
    <col min="13575" max="13575" width="83.85546875" customWidth="1"/>
    <col min="13825" max="13825" width="2.42578125" customWidth="1"/>
    <col min="13826" max="13826" width="24.42578125" customWidth="1"/>
    <col min="13827" max="13827" width="32.140625" customWidth="1"/>
    <col min="13828" max="13830" width="16.42578125" customWidth="1"/>
    <col min="13831" max="13831" width="83.85546875" customWidth="1"/>
    <col min="14081" max="14081" width="2.42578125" customWidth="1"/>
    <col min="14082" max="14082" width="24.42578125" customWidth="1"/>
    <col min="14083" max="14083" width="32.140625" customWidth="1"/>
    <col min="14084" max="14086" width="16.42578125" customWidth="1"/>
    <col min="14087" max="14087" width="83.85546875" customWidth="1"/>
    <col min="14337" max="14337" width="2.42578125" customWidth="1"/>
    <col min="14338" max="14338" width="24.42578125" customWidth="1"/>
    <col min="14339" max="14339" width="32.140625" customWidth="1"/>
    <col min="14340" max="14342" width="16.42578125" customWidth="1"/>
    <col min="14343" max="14343" width="83.85546875" customWidth="1"/>
    <col min="14593" max="14593" width="2.42578125" customWidth="1"/>
    <col min="14594" max="14594" width="24.42578125" customWidth="1"/>
    <col min="14595" max="14595" width="32.140625" customWidth="1"/>
    <col min="14596" max="14598" width="16.42578125" customWidth="1"/>
    <col min="14599" max="14599" width="83.85546875" customWidth="1"/>
    <col min="14849" max="14849" width="2.42578125" customWidth="1"/>
    <col min="14850" max="14850" width="24.42578125" customWidth="1"/>
    <col min="14851" max="14851" width="32.140625" customWidth="1"/>
    <col min="14852" max="14854" width="16.42578125" customWidth="1"/>
    <col min="14855" max="14855" width="83.85546875" customWidth="1"/>
    <col min="15105" max="15105" width="2.42578125" customWidth="1"/>
    <col min="15106" max="15106" width="24.42578125" customWidth="1"/>
    <col min="15107" max="15107" width="32.140625" customWidth="1"/>
    <col min="15108" max="15110" width="16.42578125" customWidth="1"/>
    <col min="15111" max="15111" width="83.85546875" customWidth="1"/>
    <col min="15361" max="15361" width="2.42578125" customWidth="1"/>
    <col min="15362" max="15362" width="24.42578125" customWidth="1"/>
    <col min="15363" max="15363" width="32.140625" customWidth="1"/>
    <col min="15364" max="15366" width="16.42578125" customWidth="1"/>
    <col min="15367" max="15367" width="83.85546875" customWidth="1"/>
    <col min="15617" max="15617" width="2.42578125" customWidth="1"/>
    <col min="15618" max="15618" width="24.42578125" customWidth="1"/>
    <col min="15619" max="15619" width="32.140625" customWidth="1"/>
    <col min="15620" max="15622" width="16.42578125" customWidth="1"/>
    <col min="15623" max="15623" width="83.85546875" customWidth="1"/>
    <col min="15873" max="15873" width="2.42578125" customWidth="1"/>
    <col min="15874" max="15874" width="24.42578125" customWidth="1"/>
    <col min="15875" max="15875" width="32.140625" customWidth="1"/>
    <col min="15876" max="15878" width="16.42578125" customWidth="1"/>
    <col min="15879" max="15879" width="83.85546875" customWidth="1"/>
    <col min="16129" max="16129" width="2.42578125" customWidth="1"/>
    <col min="16130" max="16130" width="24.42578125" customWidth="1"/>
    <col min="16131" max="16131" width="32.140625" customWidth="1"/>
    <col min="16132" max="16134" width="16.42578125" customWidth="1"/>
    <col min="16135" max="16135" width="83.85546875" customWidth="1"/>
  </cols>
  <sheetData>
    <row r="1" spans="1:38" s="3" customFormat="1" ht="20.25" x14ac:dyDescent="0.3">
      <c r="A1" s="392" t="s">
        <v>13</v>
      </c>
      <c r="B1" s="392"/>
      <c r="C1" s="392"/>
      <c r="D1" s="392"/>
      <c r="E1" s="392"/>
      <c r="F1" s="392"/>
      <c r="G1" s="392"/>
      <c r="H1" s="392"/>
      <c r="I1" s="392"/>
      <c r="J1" s="392"/>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2"/>
      <c r="B2" s="82"/>
      <c r="C2" s="82"/>
      <c r="D2" s="82"/>
      <c r="E2" s="82"/>
      <c r="F2" s="82"/>
      <c r="G2" s="82"/>
      <c r="H2" s="82"/>
      <c r="I2" s="82"/>
      <c r="J2" s="8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2"/>
      <c r="B3" s="393" t="s">
        <v>61</v>
      </c>
      <c r="C3" s="83" t="s">
        <v>122</v>
      </c>
      <c r="D3" s="395" t="s">
        <v>123</v>
      </c>
      <c r="E3" s="396"/>
      <c r="F3" s="397"/>
      <c r="G3" s="398" t="s">
        <v>124</v>
      </c>
      <c r="H3" s="82"/>
      <c r="I3" s="82"/>
      <c r="J3" s="8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94"/>
      <c r="C4" s="84">
        <v>3</v>
      </c>
      <c r="D4" s="85">
        <v>1</v>
      </c>
      <c r="E4" s="86">
        <v>2</v>
      </c>
      <c r="F4" s="87">
        <v>3</v>
      </c>
      <c r="G4" s="399"/>
    </row>
    <row r="5" spans="1:38" ht="15" customHeight="1" x14ac:dyDescent="0.25">
      <c r="B5" s="394"/>
      <c r="C5" s="88" t="str">
        <f>D5</f>
        <v>Broadcast Burning Stemwood</v>
      </c>
      <c r="D5" s="400" t="str">
        <f>'Data Summary'!D4</f>
        <v>Broadcast Burning Stemwood</v>
      </c>
      <c r="E5" s="401"/>
      <c r="F5" s="402"/>
      <c r="G5" s="399"/>
    </row>
    <row r="6" spans="1:38" x14ac:dyDescent="0.25">
      <c r="B6" s="394"/>
      <c r="C6" s="89" t="str">
        <f>HLOOKUP($C$4,$D$4:$F$13,3,FALSE)</f>
        <v>Scenario 3 Name</v>
      </c>
      <c r="D6" s="90" t="s">
        <v>125</v>
      </c>
      <c r="E6" s="91" t="s">
        <v>126</v>
      </c>
      <c r="F6" s="92" t="s">
        <v>127</v>
      </c>
      <c r="G6" s="399"/>
    </row>
    <row r="7" spans="1:38" ht="15" customHeight="1" x14ac:dyDescent="0.25">
      <c r="B7" s="93" t="s">
        <v>128</v>
      </c>
      <c r="C7" s="94">
        <f>HLOOKUP($C$4,$D$4:$F$13,4,FALSE)</f>
        <v>0</v>
      </c>
      <c r="D7" s="95"/>
      <c r="E7" s="96"/>
      <c r="F7" s="97"/>
      <c r="G7" s="98" t="s">
        <v>129</v>
      </c>
    </row>
    <row r="8" spans="1:38" ht="15" customHeight="1" x14ac:dyDescent="0.25">
      <c r="B8" s="99" t="s">
        <v>130</v>
      </c>
      <c r="C8" s="100">
        <f>HLOOKUP($C$4,$D$4:$F$13,5,FALSE)</f>
        <v>0</v>
      </c>
      <c r="D8" s="101"/>
      <c r="E8" s="102"/>
      <c r="F8" s="103"/>
      <c r="G8" s="104"/>
    </row>
    <row r="9" spans="1:38" ht="15" customHeight="1" x14ac:dyDescent="0.25">
      <c r="B9" s="105"/>
      <c r="C9" s="106">
        <f>HLOOKUP($C$4,$D$4:$F$13,6,FALSE)</f>
        <v>0</v>
      </c>
      <c r="D9" s="107"/>
      <c r="E9" s="108"/>
      <c r="F9" s="109"/>
      <c r="G9" s="104"/>
    </row>
    <row r="10" spans="1:38" ht="15" customHeight="1" x14ac:dyDescent="0.25">
      <c r="B10" s="105"/>
      <c r="C10" s="106">
        <f>HLOOKUP($C$4,$D$4:$F$13,7,FALSE)</f>
        <v>0</v>
      </c>
      <c r="D10" s="107"/>
      <c r="E10" s="108"/>
      <c r="F10" s="109"/>
      <c r="G10" s="104"/>
    </row>
    <row r="11" spans="1:38" ht="15" customHeight="1" x14ac:dyDescent="0.25">
      <c r="B11" s="105"/>
      <c r="C11" s="110">
        <f>HLOOKUP($C$4,$D$4:$F$13,8,FALSE)</f>
        <v>0</v>
      </c>
      <c r="D11" s="111"/>
      <c r="E11" s="112"/>
      <c r="F11" s="113"/>
      <c r="G11" s="104"/>
    </row>
    <row r="12" spans="1:38" ht="15" customHeight="1" x14ac:dyDescent="0.25">
      <c r="B12" s="105"/>
      <c r="C12" s="110">
        <f>HLOOKUP($C$4,$D$4:$F$13,9,FALSE)</f>
        <v>0</v>
      </c>
      <c r="D12" s="111"/>
      <c r="E12" s="112"/>
      <c r="F12" s="113"/>
      <c r="G12" s="104"/>
    </row>
    <row r="13" spans="1:38" ht="15" customHeight="1" thickBot="1" x14ac:dyDescent="0.3">
      <c r="B13" s="114"/>
      <c r="C13" s="115">
        <f>HLOOKUP($C$4,$D$4:$F$13,10,FALSE)</f>
        <v>0</v>
      </c>
      <c r="D13" s="116"/>
      <c r="E13" s="117"/>
      <c r="F13" s="118"/>
      <c r="G13" s="11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20" t="s">
        <v>131</v>
      </c>
    </row>
    <row r="20" spans="2:7" x14ac:dyDescent="0.25">
      <c r="B20" s="121" t="s">
        <v>123</v>
      </c>
      <c r="C20" s="403" t="s">
        <v>9</v>
      </c>
      <c r="D20" s="403"/>
      <c r="E20" s="403"/>
      <c r="F20" s="403"/>
      <c r="G20" s="403"/>
    </row>
    <row r="21" spans="2:7" ht="30" customHeight="1" x14ac:dyDescent="0.25">
      <c r="B21" s="122">
        <v>1</v>
      </c>
      <c r="C21" s="389" t="s">
        <v>132</v>
      </c>
      <c r="D21" s="389"/>
      <c r="E21" s="389"/>
      <c r="F21" s="389"/>
      <c r="G21" s="389"/>
    </row>
    <row r="22" spans="2:7" ht="30" customHeight="1" x14ac:dyDescent="0.25">
      <c r="B22" s="122">
        <v>2</v>
      </c>
      <c r="C22" s="390"/>
      <c r="D22" s="390"/>
      <c r="E22" s="390"/>
      <c r="F22" s="390"/>
      <c r="G22" s="390"/>
    </row>
    <row r="23" spans="2:7" ht="30" customHeight="1" x14ac:dyDescent="0.25">
      <c r="B23" s="123">
        <v>3</v>
      </c>
      <c r="C23" s="391"/>
      <c r="D23" s="391"/>
      <c r="E23" s="391"/>
      <c r="F23" s="391"/>
      <c r="G23" s="39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IK60"/>
  <sheetViews>
    <sheetView workbookViewId="0">
      <pane xSplit="1" topLeftCell="B1" activePane="topRight" state="frozen"/>
      <selection activeCell="D16" sqref="D16:M16"/>
      <selection pane="topRight" activeCell="B4" sqref="B4:D26"/>
    </sheetView>
  </sheetViews>
  <sheetFormatPr defaultColWidth="36.85546875" defaultRowHeight="12.75" customHeight="1" x14ac:dyDescent="0.25"/>
  <cols>
    <col min="1" max="1" width="18.42578125" style="183" customWidth="1"/>
    <col min="2" max="10" width="31.42578125" style="182" customWidth="1"/>
    <col min="11" max="27" width="36.85546875" style="182" customWidth="1"/>
    <col min="28" max="28" width="37" style="182" customWidth="1"/>
    <col min="29" max="35" width="36.85546875" style="182" customWidth="1"/>
    <col min="36" max="44" width="36.85546875" style="183" customWidth="1"/>
    <col min="45" max="45" width="37.140625" style="183" customWidth="1"/>
    <col min="46" max="47" width="36.85546875" style="183" customWidth="1"/>
    <col min="48" max="48" width="36.42578125" style="183" customWidth="1"/>
    <col min="49" max="50" width="36.85546875" style="183" customWidth="1"/>
    <col min="51" max="51" width="36.42578125" style="183" customWidth="1"/>
    <col min="52" max="52" width="37" style="183" customWidth="1"/>
    <col min="53" max="71" width="36.85546875" style="183" customWidth="1"/>
    <col min="72" max="72" width="37" style="183" customWidth="1"/>
    <col min="73" max="90" width="36.85546875" style="183" customWidth="1"/>
    <col min="91" max="91" width="36.42578125" style="183" customWidth="1"/>
    <col min="92" max="104" width="36.85546875" style="183" customWidth="1"/>
    <col min="105" max="105" width="36.42578125" style="183" customWidth="1"/>
    <col min="106" max="108" width="36.85546875" style="183" customWidth="1"/>
    <col min="109" max="109" width="36.42578125" style="183" customWidth="1"/>
    <col min="110" max="117" width="36.85546875" style="183" customWidth="1"/>
    <col min="118" max="118" width="36.42578125" style="183" customWidth="1"/>
    <col min="119" max="256" width="36.85546875" style="183"/>
    <col min="257" max="257" width="18.42578125" style="183" customWidth="1"/>
    <col min="258" max="266" width="31.42578125" style="183" customWidth="1"/>
    <col min="267" max="283" width="36.85546875" style="183" customWidth="1"/>
    <col min="284" max="284" width="37" style="183" customWidth="1"/>
    <col min="285" max="300" width="36.85546875" style="183" customWidth="1"/>
    <col min="301" max="301" width="37.140625" style="183" customWidth="1"/>
    <col min="302" max="303" width="36.85546875" style="183" customWidth="1"/>
    <col min="304" max="304" width="36.42578125" style="183" customWidth="1"/>
    <col min="305" max="306" width="36.85546875" style="183" customWidth="1"/>
    <col min="307" max="307" width="36.42578125" style="183" customWidth="1"/>
    <col min="308" max="308" width="37" style="183" customWidth="1"/>
    <col min="309" max="327" width="36.85546875" style="183" customWidth="1"/>
    <col min="328" max="328" width="37" style="183" customWidth="1"/>
    <col min="329" max="346" width="36.85546875" style="183" customWidth="1"/>
    <col min="347" max="347" width="36.42578125" style="183" customWidth="1"/>
    <col min="348" max="360" width="36.85546875" style="183" customWidth="1"/>
    <col min="361" max="361" width="36.42578125" style="183" customWidth="1"/>
    <col min="362" max="364" width="36.85546875" style="183" customWidth="1"/>
    <col min="365" max="365" width="36.42578125" style="183" customWidth="1"/>
    <col min="366" max="373" width="36.85546875" style="183" customWidth="1"/>
    <col min="374" max="374" width="36.42578125" style="183" customWidth="1"/>
    <col min="375" max="512" width="36.85546875" style="183"/>
    <col min="513" max="513" width="18.42578125" style="183" customWidth="1"/>
    <col min="514" max="522" width="31.42578125" style="183" customWidth="1"/>
    <col min="523" max="539" width="36.85546875" style="183" customWidth="1"/>
    <col min="540" max="540" width="37" style="183" customWidth="1"/>
    <col min="541" max="556" width="36.85546875" style="183" customWidth="1"/>
    <col min="557" max="557" width="37.140625" style="183" customWidth="1"/>
    <col min="558" max="559" width="36.85546875" style="183" customWidth="1"/>
    <col min="560" max="560" width="36.42578125" style="183" customWidth="1"/>
    <col min="561" max="562" width="36.85546875" style="183" customWidth="1"/>
    <col min="563" max="563" width="36.42578125" style="183" customWidth="1"/>
    <col min="564" max="564" width="37" style="183" customWidth="1"/>
    <col min="565" max="583" width="36.85546875" style="183" customWidth="1"/>
    <col min="584" max="584" width="37" style="183" customWidth="1"/>
    <col min="585" max="602" width="36.85546875" style="183" customWidth="1"/>
    <col min="603" max="603" width="36.42578125" style="183" customWidth="1"/>
    <col min="604" max="616" width="36.85546875" style="183" customWidth="1"/>
    <col min="617" max="617" width="36.42578125" style="183" customWidth="1"/>
    <col min="618" max="620" width="36.85546875" style="183" customWidth="1"/>
    <col min="621" max="621" width="36.42578125" style="183" customWidth="1"/>
    <col min="622" max="629" width="36.85546875" style="183" customWidth="1"/>
    <col min="630" max="630" width="36.42578125" style="183" customWidth="1"/>
    <col min="631" max="768" width="36.85546875" style="183"/>
    <col min="769" max="769" width="18.42578125" style="183" customWidth="1"/>
    <col min="770" max="778" width="31.42578125" style="183" customWidth="1"/>
    <col min="779" max="795" width="36.85546875" style="183" customWidth="1"/>
    <col min="796" max="796" width="37" style="183" customWidth="1"/>
    <col min="797" max="812" width="36.85546875" style="183" customWidth="1"/>
    <col min="813" max="813" width="37.140625" style="183" customWidth="1"/>
    <col min="814" max="815" width="36.85546875" style="183" customWidth="1"/>
    <col min="816" max="816" width="36.42578125" style="183" customWidth="1"/>
    <col min="817" max="818" width="36.85546875" style="183" customWidth="1"/>
    <col min="819" max="819" width="36.42578125" style="183" customWidth="1"/>
    <col min="820" max="820" width="37" style="183" customWidth="1"/>
    <col min="821" max="839" width="36.85546875" style="183" customWidth="1"/>
    <col min="840" max="840" width="37" style="183" customWidth="1"/>
    <col min="841" max="858" width="36.85546875" style="183" customWidth="1"/>
    <col min="859" max="859" width="36.42578125" style="183" customWidth="1"/>
    <col min="860" max="872" width="36.85546875" style="183" customWidth="1"/>
    <col min="873" max="873" width="36.42578125" style="183" customWidth="1"/>
    <col min="874" max="876" width="36.85546875" style="183" customWidth="1"/>
    <col min="877" max="877" width="36.42578125" style="183" customWidth="1"/>
    <col min="878" max="885" width="36.85546875" style="183" customWidth="1"/>
    <col min="886" max="886" width="36.42578125" style="183" customWidth="1"/>
    <col min="887" max="1024" width="36.85546875" style="183"/>
    <col min="1025" max="1025" width="18.42578125" style="183" customWidth="1"/>
    <col min="1026" max="1034" width="31.42578125" style="183" customWidth="1"/>
    <col min="1035" max="1051" width="36.85546875" style="183" customWidth="1"/>
    <col min="1052" max="1052" width="37" style="183" customWidth="1"/>
    <col min="1053" max="1068" width="36.85546875" style="183" customWidth="1"/>
    <col min="1069" max="1069" width="37.140625" style="183" customWidth="1"/>
    <col min="1070" max="1071" width="36.85546875" style="183" customWidth="1"/>
    <col min="1072" max="1072" width="36.42578125" style="183" customWidth="1"/>
    <col min="1073" max="1074" width="36.85546875" style="183" customWidth="1"/>
    <col min="1075" max="1075" width="36.42578125" style="183" customWidth="1"/>
    <col min="1076" max="1076" width="37" style="183" customWidth="1"/>
    <col min="1077" max="1095" width="36.85546875" style="183" customWidth="1"/>
    <col min="1096" max="1096" width="37" style="183" customWidth="1"/>
    <col min="1097" max="1114" width="36.85546875" style="183" customWidth="1"/>
    <col min="1115" max="1115" width="36.42578125" style="183" customWidth="1"/>
    <col min="1116" max="1128" width="36.85546875" style="183" customWidth="1"/>
    <col min="1129" max="1129" width="36.42578125" style="183" customWidth="1"/>
    <col min="1130" max="1132" width="36.85546875" style="183" customWidth="1"/>
    <col min="1133" max="1133" width="36.42578125" style="183" customWidth="1"/>
    <col min="1134" max="1141" width="36.85546875" style="183" customWidth="1"/>
    <col min="1142" max="1142" width="36.42578125" style="183" customWidth="1"/>
    <col min="1143" max="1280" width="36.85546875" style="183"/>
    <col min="1281" max="1281" width="18.42578125" style="183" customWidth="1"/>
    <col min="1282" max="1290" width="31.42578125" style="183" customWidth="1"/>
    <col min="1291" max="1307" width="36.85546875" style="183" customWidth="1"/>
    <col min="1308" max="1308" width="37" style="183" customWidth="1"/>
    <col min="1309" max="1324" width="36.85546875" style="183" customWidth="1"/>
    <col min="1325" max="1325" width="37.140625" style="183" customWidth="1"/>
    <col min="1326" max="1327" width="36.85546875" style="183" customWidth="1"/>
    <col min="1328" max="1328" width="36.42578125" style="183" customWidth="1"/>
    <col min="1329" max="1330" width="36.85546875" style="183" customWidth="1"/>
    <col min="1331" max="1331" width="36.42578125" style="183" customWidth="1"/>
    <col min="1332" max="1332" width="37" style="183" customWidth="1"/>
    <col min="1333" max="1351" width="36.85546875" style="183" customWidth="1"/>
    <col min="1352" max="1352" width="37" style="183" customWidth="1"/>
    <col min="1353" max="1370" width="36.85546875" style="183" customWidth="1"/>
    <col min="1371" max="1371" width="36.42578125" style="183" customWidth="1"/>
    <col min="1372" max="1384" width="36.85546875" style="183" customWidth="1"/>
    <col min="1385" max="1385" width="36.42578125" style="183" customWidth="1"/>
    <col min="1386" max="1388" width="36.85546875" style="183" customWidth="1"/>
    <col min="1389" max="1389" width="36.42578125" style="183" customWidth="1"/>
    <col min="1390" max="1397" width="36.85546875" style="183" customWidth="1"/>
    <col min="1398" max="1398" width="36.42578125" style="183" customWidth="1"/>
    <col min="1399" max="1536" width="36.85546875" style="183"/>
    <col min="1537" max="1537" width="18.42578125" style="183" customWidth="1"/>
    <col min="1538" max="1546" width="31.42578125" style="183" customWidth="1"/>
    <col min="1547" max="1563" width="36.85546875" style="183" customWidth="1"/>
    <col min="1564" max="1564" width="37" style="183" customWidth="1"/>
    <col min="1565" max="1580" width="36.85546875" style="183" customWidth="1"/>
    <col min="1581" max="1581" width="37.140625" style="183" customWidth="1"/>
    <col min="1582" max="1583" width="36.85546875" style="183" customWidth="1"/>
    <col min="1584" max="1584" width="36.42578125" style="183" customWidth="1"/>
    <col min="1585" max="1586" width="36.85546875" style="183" customWidth="1"/>
    <col min="1587" max="1587" width="36.42578125" style="183" customWidth="1"/>
    <col min="1588" max="1588" width="37" style="183" customWidth="1"/>
    <col min="1589" max="1607" width="36.85546875" style="183" customWidth="1"/>
    <col min="1608" max="1608" width="37" style="183" customWidth="1"/>
    <col min="1609" max="1626" width="36.85546875" style="183" customWidth="1"/>
    <col min="1627" max="1627" width="36.42578125" style="183" customWidth="1"/>
    <col min="1628" max="1640" width="36.85546875" style="183" customWidth="1"/>
    <col min="1641" max="1641" width="36.42578125" style="183" customWidth="1"/>
    <col min="1642" max="1644" width="36.85546875" style="183" customWidth="1"/>
    <col min="1645" max="1645" width="36.42578125" style="183" customWidth="1"/>
    <col min="1646" max="1653" width="36.85546875" style="183" customWidth="1"/>
    <col min="1654" max="1654" width="36.42578125" style="183" customWidth="1"/>
    <col min="1655" max="1792" width="36.85546875" style="183"/>
    <col min="1793" max="1793" width="18.42578125" style="183" customWidth="1"/>
    <col min="1794" max="1802" width="31.42578125" style="183" customWidth="1"/>
    <col min="1803" max="1819" width="36.85546875" style="183" customWidth="1"/>
    <col min="1820" max="1820" width="37" style="183" customWidth="1"/>
    <col min="1821" max="1836" width="36.85546875" style="183" customWidth="1"/>
    <col min="1837" max="1837" width="37.140625" style="183" customWidth="1"/>
    <col min="1838" max="1839" width="36.85546875" style="183" customWidth="1"/>
    <col min="1840" max="1840" width="36.42578125" style="183" customWidth="1"/>
    <col min="1841" max="1842" width="36.85546875" style="183" customWidth="1"/>
    <col min="1843" max="1843" width="36.42578125" style="183" customWidth="1"/>
    <col min="1844" max="1844" width="37" style="183" customWidth="1"/>
    <col min="1845" max="1863" width="36.85546875" style="183" customWidth="1"/>
    <col min="1864" max="1864" width="37" style="183" customWidth="1"/>
    <col min="1865" max="1882" width="36.85546875" style="183" customWidth="1"/>
    <col min="1883" max="1883" width="36.42578125" style="183" customWidth="1"/>
    <col min="1884" max="1896" width="36.85546875" style="183" customWidth="1"/>
    <col min="1897" max="1897" width="36.42578125" style="183" customWidth="1"/>
    <col min="1898" max="1900" width="36.85546875" style="183" customWidth="1"/>
    <col min="1901" max="1901" width="36.42578125" style="183" customWidth="1"/>
    <col min="1902" max="1909" width="36.85546875" style="183" customWidth="1"/>
    <col min="1910" max="1910" width="36.42578125" style="183" customWidth="1"/>
    <col min="1911" max="2048" width="36.85546875" style="183"/>
    <col min="2049" max="2049" width="18.42578125" style="183" customWidth="1"/>
    <col min="2050" max="2058" width="31.42578125" style="183" customWidth="1"/>
    <col min="2059" max="2075" width="36.85546875" style="183" customWidth="1"/>
    <col min="2076" max="2076" width="37" style="183" customWidth="1"/>
    <col min="2077" max="2092" width="36.85546875" style="183" customWidth="1"/>
    <col min="2093" max="2093" width="37.140625" style="183" customWidth="1"/>
    <col min="2094" max="2095" width="36.85546875" style="183" customWidth="1"/>
    <col min="2096" max="2096" width="36.42578125" style="183" customWidth="1"/>
    <col min="2097" max="2098" width="36.85546875" style="183" customWidth="1"/>
    <col min="2099" max="2099" width="36.42578125" style="183" customWidth="1"/>
    <col min="2100" max="2100" width="37" style="183" customWidth="1"/>
    <col min="2101" max="2119" width="36.85546875" style="183" customWidth="1"/>
    <col min="2120" max="2120" width="37" style="183" customWidth="1"/>
    <col min="2121" max="2138" width="36.85546875" style="183" customWidth="1"/>
    <col min="2139" max="2139" width="36.42578125" style="183" customWidth="1"/>
    <col min="2140" max="2152" width="36.85546875" style="183" customWidth="1"/>
    <col min="2153" max="2153" width="36.42578125" style="183" customWidth="1"/>
    <col min="2154" max="2156" width="36.85546875" style="183" customWidth="1"/>
    <col min="2157" max="2157" width="36.42578125" style="183" customWidth="1"/>
    <col min="2158" max="2165" width="36.85546875" style="183" customWidth="1"/>
    <col min="2166" max="2166" width="36.42578125" style="183" customWidth="1"/>
    <col min="2167" max="2304" width="36.85546875" style="183"/>
    <col min="2305" max="2305" width="18.42578125" style="183" customWidth="1"/>
    <col min="2306" max="2314" width="31.42578125" style="183" customWidth="1"/>
    <col min="2315" max="2331" width="36.85546875" style="183" customWidth="1"/>
    <col min="2332" max="2332" width="37" style="183" customWidth="1"/>
    <col min="2333" max="2348" width="36.85546875" style="183" customWidth="1"/>
    <col min="2349" max="2349" width="37.140625" style="183" customWidth="1"/>
    <col min="2350" max="2351" width="36.85546875" style="183" customWidth="1"/>
    <col min="2352" max="2352" width="36.42578125" style="183" customWidth="1"/>
    <col min="2353" max="2354" width="36.85546875" style="183" customWidth="1"/>
    <col min="2355" max="2355" width="36.42578125" style="183" customWidth="1"/>
    <col min="2356" max="2356" width="37" style="183" customWidth="1"/>
    <col min="2357" max="2375" width="36.85546875" style="183" customWidth="1"/>
    <col min="2376" max="2376" width="37" style="183" customWidth="1"/>
    <col min="2377" max="2394" width="36.85546875" style="183" customWidth="1"/>
    <col min="2395" max="2395" width="36.42578125" style="183" customWidth="1"/>
    <col min="2396" max="2408" width="36.85546875" style="183" customWidth="1"/>
    <col min="2409" max="2409" width="36.42578125" style="183" customWidth="1"/>
    <col min="2410" max="2412" width="36.85546875" style="183" customWidth="1"/>
    <col min="2413" max="2413" width="36.42578125" style="183" customWidth="1"/>
    <col min="2414" max="2421" width="36.85546875" style="183" customWidth="1"/>
    <col min="2422" max="2422" width="36.42578125" style="183" customWidth="1"/>
    <col min="2423" max="2560" width="36.85546875" style="183"/>
    <col min="2561" max="2561" width="18.42578125" style="183" customWidth="1"/>
    <col min="2562" max="2570" width="31.42578125" style="183" customWidth="1"/>
    <col min="2571" max="2587" width="36.85546875" style="183" customWidth="1"/>
    <col min="2588" max="2588" width="37" style="183" customWidth="1"/>
    <col min="2589" max="2604" width="36.85546875" style="183" customWidth="1"/>
    <col min="2605" max="2605" width="37.140625" style="183" customWidth="1"/>
    <col min="2606" max="2607" width="36.85546875" style="183" customWidth="1"/>
    <col min="2608" max="2608" width="36.42578125" style="183" customWidth="1"/>
    <col min="2609" max="2610" width="36.85546875" style="183" customWidth="1"/>
    <col min="2611" max="2611" width="36.42578125" style="183" customWidth="1"/>
    <col min="2612" max="2612" width="37" style="183" customWidth="1"/>
    <col min="2613" max="2631" width="36.85546875" style="183" customWidth="1"/>
    <col min="2632" max="2632" width="37" style="183" customWidth="1"/>
    <col min="2633" max="2650" width="36.85546875" style="183" customWidth="1"/>
    <col min="2651" max="2651" width="36.42578125" style="183" customWidth="1"/>
    <col min="2652" max="2664" width="36.85546875" style="183" customWidth="1"/>
    <col min="2665" max="2665" width="36.42578125" style="183" customWidth="1"/>
    <col min="2666" max="2668" width="36.85546875" style="183" customWidth="1"/>
    <col min="2669" max="2669" width="36.42578125" style="183" customWidth="1"/>
    <col min="2670" max="2677" width="36.85546875" style="183" customWidth="1"/>
    <col min="2678" max="2678" width="36.42578125" style="183" customWidth="1"/>
    <col min="2679" max="2816" width="36.85546875" style="183"/>
    <col min="2817" max="2817" width="18.42578125" style="183" customWidth="1"/>
    <col min="2818" max="2826" width="31.42578125" style="183" customWidth="1"/>
    <col min="2827" max="2843" width="36.85546875" style="183" customWidth="1"/>
    <col min="2844" max="2844" width="37" style="183" customWidth="1"/>
    <col min="2845" max="2860" width="36.85546875" style="183" customWidth="1"/>
    <col min="2861" max="2861" width="37.140625" style="183" customWidth="1"/>
    <col min="2862" max="2863" width="36.85546875" style="183" customWidth="1"/>
    <col min="2864" max="2864" width="36.42578125" style="183" customWidth="1"/>
    <col min="2865" max="2866" width="36.85546875" style="183" customWidth="1"/>
    <col min="2867" max="2867" width="36.42578125" style="183" customWidth="1"/>
    <col min="2868" max="2868" width="37" style="183" customWidth="1"/>
    <col min="2869" max="2887" width="36.85546875" style="183" customWidth="1"/>
    <col min="2888" max="2888" width="37" style="183" customWidth="1"/>
    <col min="2889" max="2906" width="36.85546875" style="183" customWidth="1"/>
    <col min="2907" max="2907" width="36.42578125" style="183" customWidth="1"/>
    <col min="2908" max="2920" width="36.85546875" style="183" customWidth="1"/>
    <col min="2921" max="2921" width="36.42578125" style="183" customWidth="1"/>
    <col min="2922" max="2924" width="36.85546875" style="183" customWidth="1"/>
    <col min="2925" max="2925" width="36.42578125" style="183" customWidth="1"/>
    <col min="2926" max="2933" width="36.85546875" style="183" customWidth="1"/>
    <col min="2934" max="2934" width="36.42578125" style="183" customWidth="1"/>
    <col min="2935" max="3072" width="36.85546875" style="183"/>
    <col min="3073" max="3073" width="18.42578125" style="183" customWidth="1"/>
    <col min="3074" max="3082" width="31.42578125" style="183" customWidth="1"/>
    <col min="3083" max="3099" width="36.85546875" style="183" customWidth="1"/>
    <col min="3100" max="3100" width="37" style="183" customWidth="1"/>
    <col min="3101" max="3116" width="36.85546875" style="183" customWidth="1"/>
    <col min="3117" max="3117" width="37.140625" style="183" customWidth="1"/>
    <col min="3118" max="3119" width="36.85546875" style="183" customWidth="1"/>
    <col min="3120" max="3120" width="36.42578125" style="183" customWidth="1"/>
    <col min="3121" max="3122" width="36.85546875" style="183" customWidth="1"/>
    <col min="3123" max="3123" width="36.42578125" style="183" customWidth="1"/>
    <col min="3124" max="3124" width="37" style="183" customWidth="1"/>
    <col min="3125" max="3143" width="36.85546875" style="183" customWidth="1"/>
    <col min="3144" max="3144" width="37" style="183" customWidth="1"/>
    <col min="3145" max="3162" width="36.85546875" style="183" customWidth="1"/>
    <col min="3163" max="3163" width="36.42578125" style="183" customWidth="1"/>
    <col min="3164" max="3176" width="36.85546875" style="183" customWidth="1"/>
    <col min="3177" max="3177" width="36.42578125" style="183" customWidth="1"/>
    <col min="3178" max="3180" width="36.85546875" style="183" customWidth="1"/>
    <col min="3181" max="3181" width="36.42578125" style="183" customWidth="1"/>
    <col min="3182" max="3189" width="36.85546875" style="183" customWidth="1"/>
    <col min="3190" max="3190" width="36.42578125" style="183" customWidth="1"/>
    <col min="3191" max="3328" width="36.85546875" style="183"/>
    <col min="3329" max="3329" width="18.42578125" style="183" customWidth="1"/>
    <col min="3330" max="3338" width="31.42578125" style="183" customWidth="1"/>
    <col min="3339" max="3355" width="36.85546875" style="183" customWidth="1"/>
    <col min="3356" max="3356" width="37" style="183" customWidth="1"/>
    <col min="3357" max="3372" width="36.85546875" style="183" customWidth="1"/>
    <col min="3373" max="3373" width="37.140625" style="183" customWidth="1"/>
    <col min="3374" max="3375" width="36.85546875" style="183" customWidth="1"/>
    <col min="3376" max="3376" width="36.42578125" style="183" customWidth="1"/>
    <col min="3377" max="3378" width="36.85546875" style="183" customWidth="1"/>
    <col min="3379" max="3379" width="36.42578125" style="183" customWidth="1"/>
    <col min="3380" max="3380" width="37" style="183" customWidth="1"/>
    <col min="3381" max="3399" width="36.85546875" style="183" customWidth="1"/>
    <col min="3400" max="3400" width="37" style="183" customWidth="1"/>
    <col min="3401" max="3418" width="36.85546875" style="183" customWidth="1"/>
    <col min="3419" max="3419" width="36.42578125" style="183" customWidth="1"/>
    <col min="3420" max="3432" width="36.85546875" style="183" customWidth="1"/>
    <col min="3433" max="3433" width="36.42578125" style="183" customWidth="1"/>
    <col min="3434" max="3436" width="36.85546875" style="183" customWidth="1"/>
    <col min="3437" max="3437" width="36.42578125" style="183" customWidth="1"/>
    <col min="3438" max="3445" width="36.85546875" style="183" customWidth="1"/>
    <col min="3446" max="3446" width="36.42578125" style="183" customWidth="1"/>
    <col min="3447" max="3584" width="36.85546875" style="183"/>
    <col min="3585" max="3585" width="18.42578125" style="183" customWidth="1"/>
    <col min="3586" max="3594" width="31.42578125" style="183" customWidth="1"/>
    <col min="3595" max="3611" width="36.85546875" style="183" customWidth="1"/>
    <col min="3612" max="3612" width="37" style="183" customWidth="1"/>
    <col min="3613" max="3628" width="36.85546875" style="183" customWidth="1"/>
    <col min="3629" max="3629" width="37.140625" style="183" customWidth="1"/>
    <col min="3630" max="3631" width="36.85546875" style="183" customWidth="1"/>
    <col min="3632" max="3632" width="36.42578125" style="183" customWidth="1"/>
    <col min="3633" max="3634" width="36.85546875" style="183" customWidth="1"/>
    <col min="3635" max="3635" width="36.42578125" style="183" customWidth="1"/>
    <col min="3636" max="3636" width="37" style="183" customWidth="1"/>
    <col min="3637" max="3655" width="36.85546875" style="183" customWidth="1"/>
    <col min="3656" max="3656" width="37" style="183" customWidth="1"/>
    <col min="3657" max="3674" width="36.85546875" style="183" customWidth="1"/>
    <col min="3675" max="3675" width="36.42578125" style="183" customWidth="1"/>
    <col min="3676" max="3688" width="36.85546875" style="183" customWidth="1"/>
    <col min="3689" max="3689" width="36.42578125" style="183" customWidth="1"/>
    <col min="3690" max="3692" width="36.85546875" style="183" customWidth="1"/>
    <col min="3693" max="3693" width="36.42578125" style="183" customWidth="1"/>
    <col min="3694" max="3701" width="36.85546875" style="183" customWidth="1"/>
    <col min="3702" max="3702" width="36.42578125" style="183" customWidth="1"/>
    <col min="3703" max="3840" width="36.85546875" style="183"/>
    <col min="3841" max="3841" width="18.42578125" style="183" customWidth="1"/>
    <col min="3842" max="3850" width="31.42578125" style="183" customWidth="1"/>
    <col min="3851" max="3867" width="36.85546875" style="183" customWidth="1"/>
    <col min="3868" max="3868" width="37" style="183" customWidth="1"/>
    <col min="3869" max="3884" width="36.85546875" style="183" customWidth="1"/>
    <col min="3885" max="3885" width="37.140625" style="183" customWidth="1"/>
    <col min="3886" max="3887" width="36.85546875" style="183" customWidth="1"/>
    <col min="3888" max="3888" width="36.42578125" style="183" customWidth="1"/>
    <col min="3889" max="3890" width="36.85546875" style="183" customWidth="1"/>
    <col min="3891" max="3891" width="36.42578125" style="183" customWidth="1"/>
    <col min="3892" max="3892" width="37" style="183" customWidth="1"/>
    <col min="3893" max="3911" width="36.85546875" style="183" customWidth="1"/>
    <col min="3912" max="3912" width="37" style="183" customWidth="1"/>
    <col min="3913" max="3930" width="36.85546875" style="183" customWidth="1"/>
    <col min="3931" max="3931" width="36.42578125" style="183" customWidth="1"/>
    <col min="3932" max="3944" width="36.85546875" style="183" customWidth="1"/>
    <col min="3945" max="3945" width="36.42578125" style="183" customWidth="1"/>
    <col min="3946" max="3948" width="36.85546875" style="183" customWidth="1"/>
    <col min="3949" max="3949" width="36.42578125" style="183" customWidth="1"/>
    <col min="3950" max="3957" width="36.85546875" style="183" customWidth="1"/>
    <col min="3958" max="3958" width="36.42578125" style="183" customWidth="1"/>
    <col min="3959" max="4096" width="36.85546875" style="183"/>
    <col min="4097" max="4097" width="18.42578125" style="183" customWidth="1"/>
    <col min="4098" max="4106" width="31.42578125" style="183" customWidth="1"/>
    <col min="4107" max="4123" width="36.85546875" style="183" customWidth="1"/>
    <col min="4124" max="4124" width="37" style="183" customWidth="1"/>
    <col min="4125" max="4140" width="36.85546875" style="183" customWidth="1"/>
    <col min="4141" max="4141" width="37.140625" style="183" customWidth="1"/>
    <col min="4142" max="4143" width="36.85546875" style="183" customWidth="1"/>
    <col min="4144" max="4144" width="36.42578125" style="183" customWidth="1"/>
    <col min="4145" max="4146" width="36.85546875" style="183" customWidth="1"/>
    <col min="4147" max="4147" width="36.42578125" style="183" customWidth="1"/>
    <col min="4148" max="4148" width="37" style="183" customWidth="1"/>
    <col min="4149" max="4167" width="36.85546875" style="183" customWidth="1"/>
    <col min="4168" max="4168" width="37" style="183" customWidth="1"/>
    <col min="4169" max="4186" width="36.85546875" style="183" customWidth="1"/>
    <col min="4187" max="4187" width="36.42578125" style="183" customWidth="1"/>
    <col min="4188" max="4200" width="36.85546875" style="183" customWidth="1"/>
    <col min="4201" max="4201" width="36.42578125" style="183" customWidth="1"/>
    <col min="4202" max="4204" width="36.85546875" style="183" customWidth="1"/>
    <col min="4205" max="4205" width="36.42578125" style="183" customWidth="1"/>
    <col min="4206" max="4213" width="36.85546875" style="183" customWidth="1"/>
    <col min="4214" max="4214" width="36.42578125" style="183" customWidth="1"/>
    <col min="4215" max="4352" width="36.85546875" style="183"/>
    <col min="4353" max="4353" width="18.42578125" style="183" customWidth="1"/>
    <col min="4354" max="4362" width="31.42578125" style="183" customWidth="1"/>
    <col min="4363" max="4379" width="36.85546875" style="183" customWidth="1"/>
    <col min="4380" max="4380" width="37" style="183" customWidth="1"/>
    <col min="4381" max="4396" width="36.85546875" style="183" customWidth="1"/>
    <col min="4397" max="4397" width="37.140625" style="183" customWidth="1"/>
    <col min="4398" max="4399" width="36.85546875" style="183" customWidth="1"/>
    <col min="4400" max="4400" width="36.42578125" style="183" customWidth="1"/>
    <col min="4401" max="4402" width="36.85546875" style="183" customWidth="1"/>
    <col min="4403" max="4403" width="36.42578125" style="183" customWidth="1"/>
    <col min="4404" max="4404" width="37" style="183" customWidth="1"/>
    <col min="4405" max="4423" width="36.85546875" style="183" customWidth="1"/>
    <col min="4424" max="4424" width="37" style="183" customWidth="1"/>
    <col min="4425" max="4442" width="36.85546875" style="183" customWidth="1"/>
    <col min="4443" max="4443" width="36.42578125" style="183" customWidth="1"/>
    <col min="4444" max="4456" width="36.85546875" style="183" customWidth="1"/>
    <col min="4457" max="4457" width="36.42578125" style="183" customWidth="1"/>
    <col min="4458" max="4460" width="36.85546875" style="183" customWidth="1"/>
    <col min="4461" max="4461" width="36.42578125" style="183" customWidth="1"/>
    <col min="4462" max="4469" width="36.85546875" style="183" customWidth="1"/>
    <col min="4470" max="4470" width="36.42578125" style="183" customWidth="1"/>
    <col min="4471" max="4608" width="36.85546875" style="183"/>
    <col min="4609" max="4609" width="18.42578125" style="183" customWidth="1"/>
    <col min="4610" max="4618" width="31.42578125" style="183" customWidth="1"/>
    <col min="4619" max="4635" width="36.85546875" style="183" customWidth="1"/>
    <col min="4636" max="4636" width="37" style="183" customWidth="1"/>
    <col min="4637" max="4652" width="36.85546875" style="183" customWidth="1"/>
    <col min="4653" max="4653" width="37.140625" style="183" customWidth="1"/>
    <col min="4654" max="4655" width="36.85546875" style="183" customWidth="1"/>
    <col min="4656" max="4656" width="36.42578125" style="183" customWidth="1"/>
    <col min="4657" max="4658" width="36.85546875" style="183" customWidth="1"/>
    <col min="4659" max="4659" width="36.42578125" style="183" customWidth="1"/>
    <col min="4660" max="4660" width="37" style="183" customWidth="1"/>
    <col min="4661" max="4679" width="36.85546875" style="183" customWidth="1"/>
    <col min="4680" max="4680" width="37" style="183" customWidth="1"/>
    <col min="4681" max="4698" width="36.85546875" style="183" customWidth="1"/>
    <col min="4699" max="4699" width="36.42578125" style="183" customWidth="1"/>
    <col min="4700" max="4712" width="36.85546875" style="183" customWidth="1"/>
    <col min="4713" max="4713" width="36.42578125" style="183" customWidth="1"/>
    <col min="4714" max="4716" width="36.85546875" style="183" customWidth="1"/>
    <col min="4717" max="4717" width="36.42578125" style="183" customWidth="1"/>
    <col min="4718" max="4725" width="36.85546875" style="183" customWidth="1"/>
    <col min="4726" max="4726" width="36.42578125" style="183" customWidth="1"/>
    <col min="4727" max="4864" width="36.85546875" style="183"/>
    <col min="4865" max="4865" width="18.42578125" style="183" customWidth="1"/>
    <col min="4866" max="4874" width="31.42578125" style="183" customWidth="1"/>
    <col min="4875" max="4891" width="36.85546875" style="183" customWidth="1"/>
    <col min="4892" max="4892" width="37" style="183" customWidth="1"/>
    <col min="4893" max="4908" width="36.85546875" style="183" customWidth="1"/>
    <col min="4909" max="4909" width="37.140625" style="183" customWidth="1"/>
    <col min="4910" max="4911" width="36.85546875" style="183" customWidth="1"/>
    <col min="4912" max="4912" width="36.42578125" style="183" customWidth="1"/>
    <col min="4913" max="4914" width="36.85546875" style="183" customWidth="1"/>
    <col min="4915" max="4915" width="36.42578125" style="183" customWidth="1"/>
    <col min="4916" max="4916" width="37" style="183" customWidth="1"/>
    <col min="4917" max="4935" width="36.85546875" style="183" customWidth="1"/>
    <col min="4936" max="4936" width="37" style="183" customWidth="1"/>
    <col min="4937" max="4954" width="36.85546875" style="183" customWidth="1"/>
    <col min="4955" max="4955" width="36.42578125" style="183" customWidth="1"/>
    <col min="4956" max="4968" width="36.85546875" style="183" customWidth="1"/>
    <col min="4969" max="4969" width="36.42578125" style="183" customWidth="1"/>
    <col min="4970" max="4972" width="36.85546875" style="183" customWidth="1"/>
    <col min="4973" max="4973" width="36.42578125" style="183" customWidth="1"/>
    <col min="4974" max="4981" width="36.85546875" style="183" customWidth="1"/>
    <col min="4982" max="4982" width="36.42578125" style="183" customWidth="1"/>
    <col min="4983" max="5120" width="36.85546875" style="183"/>
    <col min="5121" max="5121" width="18.42578125" style="183" customWidth="1"/>
    <col min="5122" max="5130" width="31.42578125" style="183" customWidth="1"/>
    <col min="5131" max="5147" width="36.85546875" style="183" customWidth="1"/>
    <col min="5148" max="5148" width="37" style="183" customWidth="1"/>
    <col min="5149" max="5164" width="36.85546875" style="183" customWidth="1"/>
    <col min="5165" max="5165" width="37.140625" style="183" customWidth="1"/>
    <col min="5166" max="5167" width="36.85546875" style="183" customWidth="1"/>
    <col min="5168" max="5168" width="36.42578125" style="183" customWidth="1"/>
    <col min="5169" max="5170" width="36.85546875" style="183" customWidth="1"/>
    <col min="5171" max="5171" width="36.42578125" style="183" customWidth="1"/>
    <col min="5172" max="5172" width="37" style="183" customWidth="1"/>
    <col min="5173" max="5191" width="36.85546875" style="183" customWidth="1"/>
    <col min="5192" max="5192" width="37" style="183" customWidth="1"/>
    <col min="5193" max="5210" width="36.85546875" style="183" customWidth="1"/>
    <col min="5211" max="5211" width="36.42578125" style="183" customWidth="1"/>
    <col min="5212" max="5224" width="36.85546875" style="183" customWidth="1"/>
    <col min="5225" max="5225" width="36.42578125" style="183" customWidth="1"/>
    <col min="5226" max="5228" width="36.85546875" style="183" customWidth="1"/>
    <col min="5229" max="5229" width="36.42578125" style="183" customWidth="1"/>
    <col min="5230" max="5237" width="36.85546875" style="183" customWidth="1"/>
    <col min="5238" max="5238" width="36.42578125" style="183" customWidth="1"/>
    <col min="5239" max="5376" width="36.85546875" style="183"/>
    <col min="5377" max="5377" width="18.42578125" style="183" customWidth="1"/>
    <col min="5378" max="5386" width="31.42578125" style="183" customWidth="1"/>
    <col min="5387" max="5403" width="36.85546875" style="183" customWidth="1"/>
    <col min="5404" max="5404" width="37" style="183" customWidth="1"/>
    <col min="5405" max="5420" width="36.85546875" style="183" customWidth="1"/>
    <col min="5421" max="5421" width="37.140625" style="183" customWidth="1"/>
    <col min="5422" max="5423" width="36.85546875" style="183" customWidth="1"/>
    <col min="5424" max="5424" width="36.42578125" style="183" customWidth="1"/>
    <col min="5425" max="5426" width="36.85546875" style="183" customWidth="1"/>
    <col min="5427" max="5427" width="36.42578125" style="183" customWidth="1"/>
    <col min="5428" max="5428" width="37" style="183" customWidth="1"/>
    <col min="5429" max="5447" width="36.85546875" style="183" customWidth="1"/>
    <col min="5448" max="5448" width="37" style="183" customWidth="1"/>
    <col min="5449" max="5466" width="36.85546875" style="183" customWidth="1"/>
    <col min="5467" max="5467" width="36.42578125" style="183" customWidth="1"/>
    <col min="5468" max="5480" width="36.85546875" style="183" customWidth="1"/>
    <col min="5481" max="5481" width="36.42578125" style="183" customWidth="1"/>
    <col min="5482" max="5484" width="36.85546875" style="183" customWidth="1"/>
    <col min="5485" max="5485" width="36.42578125" style="183" customWidth="1"/>
    <col min="5486" max="5493" width="36.85546875" style="183" customWidth="1"/>
    <col min="5494" max="5494" width="36.42578125" style="183" customWidth="1"/>
    <col min="5495" max="5632" width="36.85546875" style="183"/>
    <col min="5633" max="5633" width="18.42578125" style="183" customWidth="1"/>
    <col min="5634" max="5642" width="31.42578125" style="183" customWidth="1"/>
    <col min="5643" max="5659" width="36.85546875" style="183" customWidth="1"/>
    <col min="5660" max="5660" width="37" style="183" customWidth="1"/>
    <col min="5661" max="5676" width="36.85546875" style="183" customWidth="1"/>
    <col min="5677" max="5677" width="37.140625" style="183" customWidth="1"/>
    <col min="5678" max="5679" width="36.85546875" style="183" customWidth="1"/>
    <col min="5680" max="5680" width="36.42578125" style="183" customWidth="1"/>
    <col min="5681" max="5682" width="36.85546875" style="183" customWidth="1"/>
    <col min="5683" max="5683" width="36.42578125" style="183" customWidth="1"/>
    <col min="5684" max="5684" width="37" style="183" customWidth="1"/>
    <col min="5685" max="5703" width="36.85546875" style="183" customWidth="1"/>
    <col min="5704" max="5704" width="37" style="183" customWidth="1"/>
    <col min="5705" max="5722" width="36.85546875" style="183" customWidth="1"/>
    <col min="5723" max="5723" width="36.42578125" style="183" customWidth="1"/>
    <col min="5724" max="5736" width="36.85546875" style="183" customWidth="1"/>
    <col min="5737" max="5737" width="36.42578125" style="183" customWidth="1"/>
    <col min="5738" max="5740" width="36.85546875" style="183" customWidth="1"/>
    <col min="5741" max="5741" width="36.42578125" style="183" customWidth="1"/>
    <col min="5742" max="5749" width="36.85546875" style="183" customWidth="1"/>
    <col min="5750" max="5750" width="36.42578125" style="183" customWidth="1"/>
    <col min="5751" max="5888" width="36.85546875" style="183"/>
    <col min="5889" max="5889" width="18.42578125" style="183" customWidth="1"/>
    <col min="5890" max="5898" width="31.42578125" style="183" customWidth="1"/>
    <col min="5899" max="5915" width="36.85546875" style="183" customWidth="1"/>
    <col min="5916" max="5916" width="37" style="183" customWidth="1"/>
    <col min="5917" max="5932" width="36.85546875" style="183" customWidth="1"/>
    <col min="5933" max="5933" width="37.140625" style="183" customWidth="1"/>
    <col min="5934" max="5935" width="36.85546875" style="183" customWidth="1"/>
    <col min="5936" max="5936" width="36.42578125" style="183" customWidth="1"/>
    <col min="5937" max="5938" width="36.85546875" style="183" customWidth="1"/>
    <col min="5939" max="5939" width="36.42578125" style="183" customWidth="1"/>
    <col min="5940" max="5940" width="37" style="183" customWidth="1"/>
    <col min="5941" max="5959" width="36.85546875" style="183" customWidth="1"/>
    <col min="5960" max="5960" width="37" style="183" customWidth="1"/>
    <col min="5961" max="5978" width="36.85546875" style="183" customWidth="1"/>
    <col min="5979" max="5979" width="36.42578125" style="183" customWidth="1"/>
    <col min="5980" max="5992" width="36.85546875" style="183" customWidth="1"/>
    <col min="5993" max="5993" width="36.42578125" style="183" customWidth="1"/>
    <col min="5994" max="5996" width="36.85546875" style="183" customWidth="1"/>
    <col min="5997" max="5997" width="36.42578125" style="183" customWidth="1"/>
    <col min="5998" max="6005" width="36.85546875" style="183" customWidth="1"/>
    <col min="6006" max="6006" width="36.42578125" style="183" customWidth="1"/>
    <col min="6007" max="6144" width="36.85546875" style="183"/>
    <col min="6145" max="6145" width="18.42578125" style="183" customWidth="1"/>
    <col min="6146" max="6154" width="31.42578125" style="183" customWidth="1"/>
    <col min="6155" max="6171" width="36.85546875" style="183" customWidth="1"/>
    <col min="6172" max="6172" width="37" style="183" customWidth="1"/>
    <col min="6173" max="6188" width="36.85546875" style="183" customWidth="1"/>
    <col min="6189" max="6189" width="37.140625" style="183" customWidth="1"/>
    <col min="6190" max="6191" width="36.85546875" style="183" customWidth="1"/>
    <col min="6192" max="6192" width="36.42578125" style="183" customWidth="1"/>
    <col min="6193" max="6194" width="36.85546875" style="183" customWidth="1"/>
    <col min="6195" max="6195" width="36.42578125" style="183" customWidth="1"/>
    <col min="6196" max="6196" width="37" style="183" customWidth="1"/>
    <col min="6197" max="6215" width="36.85546875" style="183" customWidth="1"/>
    <col min="6216" max="6216" width="37" style="183" customWidth="1"/>
    <col min="6217" max="6234" width="36.85546875" style="183" customWidth="1"/>
    <col min="6235" max="6235" width="36.42578125" style="183" customWidth="1"/>
    <col min="6236" max="6248" width="36.85546875" style="183" customWidth="1"/>
    <col min="6249" max="6249" width="36.42578125" style="183" customWidth="1"/>
    <col min="6250" max="6252" width="36.85546875" style="183" customWidth="1"/>
    <col min="6253" max="6253" width="36.42578125" style="183" customWidth="1"/>
    <col min="6254" max="6261" width="36.85546875" style="183" customWidth="1"/>
    <col min="6262" max="6262" width="36.42578125" style="183" customWidth="1"/>
    <col min="6263" max="6400" width="36.85546875" style="183"/>
    <col min="6401" max="6401" width="18.42578125" style="183" customWidth="1"/>
    <col min="6402" max="6410" width="31.42578125" style="183" customWidth="1"/>
    <col min="6411" max="6427" width="36.85546875" style="183" customWidth="1"/>
    <col min="6428" max="6428" width="37" style="183" customWidth="1"/>
    <col min="6429" max="6444" width="36.85546875" style="183" customWidth="1"/>
    <col min="6445" max="6445" width="37.140625" style="183" customWidth="1"/>
    <col min="6446" max="6447" width="36.85546875" style="183" customWidth="1"/>
    <col min="6448" max="6448" width="36.42578125" style="183" customWidth="1"/>
    <col min="6449" max="6450" width="36.85546875" style="183" customWidth="1"/>
    <col min="6451" max="6451" width="36.42578125" style="183" customWidth="1"/>
    <col min="6452" max="6452" width="37" style="183" customWidth="1"/>
    <col min="6453" max="6471" width="36.85546875" style="183" customWidth="1"/>
    <col min="6472" max="6472" width="37" style="183" customWidth="1"/>
    <col min="6473" max="6490" width="36.85546875" style="183" customWidth="1"/>
    <col min="6491" max="6491" width="36.42578125" style="183" customWidth="1"/>
    <col min="6492" max="6504" width="36.85546875" style="183" customWidth="1"/>
    <col min="6505" max="6505" width="36.42578125" style="183" customWidth="1"/>
    <col min="6506" max="6508" width="36.85546875" style="183" customWidth="1"/>
    <col min="6509" max="6509" width="36.42578125" style="183" customWidth="1"/>
    <col min="6510" max="6517" width="36.85546875" style="183" customWidth="1"/>
    <col min="6518" max="6518" width="36.42578125" style="183" customWidth="1"/>
    <col min="6519" max="6656" width="36.85546875" style="183"/>
    <col min="6657" max="6657" width="18.42578125" style="183" customWidth="1"/>
    <col min="6658" max="6666" width="31.42578125" style="183" customWidth="1"/>
    <col min="6667" max="6683" width="36.85546875" style="183" customWidth="1"/>
    <col min="6684" max="6684" width="37" style="183" customWidth="1"/>
    <col min="6685" max="6700" width="36.85546875" style="183" customWidth="1"/>
    <col min="6701" max="6701" width="37.140625" style="183" customWidth="1"/>
    <col min="6702" max="6703" width="36.85546875" style="183" customWidth="1"/>
    <col min="6704" max="6704" width="36.42578125" style="183" customWidth="1"/>
    <col min="6705" max="6706" width="36.85546875" style="183" customWidth="1"/>
    <col min="6707" max="6707" width="36.42578125" style="183" customWidth="1"/>
    <col min="6708" max="6708" width="37" style="183" customWidth="1"/>
    <col min="6709" max="6727" width="36.85546875" style="183" customWidth="1"/>
    <col min="6728" max="6728" width="37" style="183" customWidth="1"/>
    <col min="6729" max="6746" width="36.85546875" style="183" customWidth="1"/>
    <col min="6747" max="6747" width="36.42578125" style="183" customWidth="1"/>
    <col min="6748" max="6760" width="36.85546875" style="183" customWidth="1"/>
    <col min="6761" max="6761" width="36.42578125" style="183" customWidth="1"/>
    <col min="6762" max="6764" width="36.85546875" style="183" customWidth="1"/>
    <col min="6765" max="6765" width="36.42578125" style="183" customWidth="1"/>
    <col min="6766" max="6773" width="36.85546875" style="183" customWidth="1"/>
    <col min="6774" max="6774" width="36.42578125" style="183" customWidth="1"/>
    <col min="6775" max="6912" width="36.85546875" style="183"/>
    <col min="6913" max="6913" width="18.42578125" style="183" customWidth="1"/>
    <col min="6914" max="6922" width="31.42578125" style="183" customWidth="1"/>
    <col min="6923" max="6939" width="36.85546875" style="183" customWidth="1"/>
    <col min="6940" max="6940" width="37" style="183" customWidth="1"/>
    <col min="6941" max="6956" width="36.85546875" style="183" customWidth="1"/>
    <col min="6957" max="6957" width="37.140625" style="183" customWidth="1"/>
    <col min="6958" max="6959" width="36.85546875" style="183" customWidth="1"/>
    <col min="6960" max="6960" width="36.42578125" style="183" customWidth="1"/>
    <col min="6961" max="6962" width="36.85546875" style="183" customWidth="1"/>
    <col min="6963" max="6963" width="36.42578125" style="183" customWidth="1"/>
    <col min="6964" max="6964" width="37" style="183" customWidth="1"/>
    <col min="6965" max="6983" width="36.85546875" style="183" customWidth="1"/>
    <col min="6984" max="6984" width="37" style="183" customWidth="1"/>
    <col min="6985" max="7002" width="36.85546875" style="183" customWidth="1"/>
    <col min="7003" max="7003" width="36.42578125" style="183" customWidth="1"/>
    <col min="7004" max="7016" width="36.85546875" style="183" customWidth="1"/>
    <col min="7017" max="7017" width="36.42578125" style="183" customWidth="1"/>
    <col min="7018" max="7020" width="36.85546875" style="183" customWidth="1"/>
    <col min="7021" max="7021" width="36.42578125" style="183" customWidth="1"/>
    <col min="7022" max="7029" width="36.85546875" style="183" customWidth="1"/>
    <col min="7030" max="7030" width="36.42578125" style="183" customWidth="1"/>
    <col min="7031" max="7168" width="36.85546875" style="183"/>
    <col min="7169" max="7169" width="18.42578125" style="183" customWidth="1"/>
    <col min="7170" max="7178" width="31.42578125" style="183" customWidth="1"/>
    <col min="7179" max="7195" width="36.85546875" style="183" customWidth="1"/>
    <col min="7196" max="7196" width="37" style="183" customWidth="1"/>
    <col min="7197" max="7212" width="36.85546875" style="183" customWidth="1"/>
    <col min="7213" max="7213" width="37.140625" style="183" customWidth="1"/>
    <col min="7214" max="7215" width="36.85546875" style="183" customWidth="1"/>
    <col min="7216" max="7216" width="36.42578125" style="183" customWidth="1"/>
    <col min="7217" max="7218" width="36.85546875" style="183" customWidth="1"/>
    <col min="7219" max="7219" width="36.42578125" style="183" customWidth="1"/>
    <col min="7220" max="7220" width="37" style="183" customWidth="1"/>
    <col min="7221" max="7239" width="36.85546875" style="183" customWidth="1"/>
    <col min="7240" max="7240" width="37" style="183" customWidth="1"/>
    <col min="7241" max="7258" width="36.85546875" style="183" customWidth="1"/>
    <col min="7259" max="7259" width="36.42578125" style="183" customWidth="1"/>
    <col min="7260" max="7272" width="36.85546875" style="183" customWidth="1"/>
    <col min="7273" max="7273" width="36.42578125" style="183" customWidth="1"/>
    <col min="7274" max="7276" width="36.85546875" style="183" customWidth="1"/>
    <col min="7277" max="7277" width="36.42578125" style="183" customWidth="1"/>
    <col min="7278" max="7285" width="36.85546875" style="183" customWidth="1"/>
    <col min="7286" max="7286" width="36.42578125" style="183" customWidth="1"/>
    <col min="7287" max="7424" width="36.85546875" style="183"/>
    <col min="7425" max="7425" width="18.42578125" style="183" customWidth="1"/>
    <col min="7426" max="7434" width="31.42578125" style="183" customWidth="1"/>
    <col min="7435" max="7451" width="36.85546875" style="183" customWidth="1"/>
    <col min="7452" max="7452" width="37" style="183" customWidth="1"/>
    <col min="7453" max="7468" width="36.85546875" style="183" customWidth="1"/>
    <col min="7469" max="7469" width="37.140625" style="183" customWidth="1"/>
    <col min="7470" max="7471" width="36.85546875" style="183" customWidth="1"/>
    <col min="7472" max="7472" width="36.42578125" style="183" customWidth="1"/>
    <col min="7473" max="7474" width="36.85546875" style="183" customWidth="1"/>
    <col min="7475" max="7475" width="36.42578125" style="183" customWidth="1"/>
    <col min="7476" max="7476" width="37" style="183" customWidth="1"/>
    <col min="7477" max="7495" width="36.85546875" style="183" customWidth="1"/>
    <col min="7496" max="7496" width="37" style="183" customWidth="1"/>
    <col min="7497" max="7514" width="36.85546875" style="183" customWidth="1"/>
    <col min="7515" max="7515" width="36.42578125" style="183" customWidth="1"/>
    <col min="7516" max="7528" width="36.85546875" style="183" customWidth="1"/>
    <col min="7529" max="7529" width="36.42578125" style="183" customWidth="1"/>
    <col min="7530" max="7532" width="36.85546875" style="183" customWidth="1"/>
    <col min="7533" max="7533" width="36.42578125" style="183" customWidth="1"/>
    <col min="7534" max="7541" width="36.85546875" style="183" customWidth="1"/>
    <col min="7542" max="7542" width="36.42578125" style="183" customWidth="1"/>
    <col min="7543" max="7680" width="36.85546875" style="183"/>
    <col min="7681" max="7681" width="18.42578125" style="183" customWidth="1"/>
    <col min="7682" max="7690" width="31.42578125" style="183" customWidth="1"/>
    <col min="7691" max="7707" width="36.85546875" style="183" customWidth="1"/>
    <col min="7708" max="7708" width="37" style="183" customWidth="1"/>
    <col min="7709" max="7724" width="36.85546875" style="183" customWidth="1"/>
    <col min="7725" max="7725" width="37.140625" style="183" customWidth="1"/>
    <col min="7726" max="7727" width="36.85546875" style="183" customWidth="1"/>
    <col min="7728" max="7728" width="36.42578125" style="183" customWidth="1"/>
    <col min="7729" max="7730" width="36.85546875" style="183" customWidth="1"/>
    <col min="7731" max="7731" width="36.42578125" style="183" customWidth="1"/>
    <col min="7732" max="7732" width="37" style="183" customWidth="1"/>
    <col min="7733" max="7751" width="36.85546875" style="183" customWidth="1"/>
    <col min="7752" max="7752" width="37" style="183" customWidth="1"/>
    <col min="7753" max="7770" width="36.85546875" style="183" customWidth="1"/>
    <col min="7771" max="7771" width="36.42578125" style="183" customWidth="1"/>
    <col min="7772" max="7784" width="36.85546875" style="183" customWidth="1"/>
    <col min="7785" max="7785" width="36.42578125" style="183" customWidth="1"/>
    <col min="7786" max="7788" width="36.85546875" style="183" customWidth="1"/>
    <col min="7789" max="7789" width="36.42578125" style="183" customWidth="1"/>
    <col min="7790" max="7797" width="36.85546875" style="183" customWidth="1"/>
    <col min="7798" max="7798" width="36.42578125" style="183" customWidth="1"/>
    <col min="7799" max="7936" width="36.85546875" style="183"/>
    <col min="7937" max="7937" width="18.42578125" style="183" customWidth="1"/>
    <col min="7938" max="7946" width="31.42578125" style="183" customWidth="1"/>
    <col min="7947" max="7963" width="36.85546875" style="183" customWidth="1"/>
    <col min="7964" max="7964" width="37" style="183" customWidth="1"/>
    <col min="7965" max="7980" width="36.85546875" style="183" customWidth="1"/>
    <col min="7981" max="7981" width="37.140625" style="183" customWidth="1"/>
    <col min="7982" max="7983" width="36.85546875" style="183" customWidth="1"/>
    <col min="7984" max="7984" width="36.42578125" style="183" customWidth="1"/>
    <col min="7985" max="7986" width="36.85546875" style="183" customWidth="1"/>
    <col min="7987" max="7987" width="36.42578125" style="183" customWidth="1"/>
    <col min="7988" max="7988" width="37" style="183" customWidth="1"/>
    <col min="7989" max="8007" width="36.85546875" style="183" customWidth="1"/>
    <col min="8008" max="8008" width="37" style="183" customWidth="1"/>
    <col min="8009" max="8026" width="36.85546875" style="183" customWidth="1"/>
    <col min="8027" max="8027" width="36.42578125" style="183" customWidth="1"/>
    <col min="8028" max="8040" width="36.85546875" style="183" customWidth="1"/>
    <col min="8041" max="8041" width="36.42578125" style="183" customWidth="1"/>
    <col min="8042" max="8044" width="36.85546875" style="183" customWidth="1"/>
    <col min="8045" max="8045" width="36.42578125" style="183" customWidth="1"/>
    <col min="8046" max="8053" width="36.85546875" style="183" customWidth="1"/>
    <col min="8054" max="8054" width="36.42578125" style="183" customWidth="1"/>
    <col min="8055" max="8192" width="36.85546875" style="183"/>
    <col min="8193" max="8193" width="18.42578125" style="183" customWidth="1"/>
    <col min="8194" max="8202" width="31.42578125" style="183" customWidth="1"/>
    <col min="8203" max="8219" width="36.85546875" style="183" customWidth="1"/>
    <col min="8220" max="8220" width="37" style="183" customWidth="1"/>
    <col min="8221" max="8236" width="36.85546875" style="183" customWidth="1"/>
    <col min="8237" max="8237" width="37.140625" style="183" customWidth="1"/>
    <col min="8238" max="8239" width="36.85546875" style="183" customWidth="1"/>
    <col min="8240" max="8240" width="36.42578125" style="183" customWidth="1"/>
    <col min="8241" max="8242" width="36.85546875" style="183" customWidth="1"/>
    <col min="8243" max="8243" width="36.42578125" style="183" customWidth="1"/>
    <col min="8244" max="8244" width="37" style="183" customWidth="1"/>
    <col min="8245" max="8263" width="36.85546875" style="183" customWidth="1"/>
    <col min="8264" max="8264" width="37" style="183" customWidth="1"/>
    <col min="8265" max="8282" width="36.85546875" style="183" customWidth="1"/>
    <col min="8283" max="8283" width="36.42578125" style="183" customWidth="1"/>
    <col min="8284" max="8296" width="36.85546875" style="183" customWidth="1"/>
    <col min="8297" max="8297" width="36.42578125" style="183" customWidth="1"/>
    <col min="8298" max="8300" width="36.85546875" style="183" customWidth="1"/>
    <col min="8301" max="8301" width="36.42578125" style="183" customWidth="1"/>
    <col min="8302" max="8309" width="36.85546875" style="183" customWidth="1"/>
    <col min="8310" max="8310" width="36.42578125" style="183" customWidth="1"/>
    <col min="8311" max="8448" width="36.85546875" style="183"/>
    <col min="8449" max="8449" width="18.42578125" style="183" customWidth="1"/>
    <col min="8450" max="8458" width="31.42578125" style="183" customWidth="1"/>
    <col min="8459" max="8475" width="36.85546875" style="183" customWidth="1"/>
    <col min="8476" max="8476" width="37" style="183" customWidth="1"/>
    <col min="8477" max="8492" width="36.85546875" style="183" customWidth="1"/>
    <col min="8493" max="8493" width="37.140625" style="183" customWidth="1"/>
    <col min="8494" max="8495" width="36.85546875" style="183" customWidth="1"/>
    <col min="8496" max="8496" width="36.42578125" style="183" customWidth="1"/>
    <col min="8497" max="8498" width="36.85546875" style="183" customWidth="1"/>
    <col min="8499" max="8499" width="36.42578125" style="183" customWidth="1"/>
    <col min="8500" max="8500" width="37" style="183" customWidth="1"/>
    <col min="8501" max="8519" width="36.85546875" style="183" customWidth="1"/>
    <col min="8520" max="8520" width="37" style="183" customWidth="1"/>
    <col min="8521" max="8538" width="36.85546875" style="183" customWidth="1"/>
    <col min="8539" max="8539" width="36.42578125" style="183" customWidth="1"/>
    <col min="8540" max="8552" width="36.85546875" style="183" customWidth="1"/>
    <col min="8553" max="8553" width="36.42578125" style="183" customWidth="1"/>
    <col min="8554" max="8556" width="36.85546875" style="183" customWidth="1"/>
    <col min="8557" max="8557" width="36.42578125" style="183" customWidth="1"/>
    <col min="8558" max="8565" width="36.85546875" style="183" customWidth="1"/>
    <col min="8566" max="8566" width="36.42578125" style="183" customWidth="1"/>
    <col min="8567" max="8704" width="36.85546875" style="183"/>
    <col min="8705" max="8705" width="18.42578125" style="183" customWidth="1"/>
    <col min="8706" max="8714" width="31.42578125" style="183" customWidth="1"/>
    <col min="8715" max="8731" width="36.85546875" style="183" customWidth="1"/>
    <col min="8732" max="8732" width="37" style="183" customWidth="1"/>
    <col min="8733" max="8748" width="36.85546875" style="183" customWidth="1"/>
    <col min="8749" max="8749" width="37.140625" style="183" customWidth="1"/>
    <col min="8750" max="8751" width="36.85546875" style="183" customWidth="1"/>
    <col min="8752" max="8752" width="36.42578125" style="183" customWidth="1"/>
    <col min="8753" max="8754" width="36.85546875" style="183" customWidth="1"/>
    <col min="8755" max="8755" width="36.42578125" style="183" customWidth="1"/>
    <col min="8756" max="8756" width="37" style="183" customWidth="1"/>
    <col min="8757" max="8775" width="36.85546875" style="183" customWidth="1"/>
    <col min="8776" max="8776" width="37" style="183" customWidth="1"/>
    <col min="8777" max="8794" width="36.85546875" style="183" customWidth="1"/>
    <col min="8795" max="8795" width="36.42578125" style="183" customWidth="1"/>
    <col min="8796" max="8808" width="36.85546875" style="183" customWidth="1"/>
    <col min="8809" max="8809" width="36.42578125" style="183" customWidth="1"/>
    <col min="8810" max="8812" width="36.85546875" style="183" customWidth="1"/>
    <col min="8813" max="8813" width="36.42578125" style="183" customWidth="1"/>
    <col min="8814" max="8821" width="36.85546875" style="183" customWidth="1"/>
    <col min="8822" max="8822" width="36.42578125" style="183" customWidth="1"/>
    <col min="8823" max="8960" width="36.85546875" style="183"/>
    <col min="8961" max="8961" width="18.42578125" style="183" customWidth="1"/>
    <col min="8962" max="8970" width="31.42578125" style="183" customWidth="1"/>
    <col min="8971" max="8987" width="36.85546875" style="183" customWidth="1"/>
    <col min="8988" max="8988" width="37" style="183" customWidth="1"/>
    <col min="8989" max="9004" width="36.85546875" style="183" customWidth="1"/>
    <col min="9005" max="9005" width="37.140625" style="183" customWidth="1"/>
    <col min="9006" max="9007" width="36.85546875" style="183" customWidth="1"/>
    <col min="9008" max="9008" width="36.42578125" style="183" customWidth="1"/>
    <col min="9009" max="9010" width="36.85546875" style="183" customWidth="1"/>
    <col min="9011" max="9011" width="36.42578125" style="183" customWidth="1"/>
    <col min="9012" max="9012" width="37" style="183" customWidth="1"/>
    <col min="9013" max="9031" width="36.85546875" style="183" customWidth="1"/>
    <col min="9032" max="9032" width="37" style="183" customWidth="1"/>
    <col min="9033" max="9050" width="36.85546875" style="183" customWidth="1"/>
    <col min="9051" max="9051" width="36.42578125" style="183" customWidth="1"/>
    <col min="9052" max="9064" width="36.85546875" style="183" customWidth="1"/>
    <col min="9065" max="9065" width="36.42578125" style="183" customWidth="1"/>
    <col min="9066" max="9068" width="36.85546875" style="183" customWidth="1"/>
    <col min="9069" max="9069" width="36.42578125" style="183" customWidth="1"/>
    <col min="9070" max="9077" width="36.85546875" style="183" customWidth="1"/>
    <col min="9078" max="9078" width="36.42578125" style="183" customWidth="1"/>
    <col min="9079" max="9216" width="36.85546875" style="183"/>
    <col min="9217" max="9217" width="18.42578125" style="183" customWidth="1"/>
    <col min="9218" max="9226" width="31.42578125" style="183" customWidth="1"/>
    <col min="9227" max="9243" width="36.85546875" style="183" customWidth="1"/>
    <col min="9244" max="9244" width="37" style="183" customWidth="1"/>
    <col min="9245" max="9260" width="36.85546875" style="183" customWidth="1"/>
    <col min="9261" max="9261" width="37.140625" style="183" customWidth="1"/>
    <col min="9262" max="9263" width="36.85546875" style="183" customWidth="1"/>
    <col min="9264" max="9264" width="36.42578125" style="183" customWidth="1"/>
    <col min="9265" max="9266" width="36.85546875" style="183" customWidth="1"/>
    <col min="9267" max="9267" width="36.42578125" style="183" customWidth="1"/>
    <col min="9268" max="9268" width="37" style="183" customWidth="1"/>
    <col min="9269" max="9287" width="36.85546875" style="183" customWidth="1"/>
    <col min="9288" max="9288" width="37" style="183" customWidth="1"/>
    <col min="9289" max="9306" width="36.85546875" style="183" customWidth="1"/>
    <col min="9307" max="9307" width="36.42578125" style="183" customWidth="1"/>
    <col min="9308" max="9320" width="36.85546875" style="183" customWidth="1"/>
    <col min="9321" max="9321" width="36.42578125" style="183" customWidth="1"/>
    <col min="9322" max="9324" width="36.85546875" style="183" customWidth="1"/>
    <col min="9325" max="9325" width="36.42578125" style="183" customWidth="1"/>
    <col min="9326" max="9333" width="36.85546875" style="183" customWidth="1"/>
    <col min="9334" max="9334" width="36.42578125" style="183" customWidth="1"/>
    <col min="9335" max="9472" width="36.85546875" style="183"/>
    <col min="9473" max="9473" width="18.42578125" style="183" customWidth="1"/>
    <col min="9474" max="9482" width="31.42578125" style="183" customWidth="1"/>
    <col min="9483" max="9499" width="36.85546875" style="183" customWidth="1"/>
    <col min="9500" max="9500" width="37" style="183" customWidth="1"/>
    <col min="9501" max="9516" width="36.85546875" style="183" customWidth="1"/>
    <col min="9517" max="9517" width="37.140625" style="183" customWidth="1"/>
    <col min="9518" max="9519" width="36.85546875" style="183" customWidth="1"/>
    <col min="9520" max="9520" width="36.42578125" style="183" customWidth="1"/>
    <col min="9521" max="9522" width="36.85546875" style="183" customWidth="1"/>
    <col min="9523" max="9523" width="36.42578125" style="183" customWidth="1"/>
    <col min="9524" max="9524" width="37" style="183" customWidth="1"/>
    <col min="9525" max="9543" width="36.85546875" style="183" customWidth="1"/>
    <col min="9544" max="9544" width="37" style="183" customWidth="1"/>
    <col min="9545" max="9562" width="36.85546875" style="183" customWidth="1"/>
    <col min="9563" max="9563" width="36.42578125" style="183" customWidth="1"/>
    <col min="9564" max="9576" width="36.85546875" style="183" customWidth="1"/>
    <col min="9577" max="9577" width="36.42578125" style="183" customWidth="1"/>
    <col min="9578" max="9580" width="36.85546875" style="183" customWidth="1"/>
    <col min="9581" max="9581" width="36.42578125" style="183" customWidth="1"/>
    <col min="9582" max="9589" width="36.85546875" style="183" customWidth="1"/>
    <col min="9590" max="9590" width="36.42578125" style="183" customWidth="1"/>
    <col min="9591" max="9728" width="36.85546875" style="183"/>
    <col min="9729" max="9729" width="18.42578125" style="183" customWidth="1"/>
    <col min="9730" max="9738" width="31.42578125" style="183" customWidth="1"/>
    <col min="9739" max="9755" width="36.85546875" style="183" customWidth="1"/>
    <col min="9756" max="9756" width="37" style="183" customWidth="1"/>
    <col min="9757" max="9772" width="36.85546875" style="183" customWidth="1"/>
    <col min="9773" max="9773" width="37.140625" style="183" customWidth="1"/>
    <col min="9774" max="9775" width="36.85546875" style="183" customWidth="1"/>
    <col min="9776" max="9776" width="36.42578125" style="183" customWidth="1"/>
    <col min="9777" max="9778" width="36.85546875" style="183" customWidth="1"/>
    <col min="9779" max="9779" width="36.42578125" style="183" customWidth="1"/>
    <col min="9780" max="9780" width="37" style="183" customWidth="1"/>
    <col min="9781" max="9799" width="36.85546875" style="183" customWidth="1"/>
    <col min="9800" max="9800" width="37" style="183" customWidth="1"/>
    <col min="9801" max="9818" width="36.85546875" style="183" customWidth="1"/>
    <col min="9819" max="9819" width="36.42578125" style="183" customWidth="1"/>
    <col min="9820" max="9832" width="36.85546875" style="183" customWidth="1"/>
    <col min="9833" max="9833" width="36.42578125" style="183" customWidth="1"/>
    <col min="9834" max="9836" width="36.85546875" style="183" customWidth="1"/>
    <col min="9837" max="9837" width="36.42578125" style="183" customWidth="1"/>
    <col min="9838" max="9845" width="36.85546875" style="183" customWidth="1"/>
    <col min="9846" max="9846" width="36.42578125" style="183" customWidth="1"/>
    <col min="9847" max="9984" width="36.85546875" style="183"/>
    <col min="9985" max="9985" width="18.42578125" style="183" customWidth="1"/>
    <col min="9986" max="9994" width="31.42578125" style="183" customWidth="1"/>
    <col min="9995" max="10011" width="36.85546875" style="183" customWidth="1"/>
    <col min="10012" max="10012" width="37" style="183" customWidth="1"/>
    <col min="10013" max="10028" width="36.85546875" style="183" customWidth="1"/>
    <col min="10029" max="10029" width="37.140625" style="183" customWidth="1"/>
    <col min="10030" max="10031" width="36.85546875" style="183" customWidth="1"/>
    <col min="10032" max="10032" width="36.42578125" style="183" customWidth="1"/>
    <col min="10033" max="10034" width="36.85546875" style="183" customWidth="1"/>
    <col min="10035" max="10035" width="36.42578125" style="183" customWidth="1"/>
    <col min="10036" max="10036" width="37" style="183" customWidth="1"/>
    <col min="10037" max="10055" width="36.85546875" style="183" customWidth="1"/>
    <col min="10056" max="10056" width="37" style="183" customWidth="1"/>
    <col min="10057" max="10074" width="36.85546875" style="183" customWidth="1"/>
    <col min="10075" max="10075" width="36.42578125" style="183" customWidth="1"/>
    <col min="10076" max="10088" width="36.85546875" style="183" customWidth="1"/>
    <col min="10089" max="10089" width="36.42578125" style="183" customWidth="1"/>
    <col min="10090" max="10092" width="36.85546875" style="183" customWidth="1"/>
    <col min="10093" max="10093" width="36.42578125" style="183" customWidth="1"/>
    <col min="10094" max="10101" width="36.85546875" style="183" customWidth="1"/>
    <col min="10102" max="10102" width="36.42578125" style="183" customWidth="1"/>
    <col min="10103" max="10240" width="36.85546875" style="183"/>
    <col min="10241" max="10241" width="18.42578125" style="183" customWidth="1"/>
    <col min="10242" max="10250" width="31.42578125" style="183" customWidth="1"/>
    <col min="10251" max="10267" width="36.85546875" style="183" customWidth="1"/>
    <col min="10268" max="10268" width="37" style="183" customWidth="1"/>
    <col min="10269" max="10284" width="36.85546875" style="183" customWidth="1"/>
    <col min="10285" max="10285" width="37.140625" style="183" customWidth="1"/>
    <col min="10286" max="10287" width="36.85546875" style="183" customWidth="1"/>
    <col min="10288" max="10288" width="36.42578125" style="183" customWidth="1"/>
    <col min="10289" max="10290" width="36.85546875" style="183" customWidth="1"/>
    <col min="10291" max="10291" width="36.42578125" style="183" customWidth="1"/>
    <col min="10292" max="10292" width="37" style="183" customWidth="1"/>
    <col min="10293" max="10311" width="36.85546875" style="183" customWidth="1"/>
    <col min="10312" max="10312" width="37" style="183" customWidth="1"/>
    <col min="10313" max="10330" width="36.85546875" style="183" customWidth="1"/>
    <col min="10331" max="10331" width="36.42578125" style="183" customWidth="1"/>
    <col min="10332" max="10344" width="36.85546875" style="183" customWidth="1"/>
    <col min="10345" max="10345" width="36.42578125" style="183" customWidth="1"/>
    <col min="10346" max="10348" width="36.85546875" style="183" customWidth="1"/>
    <col min="10349" max="10349" width="36.42578125" style="183" customWidth="1"/>
    <col min="10350" max="10357" width="36.85546875" style="183" customWidth="1"/>
    <col min="10358" max="10358" width="36.42578125" style="183" customWidth="1"/>
    <col min="10359" max="10496" width="36.85546875" style="183"/>
    <col min="10497" max="10497" width="18.42578125" style="183" customWidth="1"/>
    <col min="10498" max="10506" width="31.42578125" style="183" customWidth="1"/>
    <col min="10507" max="10523" width="36.85546875" style="183" customWidth="1"/>
    <col min="10524" max="10524" width="37" style="183" customWidth="1"/>
    <col min="10525" max="10540" width="36.85546875" style="183" customWidth="1"/>
    <col min="10541" max="10541" width="37.140625" style="183" customWidth="1"/>
    <col min="10542" max="10543" width="36.85546875" style="183" customWidth="1"/>
    <col min="10544" max="10544" width="36.42578125" style="183" customWidth="1"/>
    <col min="10545" max="10546" width="36.85546875" style="183" customWidth="1"/>
    <col min="10547" max="10547" width="36.42578125" style="183" customWidth="1"/>
    <col min="10548" max="10548" width="37" style="183" customWidth="1"/>
    <col min="10549" max="10567" width="36.85546875" style="183" customWidth="1"/>
    <col min="10568" max="10568" width="37" style="183" customWidth="1"/>
    <col min="10569" max="10586" width="36.85546875" style="183" customWidth="1"/>
    <col min="10587" max="10587" width="36.42578125" style="183" customWidth="1"/>
    <col min="10588" max="10600" width="36.85546875" style="183" customWidth="1"/>
    <col min="10601" max="10601" width="36.42578125" style="183" customWidth="1"/>
    <col min="10602" max="10604" width="36.85546875" style="183" customWidth="1"/>
    <col min="10605" max="10605" width="36.42578125" style="183" customWidth="1"/>
    <col min="10606" max="10613" width="36.85546875" style="183" customWidth="1"/>
    <col min="10614" max="10614" width="36.42578125" style="183" customWidth="1"/>
    <col min="10615" max="10752" width="36.85546875" style="183"/>
    <col min="10753" max="10753" width="18.42578125" style="183" customWidth="1"/>
    <col min="10754" max="10762" width="31.42578125" style="183" customWidth="1"/>
    <col min="10763" max="10779" width="36.85546875" style="183" customWidth="1"/>
    <col min="10780" max="10780" width="37" style="183" customWidth="1"/>
    <col min="10781" max="10796" width="36.85546875" style="183" customWidth="1"/>
    <col min="10797" max="10797" width="37.140625" style="183" customWidth="1"/>
    <col min="10798" max="10799" width="36.85546875" style="183" customWidth="1"/>
    <col min="10800" max="10800" width="36.42578125" style="183" customWidth="1"/>
    <col min="10801" max="10802" width="36.85546875" style="183" customWidth="1"/>
    <col min="10803" max="10803" width="36.42578125" style="183" customWidth="1"/>
    <col min="10804" max="10804" width="37" style="183" customWidth="1"/>
    <col min="10805" max="10823" width="36.85546875" style="183" customWidth="1"/>
    <col min="10824" max="10824" width="37" style="183" customWidth="1"/>
    <col min="10825" max="10842" width="36.85546875" style="183" customWidth="1"/>
    <col min="10843" max="10843" width="36.42578125" style="183" customWidth="1"/>
    <col min="10844" max="10856" width="36.85546875" style="183" customWidth="1"/>
    <col min="10857" max="10857" width="36.42578125" style="183" customWidth="1"/>
    <col min="10858" max="10860" width="36.85546875" style="183" customWidth="1"/>
    <col min="10861" max="10861" width="36.42578125" style="183" customWidth="1"/>
    <col min="10862" max="10869" width="36.85546875" style="183" customWidth="1"/>
    <col min="10870" max="10870" width="36.42578125" style="183" customWidth="1"/>
    <col min="10871" max="11008" width="36.85546875" style="183"/>
    <col min="11009" max="11009" width="18.42578125" style="183" customWidth="1"/>
    <col min="11010" max="11018" width="31.42578125" style="183" customWidth="1"/>
    <col min="11019" max="11035" width="36.85546875" style="183" customWidth="1"/>
    <col min="11036" max="11036" width="37" style="183" customWidth="1"/>
    <col min="11037" max="11052" width="36.85546875" style="183" customWidth="1"/>
    <col min="11053" max="11053" width="37.140625" style="183" customWidth="1"/>
    <col min="11054" max="11055" width="36.85546875" style="183" customWidth="1"/>
    <col min="11056" max="11056" width="36.42578125" style="183" customWidth="1"/>
    <col min="11057" max="11058" width="36.85546875" style="183" customWidth="1"/>
    <col min="11059" max="11059" width="36.42578125" style="183" customWidth="1"/>
    <col min="11060" max="11060" width="37" style="183" customWidth="1"/>
    <col min="11061" max="11079" width="36.85546875" style="183" customWidth="1"/>
    <col min="11080" max="11080" width="37" style="183" customWidth="1"/>
    <col min="11081" max="11098" width="36.85546875" style="183" customWidth="1"/>
    <col min="11099" max="11099" width="36.42578125" style="183" customWidth="1"/>
    <col min="11100" max="11112" width="36.85546875" style="183" customWidth="1"/>
    <col min="11113" max="11113" width="36.42578125" style="183" customWidth="1"/>
    <col min="11114" max="11116" width="36.85546875" style="183" customWidth="1"/>
    <col min="11117" max="11117" width="36.42578125" style="183" customWidth="1"/>
    <col min="11118" max="11125" width="36.85546875" style="183" customWidth="1"/>
    <col min="11126" max="11126" width="36.42578125" style="183" customWidth="1"/>
    <col min="11127" max="11264" width="36.85546875" style="183"/>
    <col min="11265" max="11265" width="18.42578125" style="183" customWidth="1"/>
    <col min="11266" max="11274" width="31.42578125" style="183" customWidth="1"/>
    <col min="11275" max="11291" width="36.85546875" style="183" customWidth="1"/>
    <col min="11292" max="11292" width="37" style="183" customWidth="1"/>
    <col min="11293" max="11308" width="36.85546875" style="183" customWidth="1"/>
    <col min="11309" max="11309" width="37.140625" style="183" customWidth="1"/>
    <col min="11310" max="11311" width="36.85546875" style="183" customWidth="1"/>
    <col min="11312" max="11312" width="36.42578125" style="183" customWidth="1"/>
    <col min="11313" max="11314" width="36.85546875" style="183" customWidth="1"/>
    <col min="11315" max="11315" width="36.42578125" style="183" customWidth="1"/>
    <col min="11316" max="11316" width="37" style="183" customWidth="1"/>
    <col min="11317" max="11335" width="36.85546875" style="183" customWidth="1"/>
    <col min="11336" max="11336" width="37" style="183" customWidth="1"/>
    <col min="11337" max="11354" width="36.85546875" style="183" customWidth="1"/>
    <col min="11355" max="11355" width="36.42578125" style="183" customWidth="1"/>
    <col min="11356" max="11368" width="36.85546875" style="183" customWidth="1"/>
    <col min="11369" max="11369" width="36.42578125" style="183" customWidth="1"/>
    <col min="11370" max="11372" width="36.85546875" style="183" customWidth="1"/>
    <col min="11373" max="11373" width="36.42578125" style="183" customWidth="1"/>
    <col min="11374" max="11381" width="36.85546875" style="183" customWidth="1"/>
    <col min="11382" max="11382" width="36.42578125" style="183" customWidth="1"/>
    <col min="11383" max="11520" width="36.85546875" style="183"/>
    <col min="11521" max="11521" width="18.42578125" style="183" customWidth="1"/>
    <col min="11522" max="11530" width="31.42578125" style="183" customWidth="1"/>
    <col min="11531" max="11547" width="36.85546875" style="183" customWidth="1"/>
    <col min="11548" max="11548" width="37" style="183" customWidth="1"/>
    <col min="11549" max="11564" width="36.85546875" style="183" customWidth="1"/>
    <col min="11565" max="11565" width="37.140625" style="183" customWidth="1"/>
    <col min="11566" max="11567" width="36.85546875" style="183" customWidth="1"/>
    <col min="11568" max="11568" width="36.42578125" style="183" customWidth="1"/>
    <col min="11569" max="11570" width="36.85546875" style="183" customWidth="1"/>
    <col min="11571" max="11571" width="36.42578125" style="183" customWidth="1"/>
    <col min="11572" max="11572" width="37" style="183" customWidth="1"/>
    <col min="11573" max="11591" width="36.85546875" style="183" customWidth="1"/>
    <col min="11592" max="11592" width="37" style="183" customWidth="1"/>
    <col min="11593" max="11610" width="36.85546875" style="183" customWidth="1"/>
    <col min="11611" max="11611" width="36.42578125" style="183" customWidth="1"/>
    <col min="11612" max="11624" width="36.85546875" style="183" customWidth="1"/>
    <col min="11625" max="11625" width="36.42578125" style="183" customWidth="1"/>
    <col min="11626" max="11628" width="36.85546875" style="183" customWidth="1"/>
    <col min="11629" max="11629" width="36.42578125" style="183" customWidth="1"/>
    <col min="11630" max="11637" width="36.85546875" style="183" customWidth="1"/>
    <col min="11638" max="11638" width="36.42578125" style="183" customWidth="1"/>
    <col min="11639" max="11776" width="36.85546875" style="183"/>
    <col min="11777" max="11777" width="18.42578125" style="183" customWidth="1"/>
    <col min="11778" max="11786" width="31.42578125" style="183" customWidth="1"/>
    <col min="11787" max="11803" width="36.85546875" style="183" customWidth="1"/>
    <col min="11804" max="11804" width="37" style="183" customWidth="1"/>
    <col min="11805" max="11820" width="36.85546875" style="183" customWidth="1"/>
    <col min="11821" max="11821" width="37.140625" style="183" customWidth="1"/>
    <col min="11822" max="11823" width="36.85546875" style="183" customWidth="1"/>
    <col min="11824" max="11824" width="36.42578125" style="183" customWidth="1"/>
    <col min="11825" max="11826" width="36.85546875" style="183" customWidth="1"/>
    <col min="11827" max="11827" width="36.42578125" style="183" customWidth="1"/>
    <col min="11828" max="11828" width="37" style="183" customWidth="1"/>
    <col min="11829" max="11847" width="36.85546875" style="183" customWidth="1"/>
    <col min="11848" max="11848" width="37" style="183" customWidth="1"/>
    <col min="11849" max="11866" width="36.85546875" style="183" customWidth="1"/>
    <col min="11867" max="11867" width="36.42578125" style="183" customWidth="1"/>
    <col min="11868" max="11880" width="36.85546875" style="183" customWidth="1"/>
    <col min="11881" max="11881" width="36.42578125" style="183" customWidth="1"/>
    <col min="11882" max="11884" width="36.85546875" style="183" customWidth="1"/>
    <col min="11885" max="11885" width="36.42578125" style="183" customWidth="1"/>
    <col min="11886" max="11893" width="36.85546875" style="183" customWidth="1"/>
    <col min="11894" max="11894" width="36.42578125" style="183" customWidth="1"/>
    <col min="11895" max="12032" width="36.85546875" style="183"/>
    <col min="12033" max="12033" width="18.42578125" style="183" customWidth="1"/>
    <col min="12034" max="12042" width="31.42578125" style="183" customWidth="1"/>
    <col min="12043" max="12059" width="36.85546875" style="183" customWidth="1"/>
    <col min="12060" max="12060" width="37" style="183" customWidth="1"/>
    <col min="12061" max="12076" width="36.85546875" style="183" customWidth="1"/>
    <col min="12077" max="12077" width="37.140625" style="183" customWidth="1"/>
    <col min="12078" max="12079" width="36.85546875" style="183" customWidth="1"/>
    <col min="12080" max="12080" width="36.42578125" style="183" customWidth="1"/>
    <col min="12081" max="12082" width="36.85546875" style="183" customWidth="1"/>
    <col min="12083" max="12083" width="36.42578125" style="183" customWidth="1"/>
    <col min="12084" max="12084" width="37" style="183" customWidth="1"/>
    <col min="12085" max="12103" width="36.85546875" style="183" customWidth="1"/>
    <col min="12104" max="12104" width="37" style="183" customWidth="1"/>
    <col min="12105" max="12122" width="36.85546875" style="183" customWidth="1"/>
    <col min="12123" max="12123" width="36.42578125" style="183" customWidth="1"/>
    <col min="12124" max="12136" width="36.85546875" style="183" customWidth="1"/>
    <col min="12137" max="12137" width="36.42578125" style="183" customWidth="1"/>
    <col min="12138" max="12140" width="36.85546875" style="183" customWidth="1"/>
    <col min="12141" max="12141" width="36.42578125" style="183" customWidth="1"/>
    <col min="12142" max="12149" width="36.85546875" style="183" customWidth="1"/>
    <col min="12150" max="12150" width="36.42578125" style="183" customWidth="1"/>
    <col min="12151" max="12288" width="36.85546875" style="183"/>
    <col min="12289" max="12289" width="18.42578125" style="183" customWidth="1"/>
    <col min="12290" max="12298" width="31.42578125" style="183" customWidth="1"/>
    <col min="12299" max="12315" width="36.85546875" style="183" customWidth="1"/>
    <col min="12316" max="12316" width="37" style="183" customWidth="1"/>
    <col min="12317" max="12332" width="36.85546875" style="183" customWidth="1"/>
    <col min="12333" max="12333" width="37.140625" style="183" customWidth="1"/>
    <col min="12334" max="12335" width="36.85546875" style="183" customWidth="1"/>
    <col min="12336" max="12336" width="36.42578125" style="183" customWidth="1"/>
    <col min="12337" max="12338" width="36.85546875" style="183" customWidth="1"/>
    <col min="12339" max="12339" width="36.42578125" style="183" customWidth="1"/>
    <col min="12340" max="12340" width="37" style="183" customWidth="1"/>
    <col min="12341" max="12359" width="36.85546875" style="183" customWidth="1"/>
    <col min="12360" max="12360" width="37" style="183" customWidth="1"/>
    <col min="12361" max="12378" width="36.85546875" style="183" customWidth="1"/>
    <col min="12379" max="12379" width="36.42578125" style="183" customWidth="1"/>
    <col min="12380" max="12392" width="36.85546875" style="183" customWidth="1"/>
    <col min="12393" max="12393" width="36.42578125" style="183" customWidth="1"/>
    <col min="12394" max="12396" width="36.85546875" style="183" customWidth="1"/>
    <col min="12397" max="12397" width="36.42578125" style="183" customWidth="1"/>
    <col min="12398" max="12405" width="36.85546875" style="183" customWidth="1"/>
    <col min="12406" max="12406" width="36.42578125" style="183" customWidth="1"/>
    <col min="12407" max="12544" width="36.85546875" style="183"/>
    <col min="12545" max="12545" width="18.42578125" style="183" customWidth="1"/>
    <col min="12546" max="12554" width="31.42578125" style="183" customWidth="1"/>
    <col min="12555" max="12571" width="36.85546875" style="183" customWidth="1"/>
    <col min="12572" max="12572" width="37" style="183" customWidth="1"/>
    <col min="12573" max="12588" width="36.85546875" style="183" customWidth="1"/>
    <col min="12589" max="12589" width="37.140625" style="183" customWidth="1"/>
    <col min="12590" max="12591" width="36.85546875" style="183" customWidth="1"/>
    <col min="12592" max="12592" width="36.42578125" style="183" customWidth="1"/>
    <col min="12593" max="12594" width="36.85546875" style="183" customWidth="1"/>
    <col min="12595" max="12595" width="36.42578125" style="183" customWidth="1"/>
    <col min="12596" max="12596" width="37" style="183" customWidth="1"/>
    <col min="12597" max="12615" width="36.85546875" style="183" customWidth="1"/>
    <col min="12616" max="12616" width="37" style="183" customWidth="1"/>
    <col min="12617" max="12634" width="36.85546875" style="183" customWidth="1"/>
    <col min="12635" max="12635" width="36.42578125" style="183" customWidth="1"/>
    <col min="12636" max="12648" width="36.85546875" style="183" customWidth="1"/>
    <col min="12649" max="12649" width="36.42578125" style="183" customWidth="1"/>
    <col min="12650" max="12652" width="36.85546875" style="183" customWidth="1"/>
    <col min="12653" max="12653" width="36.42578125" style="183" customWidth="1"/>
    <col min="12654" max="12661" width="36.85546875" style="183" customWidth="1"/>
    <col min="12662" max="12662" width="36.42578125" style="183" customWidth="1"/>
    <col min="12663" max="12800" width="36.85546875" style="183"/>
    <col min="12801" max="12801" width="18.42578125" style="183" customWidth="1"/>
    <col min="12802" max="12810" width="31.42578125" style="183" customWidth="1"/>
    <col min="12811" max="12827" width="36.85546875" style="183" customWidth="1"/>
    <col min="12828" max="12828" width="37" style="183" customWidth="1"/>
    <col min="12829" max="12844" width="36.85546875" style="183" customWidth="1"/>
    <col min="12845" max="12845" width="37.140625" style="183" customWidth="1"/>
    <col min="12846" max="12847" width="36.85546875" style="183" customWidth="1"/>
    <col min="12848" max="12848" width="36.42578125" style="183" customWidth="1"/>
    <col min="12849" max="12850" width="36.85546875" style="183" customWidth="1"/>
    <col min="12851" max="12851" width="36.42578125" style="183" customWidth="1"/>
    <col min="12852" max="12852" width="37" style="183" customWidth="1"/>
    <col min="12853" max="12871" width="36.85546875" style="183" customWidth="1"/>
    <col min="12872" max="12872" width="37" style="183" customWidth="1"/>
    <col min="12873" max="12890" width="36.85546875" style="183" customWidth="1"/>
    <col min="12891" max="12891" width="36.42578125" style="183" customWidth="1"/>
    <col min="12892" max="12904" width="36.85546875" style="183" customWidth="1"/>
    <col min="12905" max="12905" width="36.42578125" style="183" customWidth="1"/>
    <col min="12906" max="12908" width="36.85546875" style="183" customWidth="1"/>
    <col min="12909" max="12909" width="36.42578125" style="183" customWidth="1"/>
    <col min="12910" max="12917" width="36.85546875" style="183" customWidth="1"/>
    <col min="12918" max="12918" width="36.42578125" style="183" customWidth="1"/>
    <col min="12919" max="13056" width="36.85546875" style="183"/>
    <col min="13057" max="13057" width="18.42578125" style="183" customWidth="1"/>
    <col min="13058" max="13066" width="31.42578125" style="183" customWidth="1"/>
    <col min="13067" max="13083" width="36.85546875" style="183" customWidth="1"/>
    <col min="13084" max="13084" width="37" style="183" customWidth="1"/>
    <col min="13085" max="13100" width="36.85546875" style="183" customWidth="1"/>
    <col min="13101" max="13101" width="37.140625" style="183" customWidth="1"/>
    <col min="13102" max="13103" width="36.85546875" style="183" customWidth="1"/>
    <col min="13104" max="13104" width="36.42578125" style="183" customWidth="1"/>
    <col min="13105" max="13106" width="36.85546875" style="183" customWidth="1"/>
    <col min="13107" max="13107" width="36.42578125" style="183" customWidth="1"/>
    <col min="13108" max="13108" width="37" style="183" customWidth="1"/>
    <col min="13109" max="13127" width="36.85546875" style="183" customWidth="1"/>
    <col min="13128" max="13128" width="37" style="183" customWidth="1"/>
    <col min="13129" max="13146" width="36.85546875" style="183" customWidth="1"/>
    <col min="13147" max="13147" width="36.42578125" style="183" customWidth="1"/>
    <col min="13148" max="13160" width="36.85546875" style="183" customWidth="1"/>
    <col min="13161" max="13161" width="36.42578125" style="183" customWidth="1"/>
    <col min="13162" max="13164" width="36.85546875" style="183" customWidth="1"/>
    <col min="13165" max="13165" width="36.42578125" style="183" customWidth="1"/>
    <col min="13166" max="13173" width="36.85546875" style="183" customWidth="1"/>
    <col min="13174" max="13174" width="36.42578125" style="183" customWidth="1"/>
    <col min="13175" max="13312" width="36.85546875" style="183"/>
    <col min="13313" max="13313" width="18.42578125" style="183" customWidth="1"/>
    <col min="13314" max="13322" width="31.42578125" style="183" customWidth="1"/>
    <col min="13323" max="13339" width="36.85546875" style="183" customWidth="1"/>
    <col min="13340" max="13340" width="37" style="183" customWidth="1"/>
    <col min="13341" max="13356" width="36.85546875" style="183" customWidth="1"/>
    <col min="13357" max="13357" width="37.140625" style="183" customWidth="1"/>
    <col min="13358" max="13359" width="36.85546875" style="183" customWidth="1"/>
    <col min="13360" max="13360" width="36.42578125" style="183" customWidth="1"/>
    <col min="13361" max="13362" width="36.85546875" style="183" customWidth="1"/>
    <col min="13363" max="13363" width="36.42578125" style="183" customWidth="1"/>
    <col min="13364" max="13364" width="37" style="183" customWidth="1"/>
    <col min="13365" max="13383" width="36.85546875" style="183" customWidth="1"/>
    <col min="13384" max="13384" width="37" style="183" customWidth="1"/>
    <col min="13385" max="13402" width="36.85546875" style="183" customWidth="1"/>
    <col min="13403" max="13403" width="36.42578125" style="183" customWidth="1"/>
    <col min="13404" max="13416" width="36.85546875" style="183" customWidth="1"/>
    <col min="13417" max="13417" width="36.42578125" style="183" customWidth="1"/>
    <col min="13418" max="13420" width="36.85546875" style="183" customWidth="1"/>
    <col min="13421" max="13421" width="36.42578125" style="183" customWidth="1"/>
    <col min="13422" max="13429" width="36.85546875" style="183" customWidth="1"/>
    <col min="13430" max="13430" width="36.42578125" style="183" customWidth="1"/>
    <col min="13431" max="13568" width="36.85546875" style="183"/>
    <col min="13569" max="13569" width="18.42578125" style="183" customWidth="1"/>
    <col min="13570" max="13578" width="31.42578125" style="183" customWidth="1"/>
    <col min="13579" max="13595" width="36.85546875" style="183" customWidth="1"/>
    <col min="13596" max="13596" width="37" style="183" customWidth="1"/>
    <col min="13597" max="13612" width="36.85546875" style="183" customWidth="1"/>
    <col min="13613" max="13613" width="37.140625" style="183" customWidth="1"/>
    <col min="13614" max="13615" width="36.85546875" style="183" customWidth="1"/>
    <col min="13616" max="13616" width="36.42578125" style="183" customWidth="1"/>
    <col min="13617" max="13618" width="36.85546875" style="183" customWidth="1"/>
    <col min="13619" max="13619" width="36.42578125" style="183" customWidth="1"/>
    <col min="13620" max="13620" width="37" style="183" customWidth="1"/>
    <col min="13621" max="13639" width="36.85546875" style="183" customWidth="1"/>
    <col min="13640" max="13640" width="37" style="183" customWidth="1"/>
    <col min="13641" max="13658" width="36.85546875" style="183" customWidth="1"/>
    <col min="13659" max="13659" width="36.42578125" style="183" customWidth="1"/>
    <col min="13660" max="13672" width="36.85546875" style="183" customWidth="1"/>
    <col min="13673" max="13673" width="36.42578125" style="183" customWidth="1"/>
    <col min="13674" max="13676" width="36.85546875" style="183" customWidth="1"/>
    <col min="13677" max="13677" width="36.42578125" style="183" customWidth="1"/>
    <col min="13678" max="13685" width="36.85546875" style="183" customWidth="1"/>
    <col min="13686" max="13686" width="36.42578125" style="183" customWidth="1"/>
    <col min="13687" max="13824" width="36.85546875" style="183"/>
    <col min="13825" max="13825" width="18.42578125" style="183" customWidth="1"/>
    <col min="13826" max="13834" width="31.42578125" style="183" customWidth="1"/>
    <col min="13835" max="13851" width="36.85546875" style="183" customWidth="1"/>
    <col min="13852" max="13852" width="37" style="183" customWidth="1"/>
    <col min="13853" max="13868" width="36.85546875" style="183" customWidth="1"/>
    <col min="13869" max="13869" width="37.140625" style="183" customWidth="1"/>
    <col min="13870" max="13871" width="36.85546875" style="183" customWidth="1"/>
    <col min="13872" max="13872" width="36.42578125" style="183" customWidth="1"/>
    <col min="13873" max="13874" width="36.85546875" style="183" customWidth="1"/>
    <col min="13875" max="13875" width="36.42578125" style="183" customWidth="1"/>
    <col min="13876" max="13876" width="37" style="183" customWidth="1"/>
    <col min="13877" max="13895" width="36.85546875" style="183" customWidth="1"/>
    <col min="13896" max="13896" width="37" style="183" customWidth="1"/>
    <col min="13897" max="13914" width="36.85546875" style="183" customWidth="1"/>
    <col min="13915" max="13915" width="36.42578125" style="183" customWidth="1"/>
    <col min="13916" max="13928" width="36.85546875" style="183" customWidth="1"/>
    <col min="13929" max="13929" width="36.42578125" style="183" customWidth="1"/>
    <col min="13930" max="13932" width="36.85546875" style="183" customWidth="1"/>
    <col min="13933" max="13933" width="36.42578125" style="183" customWidth="1"/>
    <col min="13934" max="13941" width="36.85546875" style="183" customWidth="1"/>
    <col min="13942" max="13942" width="36.42578125" style="183" customWidth="1"/>
    <col min="13943" max="14080" width="36.85546875" style="183"/>
    <col min="14081" max="14081" width="18.42578125" style="183" customWidth="1"/>
    <col min="14082" max="14090" width="31.42578125" style="183" customWidth="1"/>
    <col min="14091" max="14107" width="36.85546875" style="183" customWidth="1"/>
    <col min="14108" max="14108" width="37" style="183" customWidth="1"/>
    <col min="14109" max="14124" width="36.85546875" style="183" customWidth="1"/>
    <col min="14125" max="14125" width="37.140625" style="183" customWidth="1"/>
    <col min="14126" max="14127" width="36.85546875" style="183" customWidth="1"/>
    <col min="14128" max="14128" width="36.42578125" style="183" customWidth="1"/>
    <col min="14129" max="14130" width="36.85546875" style="183" customWidth="1"/>
    <col min="14131" max="14131" width="36.42578125" style="183" customWidth="1"/>
    <col min="14132" max="14132" width="37" style="183" customWidth="1"/>
    <col min="14133" max="14151" width="36.85546875" style="183" customWidth="1"/>
    <col min="14152" max="14152" width="37" style="183" customWidth="1"/>
    <col min="14153" max="14170" width="36.85546875" style="183" customWidth="1"/>
    <col min="14171" max="14171" width="36.42578125" style="183" customWidth="1"/>
    <col min="14172" max="14184" width="36.85546875" style="183" customWidth="1"/>
    <col min="14185" max="14185" width="36.42578125" style="183" customWidth="1"/>
    <col min="14186" max="14188" width="36.85546875" style="183" customWidth="1"/>
    <col min="14189" max="14189" width="36.42578125" style="183" customWidth="1"/>
    <col min="14190" max="14197" width="36.85546875" style="183" customWidth="1"/>
    <col min="14198" max="14198" width="36.42578125" style="183" customWidth="1"/>
    <col min="14199" max="14336" width="36.85546875" style="183"/>
    <col min="14337" max="14337" width="18.42578125" style="183" customWidth="1"/>
    <col min="14338" max="14346" width="31.42578125" style="183" customWidth="1"/>
    <col min="14347" max="14363" width="36.85546875" style="183" customWidth="1"/>
    <col min="14364" max="14364" width="37" style="183" customWidth="1"/>
    <col min="14365" max="14380" width="36.85546875" style="183" customWidth="1"/>
    <col min="14381" max="14381" width="37.140625" style="183" customWidth="1"/>
    <col min="14382" max="14383" width="36.85546875" style="183" customWidth="1"/>
    <col min="14384" max="14384" width="36.42578125" style="183" customWidth="1"/>
    <col min="14385" max="14386" width="36.85546875" style="183" customWidth="1"/>
    <col min="14387" max="14387" width="36.42578125" style="183" customWidth="1"/>
    <col min="14388" max="14388" width="37" style="183" customWidth="1"/>
    <col min="14389" max="14407" width="36.85546875" style="183" customWidth="1"/>
    <col min="14408" max="14408" width="37" style="183" customWidth="1"/>
    <col min="14409" max="14426" width="36.85546875" style="183" customWidth="1"/>
    <col min="14427" max="14427" width="36.42578125" style="183" customWidth="1"/>
    <col min="14428" max="14440" width="36.85546875" style="183" customWidth="1"/>
    <col min="14441" max="14441" width="36.42578125" style="183" customWidth="1"/>
    <col min="14442" max="14444" width="36.85546875" style="183" customWidth="1"/>
    <col min="14445" max="14445" width="36.42578125" style="183" customWidth="1"/>
    <col min="14446" max="14453" width="36.85546875" style="183" customWidth="1"/>
    <col min="14454" max="14454" width="36.42578125" style="183" customWidth="1"/>
    <col min="14455" max="14592" width="36.85546875" style="183"/>
    <col min="14593" max="14593" width="18.42578125" style="183" customWidth="1"/>
    <col min="14594" max="14602" width="31.42578125" style="183" customWidth="1"/>
    <col min="14603" max="14619" width="36.85546875" style="183" customWidth="1"/>
    <col min="14620" max="14620" width="37" style="183" customWidth="1"/>
    <col min="14621" max="14636" width="36.85546875" style="183" customWidth="1"/>
    <col min="14637" max="14637" width="37.140625" style="183" customWidth="1"/>
    <col min="14638" max="14639" width="36.85546875" style="183" customWidth="1"/>
    <col min="14640" max="14640" width="36.42578125" style="183" customWidth="1"/>
    <col min="14641" max="14642" width="36.85546875" style="183" customWidth="1"/>
    <col min="14643" max="14643" width="36.42578125" style="183" customWidth="1"/>
    <col min="14644" max="14644" width="37" style="183" customWidth="1"/>
    <col min="14645" max="14663" width="36.85546875" style="183" customWidth="1"/>
    <col min="14664" max="14664" width="37" style="183" customWidth="1"/>
    <col min="14665" max="14682" width="36.85546875" style="183" customWidth="1"/>
    <col min="14683" max="14683" width="36.42578125" style="183" customWidth="1"/>
    <col min="14684" max="14696" width="36.85546875" style="183" customWidth="1"/>
    <col min="14697" max="14697" width="36.42578125" style="183" customWidth="1"/>
    <col min="14698" max="14700" width="36.85546875" style="183" customWidth="1"/>
    <col min="14701" max="14701" width="36.42578125" style="183" customWidth="1"/>
    <col min="14702" max="14709" width="36.85546875" style="183" customWidth="1"/>
    <col min="14710" max="14710" width="36.42578125" style="183" customWidth="1"/>
    <col min="14711" max="14848" width="36.85546875" style="183"/>
    <col min="14849" max="14849" width="18.42578125" style="183" customWidth="1"/>
    <col min="14850" max="14858" width="31.42578125" style="183" customWidth="1"/>
    <col min="14859" max="14875" width="36.85546875" style="183" customWidth="1"/>
    <col min="14876" max="14876" width="37" style="183" customWidth="1"/>
    <col min="14877" max="14892" width="36.85546875" style="183" customWidth="1"/>
    <col min="14893" max="14893" width="37.140625" style="183" customWidth="1"/>
    <col min="14894" max="14895" width="36.85546875" style="183" customWidth="1"/>
    <col min="14896" max="14896" width="36.42578125" style="183" customWidth="1"/>
    <col min="14897" max="14898" width="36.85546875" style="183" customWidth="1"/>
    <col min="14899" max="14899" width="36.42578125" style="183" customWidth="1"/>
    <col min="14900" max="14900" width="37" style="183" customWidth="1"/>
    <col min="14901" max="14919" width="36.85546875" style="183" customWidth="1"/>
    <col min="14920" max="14920" width="37" style="183" customWidth="1"/>
    <col min="14921" max="14938" width="36.85546875" style="183" customWidth="1"/>
    <col min="14939" max="14939" width="36.42578125" style="183" customWidth="1"/>
    <col min="14940" max="14952" width="36.85546875" style="183" customWidth="1"/>
    <col min="14953" max="14953" width="36.42578125" style="183" customWidth="1"/>
    <col min="14954" max="14956" width="36.85546875" style="183" customWidth="1"/>
    <col min="14957" max="14957" width="36.42578125" style="183" customWidth="1"/>
    <col min="14958" max="14965" width="36.85546875" style="183" customWidth="1"/>
    <col min="14966" max="14966" width="36.42578125" style="183" customWidth="1"/>
    <col min="14967" max="15104" width="36.85546875" style="183"/>
    <col min="15105" max="15105" width="18.42578125" style="183" customWidth="1"/>
    <col min="15106" max="15114" width="31.42578125" style="183" customWidth="1"/>
    <col min="15115" max="15131" width="36.85546875" style="183" customWidth="1"/>
    <col min="15132" max="15132" width="37" style="183" customWidth="1"/>
    <col min="15133" max="15148" width="36.85546875" style="183" customWidth="1"/>
    <col min="15149" max="15149" width="37.140625" style="183" customWidth="1"/>
    <col min="15150" max="15151" width="36.85546875" style="183" customWidth="1"/>
    <col min="15152" max="15152" width="36.42578125" style="183" customWidth="1"/>
    <col min="15153" max="15154" width="36.85546875" style="183" customWidth="1"/>
    <col min="15155" max="15155" width="36.42578125" style="183" customWidth="1"/>
    <col min="15156" max="15156" width="37" style="183" customWidth="1"/>
    <col min="15157" max="15175" width="36.85546875" style="183" customWidth="1"/>
    <col min="15176" max="15176" width="37" style="183" customWidth="1"/>
    <col min="15177" max="15194" width="36.85546875" style="183" customWidth="1"/>
    <col min="15195" max="15195" width="36.42578125" style="183" customWidth="1"/>
    <col min="15196" max="15208" width="36.85546875" style="183" customWidth="1"/>
    <col min="15209" max="15209" width="36.42578125" style="183" customWidth="1"/>
    <col min="15210" max="15212" width="36.85546875" style="183" customWidth="1"/>
    <col min="15213" max="15213" width="36.42578125" style="183" customWidth="1"/>
    <col min="15214" max="15221" width="36.85546875" style="183" customWidth="1"/>
    <col min="15222" max="15222" width="36.42578125" style="183" customWidth="1"/>
    <col min="15223" max="15360" width="36.85546875" style="183"/>
    <col min="15361" max="15361" width="18.42578125" style="183" customWidth="1"/>
    <col min="15362" max="15370" width="31.42578125" style="183" customWidth="1"/>
    <col min="15371" max="15387" width="36.85546875" style="183" customWidth="1"/>
    <col min="15388" max="15388" width="37" style="183" customWidth="1"/>
    <col min="15389" max="15404" width="36.85546875" style="183" customWidth="1"/>
    <col min="15405" max="15405" width="37.140625" style="183" customWidth="1"/>
    <col min="15406" max="15407" width="36.85546875" style="183" customWidth="1"/>
    <col min="15408" max="15408" width="36.42578125" style="183" customWidth="1"/>
    <col min="15409" max="15410" width="36.85546875" style="183" customWidth="1"/>
    <col min="15411" max="15411" width="36.42578125" style="183" customWidth="1"/>
    <col min="15412" max="15412" width="37" style="183" customWidth="1"/>
    <col min="15413" max="15431" width="36.85546875" style="183" customWidth="1"/>
    <col min="15432" max="15432" width="37" style="183" customWidth="1"/>
    <col min="15433" max="15450" width="36.85546875" style="183" customWidth="1"/>
    <col min="15451" max="15451" width="36.42578125" style="183" customWidth="1"/>
    <col min="15452" max="15464" width="36.85546875" style="183" customWidth="1"/>
    <col min="15465" max="15465" width="36.42578125" style="183" customWidth="1"/>
    <col min="15466" max="15468" width="36.85546875" style="183" customWidth="1"/>
    <col min="15469" max="15469" width="36.42578125" style="183" customWidth="1"/>
    <col min="15470" max="15477" width="36.85546875" style="183" customWidth="1"/>
    <col min="15478" max="15478" width="36.42578125" style="183" customWidth="1"/>
    <col min="15479" max="15616" width="36.85546875" style="183"/>
    <col min="15617" max="15617" width="18.42578125" style="183" customWidth="1"/>
    <col min="15618" max="15626" width="31.42578125" style="183" customWidth="1"/>
    <col min="15627" max="15643" width="36.85546875" style="183" customWidth="1"/>
    <col min="15644" max="15644" width="37" style="183" customWidth="1"/>
    <col min="15645" max="15660" width="36.85546875" style="183" customWidth="1"/>
    <col min="15661" max="15661" width="37.140625" style="183" customWidth="1"/>
    <col min="15662" max="15663" width="36.85546875" style="183" customWidth="1"/>
    <col min="15664" max="15664" width="36.42578125" style="183" customWidth="1"/>
    <col min="15665" max="15666" width="36.85546875" style="183" customWidth="1"/>
    <col min="15667" max="15667" width="36.42578125" style="183" customWidth="1"/>
    <col min="15668" max="15668" width="37" style="183" customWidth="1"/>
    <col min="15669" max="15687" width="36.85546875" style="183" customWidth="1"/>
    <col min="15688" max="15688" width="37" style="183" customWidth="1"/>
    <col min="15689" max="15706" width="36.85546875" style="183" customWidth="1"/>
    <col min="15707" max="15707" width="36.42578125" style="183" customWidth="1"/>
    <col min="15708" max="15720" width="36.85546875" style="183" customWidth="1"/>
    <col min="15721" max="15721" width="36.42578125" style="183" customWidth="1"/>
    <col min="15722" max="15724" width="36.85546875" style="183" customWidth="1"/>
    <col min="15725" max="15725" width="36.42578125" style="183" customWidth="1"/>
    <col min="15726" max="15733" width="36.85546875" style="183" customWidth="1"/>
    <col min="15734" max="15734" width="36.42578125" style="183" customWidth="1"/>
    <col min="15735" max="15872" width="36.85546875" style="183"/>
    <col min="15873" max="15873" width="18.42578125" style="183" customWidth="1"/>
    <col min="15874" max="15882" width="31.42578125" style="183" customWidth="1"/>
    <col min="15883" max="15899" width="36.85546875" style="183" customWidth="1"/>
    <col min="15900" max="15900" width="37" style="183" customWidth="1"/>
    <col min="15901" max="15916" width="36.85546875" style="183" customWidth="1"/>
    <col min="15917" max="15917" width="37.140625" style="183" customWidth="1"/>
    <col min="15918" max="15919" width="36.85546875" style="183" customWidth="1"/>
    <col min="15920" max="15920" width="36.42578125" style="183" customWidth="1"/>
    <col min="15921" max="15922" width="36.85546875" style="183" customWidth="1"/>
    <col min="15923" max="15923" width="36.42578125" style="183" customWidth="1"/>
    <col min="15924" max="15924" width="37" style="183" customWidth="1"/>
    <col min="15925" max="15943" width="36.85546875" style="183" customWidth="1"/>
    <col min="15944" max="15944" width="37" style="183" customWidth="1"/>
    <col min="15945" max="15962" width="36.85546875" style="183" customWidth="1"/>
    <col min="15963" max="15963" width="36.42578125" style="183" customWidth="1"/>
    <col min="15964" max="15976" width="36.85546875" style="183" customWidth="1"/>
    <col min="15977" max="15977" width="36.42578125" style="183" customWidth="1"/>
    <col min="15978" max="15980" width="36.85546875" style="183" customWidth="1"/>
    <col min="15981" max="15981" width="36.42578125" style="183" customWidth="1"/>
    <col min="15982" max="15989" width="36.85546875" style="183" customWidth="1"/>
    <col min="15990" max="15990" width="36.42578125" style="183" customWidth="1"/>
    <col min="15991" max="16128" width="36.85546875" style="183"/>
    <col min="16129" max="16129" width="18.42578125" style="183" customWidth="1"/>
    <col min="16130" max="16138" width="31.42578125" style="183" customWidth="1"/>
    <col min="16139" max="16155" width="36.85546875" style="183" customWidth="1"/>
    <col min="16156" max="16156" width="37" style="183" customWidth="1"/>
    <col min="16157" max="16172" width="36.85546875" style="183" customWidth="1"/>
    <col min="16173" max="16173" width="37.140625" style="183" customWidth="1"/>
    <col min="16174" max="16175" width="36.85546875" style="183" customWidth="1"/>
    <col min="16176" max="16176" width="36.42578125" style="183" customWidth="1"/>
    <col min="16177" max="16178" width="36.85546875" style="183" customWidth="1"/>
    <col min="16179" max="16179" width="36.42578125" style="183" customWidth="1"/>
    <col min="16180" max="16180" width="37" style="183" customWidth="1"/>
    <col min="16181" max="16199" width="36.85546875" style="183" customWidth="1"/>
    <col min="16200" max="16200" width="37" style="183" customWidth="1"/>
    <col min="16201" max="16218" width="36.85546875" style="183" customWidth="1"/>
    <col min="16219" max="16219" width="36.42578125" style="183" customWidth="1"/>
    <col min="16220" max="16232" width="36.85546875" style="183" customWidth="1"/>
    <col min="16233" max="16233" width="36.42578125" style="183" customWidth="1"/>
    <col min="16234" max="16236" width="36.85546875" style="183" customWidth="1"/>
    <col min="16237" max="16237" width="36.42578125" style="183" customWidth="1"/>
    <col min="16238" max="16245" width="36.85546875" style="183" customWidth="1"/>
    <col min="16246" max="16246" width="36.42578125" style="183" customWidth="1"/>
    <col min="16247" max="16384" width="36.85546875" style="183"/>
  </cols>
  <sheetData>
    <row r="1" spans="1:245" s="128" customFormat="1" ht="12.75" customHeight="1" x14ac:dyDescent="0.25">
      <c r="A1" s="124" t="s">
        <v>133</v>
      </c>
      <c r="B1" s="125"/>
      <c r="C1" s="126"/>
      <c r="D1" s="126"/>
      <c r="E1" s="126"/>
      <c r="F1" s="126"/>
      <c r="G1" s="126"/>
      <c r="H1" s="126"/>
      <c r="I1" s="126"/>
      <c r="J1" s="126"/>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245" s="132" customFormat="1" ht="12.75" customHeight="1" x14ac:dyDescent="0.25">
      <c r="A2" s="129" t="s">
        <v>134</v>
      </c>
      <c r="B2" s="130">
        <v>1</v>
      </c>
      <c r="C2" s="130">
        <v>2</v>
      </c>
      <c r="D2" s="130">
        <v>3</v>
      </c>
      <c r="E2" s="130">
        <v>4</v>
      </c>
      <c r="F2" s="130">
        <v>5</v>
      </c>
      <c r="G2" s="130">
        <v>6</v>
      </c>
      <c r="H2" s="130">
        <v>7</v>
      </c>
      <c r="I2" s="130">
        <v>8</v>
      </c>
      <c r="J2" s="130">
        <v>9</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1"/>
      <c r="AK2" s="131" t="str">
        <f t="shared" ref="AK2:CV2" si="0">IF(AK3="","",AJ2+1)</f>
        <v/>
      </c>
      <c r="AL2" s="131" t="str">
        <f t="shared" si="0"/>
        <v/>
      </c>
      <c r="AM2" s="131" t="str">
        <f t="shared" si="0"/>
        <v/>
      </c>
      <c r="AN2" s="131" t="str">
        <f t="shared" si="0"/>
        <v/>
      </c>
      <c r="AO2" s="131" t="str">
        <f t="shared" si="0"/>
        <v/>
      </c>
      <c r="AP2" s="131" t="str">
        <f t="shared" si="0"/>
        <v/>
      </c>
      <c r="AQ2" s="131" t="str">
        <f t="shared" si="0"/>
        <v/>
      </c>
      <c r="AR2" s="131" t="str">
        <f t="shared" si="0"/>
        <v/>
      </c>
      <c r="AS2" s="131" t="str">
        <f t="shared" si="0"/>
        <v/>
      </c>
      <c r="AT2" s="131" t="str">
        <f t="shared" si="0"/>
        <v/>
      </c>
      <c r="AU2" s="131" t="str">
        <f t="shared" si="0"/>
        <v/>
      </c>
      <c r="AV2" s="131" t="str">
        <f t="shared" si="0"/>
        <v/>
      </c>
      <c r="AW2" s="131" t="str">
        <f t="shared" si="0"/>
        <v/>
      </c>
      <c r="AX2" s="131" t="str">
        <f t="shared" si="0"/>
        <v/>
      </c>
      <c r="AY2" s="131" t="str">
        <f t="shared" si="0"/>
        <v/>
      </c>
      <c r="AZ2" s="131" t="str">
        <f t="shared" si="0"/>
        <v/>
      </c>
      <c r="BA2" s="131" t="str">
        <f t="shared" si="0"/>
        <v/>
      </c>
      <c r="BB2" s="131" t="str">
        <f t="shared" si="0"/>
        <v/>
      </c>
      <c r="BC2" s="131" t="str">
        <f t="shared" si="0"/>
        <v/>
      </c>
      <c r="BD2" s="131" t="str">
        <f t="shared" si="0"/>
        <v/>
      </c>
      <c r="BE2" s="131" t="str">
        <f t="shared" si="0"/>
        <v/>
      </c>
      <c r="BF2" s="131" t="str">
        <f t="shared" si="0"/>
        <v/>
      </c>
      <c r="BG2" s="131" t="str">
        <f t="shared" si="0"/>
        <v/>
      </c>
      <c r="BH2" s="131" t="str">
        <f t="shared" si="0"/>
        <v/>
      </c>
      <c r="BI2" s="131" t="str">
        <f t="shared" si="0"/>
        <v/>
      </c>
      <c r="BJ2" s="131" t="str">
        <f t="shared" si="0"/>
        <v/>
      </c>
      <c r="BK2" s="131" t="str">
        <f t="shared" si="0"/>
        <v/>
      </c>
      <c r="BL2" s="131" t="str">
        <f t="shared" si="0"/>
        <v/>
      </c>
      <c r="BM2" s="131" t="str">
        <f t="shared" si="0"/>
        <v/>
      </c>
      <c r="BN2" s="131" t="str">
        <f t="shared" si="0"/>
        <v/>
      </c>
      <c r="BO2" s="131" t="str">
        <f t="shared" si="0"/>
        <v/>
      </c>
      <c r="BP2" s="131" t="str">
        <f t="shared" si="0"/>
        <v/>
      </c>
      <c r="BQ2" s="131" t="str">
        <f t="shared" si="0"/>
        <v/>
      </c>
      <c r="BR2" s="131" t="str">
        <f t="shared" si="0"/>
        <v/>
      </c>
      <c r="BS2" s="131" t="str">
        <f t="shared" si="0"/>
        <v/>
      </c>
      <c r="BT2" s="131" t="str">
        <f t="shared" si="0"/>
        <v/>
      </c>
      <c r="BU2" s="131" t="str">
        <f t="shared" si="0"/>
        <v/>
      </c>
      <c r="BV2" s="131" t="str">
        <f t="shared" si="0"/>
        <v/>
      </c>
      <c r="BW2" s="131" t="str">
        <f t="shared" si="0"/>
        <v/>
      </c>
      <c r="BX2" s="131" t="str">
        <f t="shared" si="0"/>
        <v/>
      </c>
      <c r="BY2" s="131" t="str">
        <f t="shared" si="0"/>
        <v/>
      </c>
      <c r="BZ2" s="131" t="str">
        <f t="shared" si="0"/>
        <v/>
      </c>
      <c r="CA2" s="131" t="str">
        <f t="shared" si="0"/>
        <v/>
      </c>
      <c r="CB2" s="131" t="str">
        <f t="shared" si="0"/>
        <v/>
      </c>
      <c r="CC2" s="131" t="str">
        <f t="shared" si="0"/>
        <v/>
      </c>
      <c r="CD2" s="131" t="str">
        <f t="shared" si="0"/>
        <v/>
      </c>
      <c r="CE2" s="131" t="str">
        <f t="shared" si="0"/>
        <v/>
      </c>
      <c r="CF2" s="131" t="str">
        <f t="shared" si="0"/>
        <v/>
      </c>
      <c r="CG2" s="131" t="str">
        <f t="shared" si="0"/>
        <v/>
      </c>
      <c r="CH2" s="131" t="str">
        <f t="shared" si="0"/>
        <v/>
      </c>
      <c r="CI2" s="131" t="str">
        <f t="shared" si="0"/>
        <v/>
      </c>
      <c r="CJ2" s="131" t="str">
        <f t="shared" si="0"/>
        <v/>
      </c>
      <c r="CK2" s="131" t="str">
        <f t="shared" si="0"/>
        <v/>
      </c>
      <c r="CL2" s="131" t="str">
        <f t="shared" si="0"/>
        <v/>
      </c>
      <c r="CM2" s="131" t="str">
        <f t="shared" si="0"/>
        <v/>
      </c>
      <c r="CN2" s="131" t="str">
        <f t="shared" si="0"/>
        <v/>
      </c>
      <c r="CO2" s="131" t="str">
        <f t="shared" si="0"/>
        <v/>
      </c>
      <c r="CP2" s="131" t="str">
        <f t="shared" si="0"/>
        <v/>
      </c>
      <c r="CQ2" s="131" t="str">
        <f t="shared" si="0"/>
        <v/>
      </c>
      <c r="CR2" s="131" t="str">
        <f t="shared" si="0"/>
        <v/>
      </c>
      <c r="CS2" s="131" t="str">
        <f t="shared" si="0"/>
        <v/>
      </c>
      <c r="CT2" s="131" t="str">
        <f t="shared" si="0"/>
        <v/>
      </c>
      <c r="CU2" s="131" t="str">
        <f t="shared" si="0"/>
        <v/>
      </c>
      <c r="CV2" s="131" t="str">
        <f t="shared" si="0"/>
        <v/>
      </c>
      <c r="CW2" s="131" t="str">
        <f t="shared" ref="CW2:FH2" si="1">IF(CW3="","",CV2+1)</f>
        <v/>
      </c>
      <c r="CX2" s="131" t="str">
        <f t="shared" si="1"/>
        <v/>
      </c>
      <c r="CY2" s="131" t="str">
        <f t="shared" si="1"/>
        <v/>
      </c>
      <c r="CZ2" s="131" t="str">
        <f t="shared" si="1"/>
        <v/>
      </c>
      <c r="DA2" s="131" t="str">
        <f t="shared" si="1"/>
        <v/>
      </c>
      <c r="DB2" s="131" t="str">
        <f t="shared" si="1"/>
        <v/>
      </c>
      <c r="DC2" s="131" t="str">
        <f t="shared" si="1"/>
        <v/>
      </c>
      <c r="DD2" s="131" t="str">
        <f t="shared" si="1"/>
        <v/>
      </c>
      <c r="DE2" s="131" t="str">
        <f t="shared" si="1"/>
        <v/>
      </c>
      <c r="DF2" s="131" t="str">
        <f t="shared" si="1"/>
        <v/>
      </c>
      <c r="DG2" s="131" t="str">
        <f t="shared" si="1"/>
        <v/>
      </c>
      <c r="DH2" s="131" t="str">
        <f t="shared" si="1"/>
        <v/>
      </c>
      <c r="DI2" s="131" t="str">
        <f t="shared" si="1"/>
        <v/>
      </c>
      <c r="DJ2" s="131" t="str">
        <f t="shared" si="1"/>
        <v/>
      </c>
      <c r="DK2" s="131" t="str">
        <f t="shared" si="1"/>
        <v/>
      </c>
      <c r="DL2" s="131" t="str">
        <f t="shared" si="1"/>
        <v/>
      </c>
      <c r="DM2" s="131" t="str">
        <f t="shared" si="1"/>
        <v/>
      </c>
      <c r="DN2" s="131" t="str">
        <f t="shared" si="1"/>
        <v/>
      </c>
      <c r="DO2" s="131" t="str">
        <f t="shared" si="1"/>
        <v/>
      </c>
      <c r="DP2" s="131" t="str">
        <f t="shared" si="1"/>
        <v/>
      </c>
      <c r="DQ2" s="131" t="str">
        <f t="shared" si="1"/>
        <v/>
      </c>
      <c r="DR2" s="131" t="str">
        <f t="shared" si="1"/>
        <v/>
      </c>
      <c r="DS2" s="131" t="str">
        <f t="shared" si="1"/>
        <v/>
      </c>
      <c r="DT2" s="131" t="str">
        <f t="shared" si="1"/>
        <v/>
      </c>
      <c r="DU2" s="131" t="str">
        <f t="shared" si="1"/>
        <v/>
      </c>
      <c r="DV2" s="131" t="str">
        <f t="shared" si="1"/>
        <v/>
      </c>
      <c r="DW2" s="131" t="str">
        <f t="shared" si="1"/>
        <v/>
      </c>
      <c r="DX2" s="131" t="str">
        <f t="shared" si="1"/>
        <v/>
      </c>
      <c r="DY2" s="131" t="str">
        <f t="shared" si="1"/>
        <v/>
      </c>
      <c r="DZ2" s="131" t="str">
        <f t="shared" si="1"/>
        <v/>
      </c>
      <c r="EA2" s="131" t="str">
        <f t="shared" si="1"/>
        <v/>
      </c>
      <c r="EB2" s="131" t="str">
        <f t="shared" si="1"/>
        <v/>
      </c>
      <c r="EC2" s="131" t="str">
        <f t="shared" si="1"/>
        <v/>
      </c>
      <c r="ED2" s="131" t="str">
        <f t="shared" si="1"/>
        <v/>
      </c>
      <c r="EE2" s="131" t="str">
        <f t="shared" si="1"/>
        <v/>
      </c>
      <c r="EF2" s="131" t="str">
        <f t="shared" si="1"/>
        <v/>
      </c>
      <c r="EG2" s="131" t="str">
        <f t="shared" si="1"/>
        <v/>
      </c>
      <c r="EH2" s="131" t="str">
        <f t="shared" si="1"/>
        <v/>
      </c>
      <c r="EI2" s="131" t="str">
        <f t="shared" si="1"/>
        <v/>
      </c>
      <c r="EJ2" s="131" t="str">
        <f t="shared" si="1"/>
        <v/>
      </c>
      <c r="EK2" s="131" t="str">
        <f t="shared" si="1"/>
        <v/>
      </c>
      <c r="EL2" s="131" t="str">
        <f t="shared" si="1"/>
        <v/>
      </c>
      <c r="EM2" s="131" t="str">
        <f t="shared" si="1"/>
        <v/>
      </c>
      <c r="EN2" s="131" t="str">
        <f t="shared" si="1"/>
        <v/>
      </c>
      <c r="EO2" s="131" t="str">
        <f t="shared" si="1"/>
        <v/>
      </c>
      <c r="EP2" s="131" t="str">
        <f t="shared" si="1"/>
        <v/>
      </c>
      <c r="EQ2" s="131" t="str">
        <f t="shared" si="1"/>
        <v/>
      </c>
      <c r="ER2" s="131" t="str">
        <f t="shared" si="1"/>
        <v/>
      </c>
      <c r="ES2" s="131" t="str">
        <f t="shared" si="1"/>
        <v/>
      </c>
      <c r="ET2" s="131" t="str">
        <f t="shared" si="1"/>
        <v/>
      </c>
      <c r="EU2" s="131" t="str">
        <f t="shared" si="1"/>
        <v/>
      </c>
      <c r="EV2" s="131" t="str">
        <f t="shared" si="1"/>
        <v/>
      </c>
      <c r="EW2" s="131" t="str">
        <f t="shared" si="1"/>
        <v/>
      </c>
      <c r="EX2" s="131" t="str">
        <f t="shared" si="1"/>
        <v/>
      </c>
      <c r="EY2" s="131" t="str">
        <f t="shared" si="1"/>
        <v/>
      </c>
      <c r="EZ2" s="131" t="str">
        <f t="shared" si="1"/>
        <v/>
      </c>
      <c r="FA2" s="131" t="str">
        <f t="shared" si="1"/>
        <v/>
      </c>
      <c r="FB2" s="131" t="str">
        <f t="shared" si="1"/>
        <v/>
      </c>
      <c r="FC2" s="131" t="str">
        <f t="shared" si="1"/>
        <v/>
      </c>
      <c r="FD2" s="131" t="str">
        <f t="shared" si="1"/>
        <v/>
      </c>
      <c r="FE2" s="131" t="str">
        <f t="shared" si="1"/>
        <v/>
      </c>
      <c r="FF2" s="131" t="str">
        <f t="shared" si="1"/>
        <v/>
      </c>
      <c r="FG2" s="131" t="str">
        <f t="shared" si="1"/>
        <v/>
      </c>
      <c r="FH2" s="131" t="str">
        <f t="shared" si="1"/>
        <v/>
      </c>
      <c r="FI2" s="131" t="str">
        <f t="shared" ref="FI2:HT2" si="2">IF(FI3="","",FH2+1)</f>
        <v/>
      </c>
      <c r="FJ2" s="131" t="str">
        <f t="shared" si="2"/>
        <v/>
      </c>
      <c r="FK2" s="131" t="str">
        <f t="shared" si="2"/>
        <v/>
      </c>
      <c r="FL2" s="131" t="str">
        <f t="shared" si="2"/>
        <v/>
      </c>
      <c r="FM2" s="131" t="str">
        <f t="shared" si="2"/>
        <v/>
      </c>
      <c r="FN2" s="131" t="str">
        <f t="shared" si="2"/>
        <v/>
      </c>
      <c r="FO2" s="131" t="str">
        <f t="shared" si="2"/>
        <v/>
      </c>
      <c r="FP2" s="131" t="str">
        <f t="shared" si="2"/>
        <v/>
      </c>
      <c r="FQ2" s="131" t="str">
        <f t="shared" si="2"/>
        <v/>
      </c>
      <c r="FR2" s="131" t="str">
        <f t="shared" si="2"/>
        <v/>
      </c>
      <c r="FS2" s="131" t="str">
        <f t="shared" si="2"/>
        <v/>
      </c>
      <c r="FT2" s="131" t="str">
        <f t="shared" si="2"/>
        <v/>
      </c>
      <c r="FU2" s="131" t="str">
        <f t="shared" si="2"/>
        <v/>
      </c>
      <c r="FV2" s="131" t="str">
        <f t="shared" si="2"/>
        <v/>
      </c>
      <c r="FW2" s="131" t="str">
        <f t="shared" si="2"/>
        <v/>
      </c>
      <c r="FX2" s="131" t="str">
        <f t="shared" si="2"/>
        <v/>
      </c>
      <c r="FY2" s="131" t="str">
        <f t="shared" si="2"/>
        <v/>
      </c>
      <c r="FZ2" s="131" t="str">
        <f t="shared" si="2"/>
        <v/>
      </c>
      <c r="GA2" s="131" t="str">
        <f t="shared" si="2"/>
        <v/>
      </c>
      <c r="GB2" s="131" t="str">
        <f t="shared" si="2"/>
        <v/>
      </c>
      <c r="GC2" s="131" t="str">
        <f t="shared" si="2"/>
        <v/>
      </c>
      <c r="GD2" s="131" t="str">
        <f t="shared" si="2"/>
        <v/>
      </c>
      <c r="GE2" s="131" t="str">
        <f t="shared" si="2"/>
        <v/>
      </c>
      <c r="GF2" s="131" t="str">
        <f t="shared" si="2"/>
        <v/>
      </c>
      <c r="GG2" s="131" t="str">
        <f t="shared" si="2"/>
        <v/>
      </c>
      <c r="GH2" s="131" t="str">
        <f t="shared" si="2"/>
        <v/>
      </c>
      <c r="GI2" s="131" t="str">
        <f t="shared" si="2"/>
        <v/>
      </c>
      <c r="GJ2" s="131" t="str">
        <f t="shared" si="2"/>
        <v/>
      </c>
      <c r="GK2" s="131" t="str">
        <f t="shared" si="2"/>
        <v/>
      </c>
      <c r="GL2" s="131" t="str">
        <f t="shared" si="2"/>
        <v/>
      </c>
      <c r="GM2" s="131" t="str">
        <f t="shared" si="2"/>
        <v/>
      </c>
      <c r="GN2" s="131" t="str">
        <f t="shared" si="2"/>
        <v/>
      </c>
      <c r="GO2" s="131" t="str">
        <f t="shared" si="2"/>
        <v/>
      </c>
      <c r="GP2" s="131" t="str">
        <f t="shared" si="2"/>
        <v/>
      </c>
      <c r="GQ2" s="131" t="str">
        <f t="shared" si="2"/>
        <v/>
      </c>
      <c r="GR2" s="131" t="str">
        <f t="shared" si="2"/>
        <v/>
      </c>
      <c r="GS2" s="131" t="str">
        <f t="shared" si="2"/>
        <v/>
      </c>
      <c r="GT2" s="131" t="str">
        <f t="shared" si="2"/>
        <v/>
      </c>
      <c r="GU2" s="131" t="str">
        <f t="shared" si="2"/>
        <v/>
      </c>
      <c r="GV2" s="131" t="str">
        <f t="shared" si="2"/>
        <v/>
      </c>
      <c r="GW2" s="131" t="str">
        <f t="shared" si="2"/>
        <v/>
      </c>
      <c r="GX2" s="131" t="str">
        <f t="shared" si="2"/>
        <v/>
      </c>
      <c r="GY2" s="131" t="str">
        <f t="shared" si="2"/>
        <v/>
      </c>
      <c r="GZ2" s="131" t="str">
        <f t="shared" si="2"/>
        <v/>
      </c>
      <c r="HA2" s="131" t="str">
        <f t="shared" si="2"/>
        <v/>
      </c>
      <c r="HB2" s="131" t="str">
        <f t="shared" si="2"/>
        <v/>
      </c>
      <c r="HC2" s="131" t="str">
        <f t="shared" si="2"/>
        <v/>
      </c>
      <c r="HD2" s="131" t="str">
        <f t="shared" si="2"/>
        <v/>
      </c>
      <c r="HE2" s="131" t="str">
        <f t="shared" si="2"/>
        <v/>
      </c>
      <c r="HF2" s="131" t="str">
        <f t="shared" si="2"/>
        <v/>
      </c>
      <c r="HG2" s="131" t="str">
        <f t="shared" si="2"/>
        <v/>
      </c>
      <c r="HH2" s="131" t="str">
        <f t="shared" si="2"/>
        <v/>
      </c>
      <c r="HI2" s="131" t="str">
        <f t="shared" si="2"/>
        <v/>
      </c>
      <c r="HJ2" s="131" t="str">
        <f t="shared" si="2"/>
        <v/>
      </c>
      <c r="HK2" s="131" t="str">
        <f t="shared" si="2"/>
        <v/>
      </c>
      <c r="HL2" s="131" t="str">
        <f t="shared" si="2"/>
        <v/>
      </c>
      <c r="HM2" s="131" t="str">
        <f t="shared" si="2"/>
        <v/>
      </c>
      <c r="HN2" s="131" t="str">
        <f t="shared" si="2"/>
        <v/>
      </c>
      <c r="HO2" s="131" t="str">
        <f t="shared" si="2"/>
        <v/>
      </c>
      <c r="HP2" s="131" t="str">
        <f t="shared" si="2"/>
        <v/>
      </c>
      <c r="HQ2" s="131" t="str">
        <f t="shared" si="2"/>
        <v/>
      </c>
      <c r="HR2" s="131" t="str">
        <f t="shared" si="2"/>
        <v/>
      </c>
      <c r="HS2" s="131" t="str">
        <f t="shared" si="2"/>
        <v/>
      </c>
      <c r="HT2" s="131" t="str">
        <f t="shared" si="2"/>
        <v/>
      </c>
      <c r="HU2" s="131" t="str">
        <f t="shared" ref="HU2:IK2" si="3">IF(HU3="","",HT2+1)</f>
        <v/>
      </c>
      <c r="HV2" s="131" t="str">
        <f t="shared" si="3"/>
        <v/>
      </c>
      <c r="HW2" s="131" t="str">
        <f t="shared" si="3"/>
        <v/>
      </c>
      <c r="HX2" s="131" t="str">
        <f t="shared" si="3"/>
        <v/>
      </c>
      <c r="HY2" s="131" t="str">
        <f t="shared" si="3"/>
        <v/>
      </c>
      <c r="HZ2" s="131" t="str">
        <f t="shared" si="3"/>
        <v/>
      </c>
      <c r="IA2" s="131" t="str">
        <f t="shared" si="3"/>
        <v/>
      </c>
      <c r="IB2" s="131" t="str">
        <f t="shared" si="3"/>
        <v/>
      </c>
      <c r="IC2" s="131" t="str">
        <f t="shared" si="3"/>
        <v/>
      </c>
      <c r="ID2" s="131" t="str">
        <f t="shared" si="3"/>
        <v/>
      </c>
      <c r="IE2" s="131" t="str">
        <f t="shared" si="3"/>
        <v/>
      </c>
      <c r="IF2" s="131" t="str">
        <f t="shared" si="3"/>
        <v/>
      </c>
      <c r="IG2" s="131" t="str">
        <f t="shared" si="3"/>
        <v/>
      </c>
      <c r="IH2" s="131" t="str">
        <f t="shared" si="3"/>
        <v/>
      </c>
      <c r="II2" s="131" t="str">
        <f t="shared" si="3"/>
        <v/>
      </c>
      <c r="IJ2" s="131" t="str">
        <f t="shared" si="3"/>
        <v/>
      </c>
      <c r="IK2" s="131" t="str">
        <f t="shared" si="3"/>
        <v/>
      </c>
    </row>
    <row r="3" spans="1:245" s="137" customFormat="1" x14ac:dyDescent="0.2">
      <c r="A3" s="133" t="s">
        <v>135</v>
      </c>
      <c r="B3" s="134"/>
      <c r="C3" s="134"/>
      <c r="D3" s="135"/>
      <c r="E3" s="135"/>
      <c r="F3" s="136"/>
      <c r="G3" s="134"/>
      <c r="H3" s="134"/>
      <c r="I3" s="134"/>
      <c r="J3" s="134"/>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row>
    <row r="4" spans="1:245" s="137" customFormat="1" ht="38.25" x14ac:dyDescent="0.2">
      <c r="A4" s="133" t="s">
        <v>136</v>
      </c>
      <c r="B4" s="134" t="s">
        <v>660</v>
      </c>
      <c r="C4" s="134" t="s">
        <v>661</v>
      </c>
      <c r="D4" s="134" t="s">
        <v>662</v>
      </c>
      <c r="E4" s="134"/>
      <c r="F4" s="136"/>
      <c r="G4" s="134"/>
      <c r="H4" s="134"/>
      <c r="I4" s="134"/>
      <c r="J4" s="134"/>
      <c r="K4" s="135"/>
      <c r="L4" s="134"/>
      <c r="M4" s="134"/>
      <c r="N4" s="134"/>
      <c r="O4" s="135"/>
      <c r="P4" s="135"/>
      <c r="Q4" s="134"/>
      <c r="R4" s="134"/>
      <c r="S4" s="134"/>
      <c r="T4" s="134"/>
      <c r="U4" s="134"/>
      <c r="V4" s="134"/>
      <c r="W4" s="134"/>
      <c r="X4" s="139"/>
      <c r="Y4" s="134"/>
      <c r="Z4" s="135"/>
      <c r="AA4" s="134"/>
      <c r="AB4" s="134"/>
      <c r="AC4" s="135"/>
      <c r="AD4" s="135"/>
      <c r="AE4" s="135"/>
      <c r="AF4" s="135"/>
      <c r="AG4" s="135"/>
      <c r="AH4" s="135"/>
      <c r="AI4" s="135"/>
      <c r="AQ4" s="140"/>
      <c r="AR4" s="140"/>
      <c r="AS4" s="140"/>
      <c r="AT4" s="140"/>
      <c r="AU4" s="140"/>
      <c r="AV4" s="140"/>
      <c r="AW4" s="140"/>
      <c r="GA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row>
    <row r="5" spans="1:245" s="145" customFormat="1" x14ac:dyDescent="0.2">
      <c r="A5" s="141" t="s">
        <v>137</v>
      </c>
      <c r="B5" s="142" t="s">
        <v>663</v>
      </c>
      <c r="C5" s="142" t="s">
        <v>664</v>
      </c>
      <c r="D5" s="142" t="s">
        <v>665</v>
      </c>
      <c r="E5" s="143"/>
      <c r="F5" s="144"/>
      <c r="G5" s="142"/>
      <c r="H5" s="142"/>
      <c r="I5" s="142"/>
      <c r="J5" s="142"/>
      <c r="K5" s="142"/>
      <c r="L5" s="143"/>
      <c r="M5" s="142"/>
      <c r="N5" s="143"/>
      <c r="O5" s="143"/>
      <c r="P5" s="143"/>
      <c r="Q5" s="142"/>
      <c r="R5" s="143"/>
      <c r="S5" s="142"/>
      <c r="T5" s="143"/>
      <c r="U5" s="142"/>
      <c r="V5" s="143"/>
      <c r="W5" s="142"/>
      <c r="X5" s="143"/>
      <c r="Y5" s="142"/>
      <c r="Z5" s="142"/>
      <c r="AA5" s="143"/>
      <c r="AB5" s="143"/>
      <c r="AC5" s="143"/>
      <c r="AD5" s="143"/>
      <c r="AE5" s="143"/>
      <c r="AF5" s="143"/>
      <c r="AG5" s="143"/>
      <c r="AH5" s="143"/>
      <c r="AI5" s="143"/>
      <c r="DO5" s="146"/>
      <c r="GC5" s="147"/>
      <c r="GD5" s="147"/>
      <c r="GE5" s="147"/>
      <c r="GF5" s="147"/>
      <c r="GG5" s="147"/>
      <c r="GH5" s="147"/>
      <c r="GI5" s="147"/>
      <c r="GJ5" s="147"/>
      <c r="GK5" s="147"/>
      <c r="GL5" s="147"/>
      <c r="GM5" s="147"/>
      <c r="GN5" s="147"/>
      <c r="GO5" s="147"/>
      <c r="GP5" s="147"/>
      <c r="GQ5" s="147"/>
      <c r="GR5" s="147"/>
      <c r="GS5" s="147"/>
      <c r="GT5" s="147"/>
      <c r="GU5" s="147"/>
      <c r="GV5" s="147"/>
      <c r="GW5" s="148"/>
      <c r="GX5" s="147"/>
      <c r="GY5" s="147"/>
      <c r="GZ5" s="147"/>
      <c r="HA5" s="147"/>
      <c r="HB5" s="147"/>
    </row>
    <row r="6" spans="1:245" s="145" customFormat="1" ht="25.5" x14ac:dyDescent="0.2">
      <c r="A6" s="141" t="s">
        <v>138</v>
      </c>
      <c r="B6" s="142" t="s">
        <v>666</v>
      </c>
      <c r="C6" s="142" t="s">
        <v>667</v>
      </c>
      <c r="D6" s="143" t="s">
        <v>668</v>
      </c>
      <c r="E6" s="143"/>
      <c r="F6" s="144"/>
      <c r="G6" s="142"/>
      <c r="H6" s="142"/>
      <c r="I6" s="142"/>
      <c r="J6" s="142"/>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row>
    <row r="7" spans="1:245" s="152" customFormat="1" x14ac:dyDescent="0.2">
      <c r="A7" s="133" t="s">
        <v>139</v>
      </c>
      <c r="B7" s="149" t="s">
        <v>669</v>
      </c>
      <c r="C7" s="149" t="s">
        <v>670</v>
      </c>
      <c r="D7" s="149" t="s">
        <v>671</v>
      </c>
      <c r="E7" s="150"/>
      <c r="F7" s="151"/>
      <c r="G7" s="149"/>
      <c r="H7" s="149"/>
      <c r="I7" s="149"/>
      <c r="J7" s="149"/>
      <c r="K7" s="150"/>
      <c r="L7" s="150"/>
      <c r="M7" s="149"/>
      <c r="N7" s="150"/>
      <c r="O7" s="150"/>
      <c r="P7" s="150"/>
      <c r="Q7" s="149"/>
      <c r="R7" s="150"/>
      <c r="S7" s="149"/>
      <c r="T7" s="150"/>
      <c r="U7" s="150"/>
      <c r="V7" s="150"/>
      <c r="W7" s="150"/>
      <c r="X7" s="150"/>
      <c r="Y7" s="150"/>
      <c r="Z7" s="150"/>
      <c r="AA7" s="150"/>
      <c r="AB7" s="150"/>
      <c r="AC7" s="150"/>
      <c r="AD7" s="150"/>
      <c r="AE7" s="150"/>
      <c r="AF7" s="150"/>
      <c r="AG7" s="150"/>
      <c r="AH7" s="150"/>
      <c r="AI7" s="150"/>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row>
    <row r="8" spans="1:245" s="152" customFormat="1" x14ac:dyDescent="0.2">
      <c r="A8" s="133" t="s">
        <v>140</v>
      </c>
      <c r="B8" s="149"/>
      <c r="C8" s="149"/>
      <c r="D8" s="150"/>
      <c r="E8" s="150"/>
      <c r="F8" s="151"/>
      <c r="G8" s="149"/>
      <c r="H8" s="149"/>
      <c r="I8" s="149"/>
      <c r="J8" s="149"/>
      <c r="K8" s="150"/>
      <c r="L8" s="150"/>
      <c r="M8" s="150"/>
      <c r="N8" s="149"/>
      <c r="O8" s="150"/>
      <c r="P8" s="150"/>
      <c r="Q8" s="150"/>
      <c r="R8" s="150"/>
      <c r="S8" s="149"/>
      <c r="T8" s="150"/>
      <c r="U8" s="150"/>
      <c r="V8" s="150"/>
      <c r="W8" s="150"/>
      <c r="X8" s="150"/>
      <c r="Y8" s="150"/>
      <c r="Z8" s="150"/>
      <c r="AA8" s="150"/>
      <c r="AB8" s="150"/>
      <c r="AC8" s="150"/>
      <c r="AD8" s="150"/>
      <c r="AE8" s="150"/>
      <c r="AF8" s="150"/>
      <c r="AG8" s="150"/>
      <c r="AH8" s="150"/>
      <c r="AI8" s="150"/>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row>
    <row r="9" spans="1:245" s="145" customFormat="1" x14ac:dyDescent="0.2">
      <c r="A9" s="141" t="s">
        <v>141</v>
      </c>
      <c r="B9" s="142"/>
      <c r="C9" s="154"/>
      <c r="D9" s="154"/>
      <c r="E9" s="143"/>
      <c r="F9" s="144"/>
      <c r="G9" s="142"/>
      <c r="H9" s="142"/>
      <c r="I9" s="142"/>
      <c r="J9" s="142"/>
      <c r="K9" s="143"/>
      <c r="L9" s="142"/>
      <c r="M9" s="142"/>
      <c r="N9" s="143"/>
      <c r="O9" s="143"/>
      <c r="P9" s="143"/>
      <c r="Q9" s="154"/>
      <c r="R9" s="143"/>
      <c r="S9" s="142"/>
      <c r="T9" s="142"/>
      <c r="U9" s="142"/>
      <c r="V9" s="143"/>
      <c r="W9" s="143"/>
      <c r="X9" s="143"/>
      <c r="Y9" s="143"/>
      <c r="Z9" s="143"/>
      <c r="AA9" s="143"/>
      <c r="AB9" s="143"/>
      <c r="AC9" s="143"/>
      <c r="AD9" s="143"/>
      <c r="AE9" s="143"/>
      <c r="AF9" s="143"/>
      <c r="AG9" s="143"/>
      <c r="AH9" s="143"/>
      <c r="AI9" s="143"/>
      <c r="AY9" s="146"/>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row>
    <row r="10" spans="1:245" s="145" customFormat="1" x14ac:dyDescent="0.2">
      <c r="A10" s="141" t="s">
        <v>142</v>
      </c>
      <c r="B10" s="142"/>
      <c r="C10" s="142"/>
      <c r="D10" s="142"/>
      <c r="E10" s="143"/>
      <c r="F10" s="144"/>
      <c r="G10" s="142"/>
      <c r="H10" s="142"/>
      <c r="I10" s="142"/>
      <c r="J10" s="142"/>
      <c r="K10" s="143"/>
      <c r="L10" s="143"/>
      <c r="M10" s="143"/>
      <c r="N10" s="143"/>
      <c r="O10" s="143"/>
      <c r="P10" s="143"/>
      <c r="Q10" s="142"/>
      <c r="R10" s="143"/>
      <c r="S10" s="143"/>
      <c r="T10" s="143"/>
      <c r="U10" s="143"/>
      <c r="V10" s="143"/>
      <c r="W10" s="143"/>
      <c r="X10" s="143"/>
      <c r="Y10" s="143"/>
      <c r="Z10" s="143"/>
      <c r="AA10" s="143"/>
      <c r="AB10" s="143"/>
      <c r="AC10" s="143"/>
      <c r="AD10" s="143"/>
      <c r="AE10" s="143"/>
      <c r="AF10" s="143"/>
      <c r="AG10" s="143"/>
      <c r="AH10" s="143"/>
      <c r="AI10" s="143"/>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row>
    <row r="11" spans="1:245" s="152" customFormat="1" x14ac:dyDescent="0.2">
      <c r="A11" s="133" t="s">
        <v>143</v>
      </c>
      <c r="B11" s="149"/>
      <c r="C11" s="149"/>
      <c r="D11" s="150"/>
      <c r="E11" s="150"/>
      <c r="F11" s="151"/>
      <c r="G11" s="149"/>
      <c r="H11" s="149"/>
      <c r="I11" s="149"/>
      <c r="J11" s="149"/>
      <c r="K11" s="150"/>
      <c r="L11" s="150"/>
      <c r="M11" s="150"/>
      <c r="N11" s="150"/>
      <c r="O11" s="150"/>
      <c r="P11" s="150"/>
      <c r="Q11" s="150"/>
      <c r="R11" s="150"/>
      <c r="S11" s="149"/>
      <c r="T11" s="150"/>
      <c r="U11" s="150"/>
      <c r="V11" s="150"/>
      <c r="W11" s="150"/>
      <c r="X11" s="149"/>
      <c r="Y11" s="150"/>
      <c r="Z11" s="150"/>
      <c r="AA11" s="150"/>
      <c r="AB11" s="150"/>
      <c r="AC11" s="150"/>
      <c r="AD11" s="150"/>
      <c r="AE11" s="150"/>
      <c r="AF11" s="150"/>
      <c r="AG11" s="150"/>
      <c r="AH11" s="150"/>
      <c r="AI11" s="150"/>
      <c r="GC11" s="153"/>
      <c r="GD11" s="153"/>
      <c r="GE11" s="153"/>
      <c r="GF11" s="153"/>
      <c r="GG11" s="153"/>
      <c r="GH11" s="153"/>
      <c r="GI11" s="153"/>
      <c r="GJ11" s="153"/>
      <c r="GK11" s="153"/>
      <c r="GL11" s="153"/>
      <c r="GM11" s="153"/>
      <c r="GN11" s="153"/>
      <c r="GO11" s="153"/>
      <c r="GP11" s="153"/>
      <c r="GQ11" s="153"/>
      <c r="GR11" s="153"/>
      <c r="GS11" s="153"/>
      <c r="GT11" s="153"/>
      <c r="GU11" s="153"/>
      <c r="GV11" s="153"/>
      <c r="GW11" s="153"/>
      <c r="GX11" s="153"/>
      <c r="GY11" s="153"/>
      <c r="GZ11" s="153"/>
      <c r="HA11" s="153"/>
      <c r="HB11" s="153"/>
    </row>
    <row r="12" spans="1:245" s="152" customFormat="1" ht="25.5" x14ac:dyDescent="0.2">
      <c r="A12" s="133" t="s">
        <v>144</v>
      </c>
      <c r="B12" s="149"/>
      <c r="C12" s="149"/>
      <c r="D12" s="150"/>
      <c r="E12" s="150"/>
      <c r="F12" s="151"/>
      <c r="G12" s="149"/>
      <c r="H12" s="149"/>
      <c r="I12" s="149"/>
      <c r="J12" s="149"/>
      <c r="K12" s="150"/>
      <c r="L12" s="150"/>
      <c r="M12" s="150"/>
      <c r="N12" s="150"/>
      <c r="O12" s="150"/>
      <c r="P12" s="150"/>
      <c r="Q12" s="150"/>
      <c r="R12" s="150"/>
      <c r="S12" s="149"/>
      <c r="T12" s="150"/>
      <c r="U12" s="150"/>
      <c r="V12" s="150"/>
      <c r="W12" s="150"/>
      <c r="X12" s="149"/>
      <c r="Y12" s="150"/>
      <c r="Z12" s="150"/>
      <c r="AA12" s="150"/>
      <c r="AB12" s="150"/>
      <c r="AC12" s="150"/>
      <c r="AD12" s="150"/>
      <c r="AE12" s="150"/>
      <c r="AF12" s="150"/>
      <c r="AG12" s="150"/>
      <c r="AH12" s="150"/>
      <c r="AI12" s="150"/>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row>
    <row r="13" spans="1:245" s="145" customFormat="1" x14ac:dyDescent="0.2">
      <c r="A13" s="141" t="s">
        <v>145</v>
      </c>
      <c r="B13" s="142"/>
      <c r="C13" s="142"/>
      <c r="D13" s="143"/>
      <c r="E13" s="143"/>
      <c r="F13" s="144"/>
      <c r="G13" s="142"/>
      <c r="H13" s="142"/>
      <c r="I13" s="142"/>
      <c r="J13" s="142"/>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row>
    <row r="14" spans="1:245" s="145" customFormat="1" x14ac:dyDescent="0.2">
      <c r="A14" s="141" t="s">
        <v>146</v>
      </c>
      <c r="B14" s="142"/>
      <c r="C14" s="142"/>
      <c r="D14" s="143"/>
      <c r="E14" s="143"/>
      <c r="F14" s="144"/>
      <c r="G14" s="142"/>
      <c r="H14" s="142"/>
      <c r="I14" s="142"/>
      <c r="J14" s="142"/>
      <c r="K14" s="143"/>
      <c r="L14" s="143"/>
      <c r="M14" s="143"/>
      <c r="N14" s="142"/>
      <c r="O14" s="143"/>
      <c r="P14" s="143"/>
      <c r="Q14" s="143"/>
      <c r="R14" s="143"/>
      <c r="S14" s="143"/>
      <c r="T14" s="143"/>
      <c r="U14" s="143"/>
      <c r="V14" s="143"/>
      <c r="W14" s="143"/>
      <c r="X14" s="143"/>
      <c r="Y14" s="143"/>
      <c r="Z14" s="143"/>
      <c r="AA14" s="143"/>
      <c r="AB14" s="143"/>
      <c r="AC14" s="143"/>
      <c r="AD14" s="143"/>
      <c r="AE14" s="143"/>
      <c r="AF14" s="143"/>
      <c r="AG14" s="143"/>
      <c r="AH14" s="143"/>
      <c r="AI14" s="143"/>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row>
    <row r="15" spans="1:245" s="137" customFormat="1" x14ac:dyDescent="0.2">
      <c r="A15" s="133" t="s">
        <v>147</v>
      </c>
      <c r="B15" s="134" t="s">
        <v>672</v>
      </c>
      <c r="C15" s="134"/>
      <c r="D15" s="135"/>
      <c r="E15" s="135"/>
      <c r="F15" s="136"/>
      <c r="G15" s="134"/>
      <c r="H15" s="134"/>
      <c r="I15" s="134"/>
      <c r="J15" s="134"/>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row>
    <row r="16" spans="1:245" s="152" customFormat="1" x14ac:dyDescent="0.2">
      <c r="A16" s="133" t="s">
        <v>148</v>
      </c>
      <c r="B16" s="149" t="s">
        <v>673</v>
      </c>
      <c r="C16" s="149"/>
      <c r="D16" s="150"/>
      <c r="E16" s="150"/>
      <c r="F16" s="151"/>
      <c r="G16" s="149"/>
      <c r="H16" s="149"/>
      <c r="I16" s="149"/>
      <c r="J16" s="149"/>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CC16" s="137"/>
      <c r="GC16" s="153"/>
      <c r="GD16" s="153"/>
      <c r="GE16" s="153"/>
      <c r="GF16" s="153"/>
      <c r="GG16" s="153"/>
      <c r="GH16" s="153"/>
      <c r="GI16" s="153"/>
      <c r="GJ16" s="153"/>
      <c r="GK16" s="153"/>
      <c r="GL16" s="153"/>
      <c r="GM16" s="153"/>
      <c r="GN16" s="153"/>
      <c r="GO16" s="153"/>
      <c r="GP16" s="153"/>
      <c r="GQ16" s="153"/>
      <c r="GR16" s="153"/>
      <c r="GS16" s="153"/>
      <c r="GT16" s="153"/>
      <c r="GU16" s="153"/>
      <c r="GV16" s="153"/>
      <c r="GW16" s="153"/>
      <c r="GX16" s="153"/>
      <c r="GY16" s="153"/>
      <c r="GZ16" s="153"/>
      <c r="HA16" s="153"/>
      <c r="HB16" s="153"/>
    </row>
    <row r="17" spans="1:210" s="158" customFormat="1" x14ac:dyDescent="0.2">
      <c r="A17" s="141" t="s">
        <v>149</v>
      </c>
      <c r="B17" s="155" t="s">
        <v>674</v>
      </c>
      <c r="C17" s="155"/>
      <c r="D17" s="156"/>
      <c r="E17" s="156"/>
      <c r="F17" s="157"/>
      <c r="G17" s="155"/>
      <c r="H17" s="155"/>
      <c r="I17" s="155"/>
      <c r="J17" s="155"/>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GC17" s="159"/>
      <c r="GD17" s="159"/>
      <c r="GE17" s="159"/>
      <c r="GF17" s="159"/>
      <c r="GG17" s="159"/>
      <c r="GH17" s="159"/>
      <c r="GI17" s="159"/>
      <c r="GJ17" s="159"/>
      <c r="GK17" s="159"/>
      <c r="GL17" s="159"/>
      <c r="GM17" s="159"/>
      <c r="GN17" s="159"/>
      <c r="GO17" s="159"/>
      <c r="GP17" s="159"/>
      <c r="GQ17" s="159"/>
      <c r="GR17" s="159"/>
      <c r="GS17" s="159"/>
      <c r="GT17" s="159"/>
      <c r="GU17" s="159"/>
      <c r="GV17" s="159"/>
      <c r="GW17" s="159"/>
      <c r="GX17" s="159"/>
      <c r="GY17" s="159"/>
      <c r="GZ17" s="159"/>
      <c r="HA17" s="159"/>
      <c r="HB17" s="159"/>
    </row>
    <row r="18" spans="1:210" s="158" customFormat="1" x14ac:dyDescent="0.2">
      <c r="A18" s="141" t="s">
        <v>150</v>
      </c>
      <c r="B18" s="155"/>
      <c r="C18" s="155"/>
      <c r="D18" s="156"/>
      <c r="E18" s="156"/>
      <c r="F18" s="157"/>
      <c r="G18" s="155"/>
      <c r="H18" s="155"/>
      <c r="I18" s="155"/>
      <c r="J18" s="155"/>
      <c r="K18" s="156"/>
      <c r="L18" s="156"/>
      <c r="M18" s="156"/>
      <c r="N18" s="156"/>
      <c r="O18" s="156"/>
      <c r="P18" s="156"/>
      <c r="Q18" s="156"/>
      <c r="R18" s="156"/>
      <c r="S18" s="156"/>
      <c r="T18" s="156"/>
      <c r="U18" s="156"/>
      <c r="V18" s="156"/>
      <c r="W18" s="156"/>
      <c r="X18" s="160"/>
      <c r="Y18" s="156"/>
      <c r="Z18" s="156"/>
      <c r="AA18" s="156"/>
      <c r="AB18" s="156"/>
      <c r="AC18" s="156"/>
      <c r="AD18" s="156"/>
      <c r="AE18" s="156"/>
      <c r="AF18" s="156"/>
      <c r="AG18" s="156"/>
      <c r="AH18" s="156"/>
      <c r="AI18" s="156"/>
      <c r="GC18" s="159"/>
      <c r="GD18" s="159"/>
      <c r="GE18" s="159"/>
      <c r="GF18" s="159"/>
      <c r="GG18" s="159"/>
      <c r="GH18" s="159"/>
      <c r="GI18" s="159"/>
      <c r="GJ18" s="159"/>
      <c r="GK18" s="159"/>
      <c r="GL18" s="159"/>
      <c r="GM18" s="159"/>
      <c r="GN18" s="159"/>
      <c r="GO18" s="159"/>
      <c r="GP18" s="159"/>
      <c r="GQ18" s="159"/>
      <c r="GR18" s="159"/>
      <c r="GS18" s="159"/>
      <c r="GT18" s="159"/>
      <c r="GU18" s="159"/>
      <c r="GV18" s="159"/>
      <c r="GW18" s="159"/>
      <c r="GX18" s="159"/>
      <c r="GY18" s="159"/>
      <c r="GZ18" s="159"/>
      <c r="HA18" s="159"/>
      <c r="HB18" s="159"/>
    </row>
    <row r="19" spans="1:210" s="137" customFormat="1" x14ac:dyDescent="0.2">
      <c r="A19" s="133" t="s">
        <v>151</v>
      </c>
      <c r="B19" s="134"/>
      <c r="C19" s="134"/>
      <c r="D19" s="135"/>
      <c r="E19" s="135"/>
      <c r="F19" s="136"/>
      <c r="G19" s="134"/>
      <c r="H19" s="134"/>
      <c r="I19" s="134"/>
      <c r="J19" s="134"/>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row>
    <row r="20" spans="1:210" s="166" customFormat="1" x14ac:dyDescent="0.25">
      <c r="A20" s="161" t="s">
        <v>152</v>
      </c>
      <c r="B20" s="162"/>
      <c r="C20" s="162" t="s">
        <v>153</v>
      </c>
      <c r="D20" s="163"/>
      <c r="E20" s="162"/>
      <c r="F20" s="164"/>
      <c r="G20" s="162"/>
      <c r="H20" s="162"/>
      <c r="I20" s="162"/>
      <c r="J20" s="162"/>
      <c r="K20" s="163"/>
      <c r="L20" s="163"/>
      <c r="M20" s="165"/>
      <c r="N20" s="163"/>
      <c r="P20" s="167"/>
      <c r="Q20" s="163"/>
      <c r="R20" s="163"/>
      <c r="T20" s="163"/>
      <c r="U20" s="163"/>
      <c r="V20" s="163"/>
      <c r="W20" s="163"/>
      <c r="X20" s="163"/>
      <c r="Y20" s="163"/>
      <c r="Z20" s="163"/>
      <c r="AA20" s="167"/>
      <c r="AB20" s="167"/>
      <c r="AC20" s="167"/>
      <c r="AD20" s="167"/>
      <c r="AE20" s="167"/>
      <c r="AF20" s="167"/>
      <c r="AG20" s="167"/>
      <c r="AH20" s="167"/>
      <c r="AI20" s="167"/>
      <c r="AJ20" s="167"/>
      <c r="AK20" s="167"/>
      <c r="AL20" s="167"/>
      <c r="AM20" s="167"/>
      <c r="AN20" s="167"/>
      <c r="AO20" s="167"/>
      <c r="AP20" s="167"/>
      <c r="AQ20" s="167"/>
      <c r="AR20" s="167"/>
      <c r="AS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X20" s="167"/>
      <c r="BY20" s="167"/>
      <c r="BZ20" s="167"/>
      <c r="CA20" s="167"/>
      <c r="CB20" s="167"/>
      <c r="CC20" s="167"/>
      <c r="CD20" s="167"/>
      <c r="CE20" s="167"/>
      <c r="CF20" s="167"/>
      <c r="CG20" s="167"/>
      <c r="CH20" s="167"/>
      <c r="CI20" s="167"/>
      <c r="CK20" s="167"/>
      <c r="CL20" s="167"/>
      <c r="CN20" s="167"/>
      <c r="CO20" s="167"/>
      <c r="CP20" s="167"/>
      <c r="CQ20" s="167"/>
      <c r="CR20" s="167"/>
      <c r="CS20" s="167"/>
      <c r="CT20" s="167"/>
      <c r="CU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GC20" s="165"/>
      <c r="GE20" s="165"/>
      <c r="GI20" s="165"/>
      <c r="GJ20" s="165"/>
      <c r="GK20" s="165"/>
      <c r="GM20" s="165"/>
      <c r="GN20" s="165"/>
      <c r="GO20" s="165"/>
      <c r="GP20" s="165"/>
      <c r="GQ20" s="165"/>
      <c r="GR20" s="165"/>
      <c r="GS20" s="165"/>
      <c r="GT20" s="165"/>
      <c r="GU20" s="165"/>
      <c r="GV20" s="165"/>
      <c r="GW20" s="165"/>
      <c r="GX20" s="165"/>
      <c r="GY20" s="165"/>
      <c r="GZ20" s="165"/>
      <c r="HA20" s="165"/>
      <c r="HB20" s="165"/>
    </row>
    <row r="21" spans="1:210" s="149" customFormat="1" ht="25.5" x14ac:dyDescent="0.25">
      <c r="A21" s="168" t="s">
        <v>154</v>
      </c>
      <c r="B21" s="169"/>
      <c r="C21" s="169"/>
      <c r="D21" s="170"/>
      <c r="E21" s="169"/>
      <c r="F21" s="171"/>
      <c r="G21" s="169"/>
      <c r="H21" s="169"/>
      <c r="I21" s="169"/>
      <c r="J21" s="169"/>
      <c r="K21" s="170"/>
      <c r="L21" s="170"/>
      <c r="M21" s="172"/>
      <c r="N21" s="170"/>
      <c r="P21" s="173"/>
      <c r="Q21" s="170"/>
      <c r="R21" s="170"/>
      <c r="T21" s="170"/>
      <c r="U21" s="170"/>
      <c r="V21" s="170"/>
      <c r="W21" s="170"/>
      <c r="X21" s="170"/>
      <c r="Y21" s="170"/>
      <c r="Z21" s="170"/>
      <c r="AA21" s="173"/>
      <c r="AB21" s="173"/>
      <c r="AC21" s="173"/>
      <c r="AD21" s="173"/>
      <c r="AE21" s="173"/>
      <c r="AF21" s="173"/>
      <c r="AG21" s="173"/>
      <c r="AH21" s="173"/>
      <c r="AI21" s="173"/>
      <c r="AJ21" s="173"/>
      <c r="AK21" s="173"/>
      <c r="AL21" s="173"/>
      <c r="AM21" s="173"/>
      <c r="AN21" s="173"/>
      <c r="AO21" s="173"/>
      <c r="AP21" s="173"/>
      <c r="AQ21" s="173"/>
      <c r="AR21" s="173"/>
      <c r="AS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X21" s="173"/>
      <c r="BY21" s="173"/>
      <c r="BZ21" s="173"/>
      <c r="CA21" s="173"/>
      <c r="CB21" s="173"/>
      <c r="CC21" s="173"/>
      <c r="CD21" s="173"/>
      <c r="CE21" s="173"/>
      <c r="CF21" s="173"/>
      <c r="CG21" s="173"/>
      <c r="CH21" s="173"/>
      <c r="CI21" s="173"/>
      <c r="CK21" s="173"/>
      <c r="CL21" s="173"/>
      <c r="CN21" s="173"/>
      <c r="CO21" s="173"/>
      <c r="CP21" s="173"/>
      <c r="CQ21" s="173"/>
      <c r="CR21" s="173"/>
      <c r="CS21" s="173"/>
      <c r="CT21" s="173"/>
      <c r="CU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GC21" s="172"/>
      <c r="GE21" s="172"/>
      <c r="GI21" s="172"/>
      <c r="GJ21" s="172"/>
      <c r="GK21" s="172"/>
      <c r="GM21" s="172"/>
      <c r="GN21" s="172"/>
      <c r="GO21" s="172"/>
      <c r="GP21" s="172"/>
      <c r="GQ21" s="172"/>
      <c r="GR21" s="172"/>
      <c r="GS21" s="172"/>
      <c r="GT21" s="172"/>
      <c r="GU21" s="172"/>
      <c r="GV21" s="172"/>
      <c r="GW21" s="172"/>
      <c r="GX21" s="172"/>
      <c r="GY21" s="172"/>
      <c r="GZ21" s="172"/>
      <c r="HA21" s="172"/>
      <c r="HB21" s="172"/>
    </row>
    <row r="22" spans="1:210" s="145" customFormat="1" x14ac:dyDescent="0.2">
      <c r="A22" s="141" t="s">
        <v>155</v>
      </c>
      <c r="B22" s="142"/>
      <c r="C22" s="142"/>
      <c r="D22" s="143"/>
      <c r="E22" s="143"/>
      <c r="F22" s="144"/>
      <c r="G22" s="142"/>
      <c r="H22" s="142"/>
      <c r="I22" s="142"/>
      <c r="J22" s="142"/>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c r="GY22" s="147"/>
      <c r="GZ22" s="147"/>
      <c r="HA22" s="147"/>
      <c r="HB22" s="147"/>
    </row>
    <row r="23" spans="1:210" s="158" customFormat="1" ht="25.5" x14ac:dyDescent="0.2">
      <c r="A23" s="141" t="s">
        <v>156</v>
      </c>
      <c r="B23" s="155"/>
      <c r="C23" s="155"/>
      <c r="D23" s="155"/>
      <c r="E23" s="156"/>
      <c r="F23" s="157"/>
      <c r="G23" s="142"/>
      <c r="H23" s="155"/>
      <c r="I23" s="155"/>
      <c r="J23" s="155"/>
      <c r="K23" s="143"/>
      <c r="L23" s="156"/>
      <c r="M23" s="142"/>
      <c r="N23" s="156"/>
      <c r="O23" s="156"/>
      <c r="P23" s="156"/>
      <c r="Q23" s="155"/>
      <c r="R23" s="156"/>
      <c r="S23" s="155"/>
      <c r="T23" s="156"/>
      <c r="U23" s="156"/>
      <c r="V23" s="156"/>
      <c r="W23" s="156"/>
      <c r="X23" s="155"/>
      <c r="Y23" s="156"/>
      <c r="Z23" s="156"/>
      <c r="AA23" s="156"/>
      <c r="AB23" s="156"/>
      <c r="AC23" s="156"/>
      <c r="AD23" s="156"/>
      <c r="AE23" s="156"/>
      <c r="AF23" s="156"/>
      <c r="AG23" s="156"/>
      <c r="AH23" s="156"/>
      <c r="AI23" s="156"/>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row>
    <row r="24" spans="1:210" s="152" customFormat="1" ht="25.5" x14ac:dyDescent="0.2">
      <c r="A24" s="133" t="s">
        <v>157</v>
      </c>
      <c r="B24" s="149" t="s">
        <v>675</v>
      </c>
      <c r="C24" s="134"/>
      <c r="D24" s="135"/>
      <c r="E24" s="150"/>
      <c r="F24" s="151"/>
      <c r="G24" s="134"/>
      <c r="H24" s="149"/>
      <c r="I24" s="149"/>
      <c r="J24" s="149"/>
      <c r="K24" s="135"/>
      <c r="L24" s="150"/>
      <c r="M24" s="134"/>
      <c r="N24" s="150"/>
      <c r="O24" s="150"/>
      <c r="P24" s="150"/>
      <c r="Q24" s="135"/>
      <c r="R24" s="150"/>
      <c r="S24" s="134"/>
      <c r="T24" s="150"/>
      <c r="U24" s="150"/>
      <c r="V24" s="150"/>
      <c r="W24" s="150"/>
      <c r="X24" s="150"/>
      <c r="Y24" s="150"/>
      <c r="Z24" s="150"/>
      <c r="AA24" s="150"/>
      <c r="AB24" s="150"/>
      <c r="AC24" s="150"/>
      <c r="AD24" s="150"/>
      <c r="AE24" s="150"/>
      <c r="AF24" s="150"/>
      <c r="AG24" s="150"/>
      <c r="AH24" s="150"/>
      <c r="AI24" s="150"/>
      <c r="GC24" s="153"/>
      <c r="GD24" s="153"/>
      <c r="GE24" s="153"/>
      <c r="GF24" s="153"/>
      <c r="GG24" s="153"/>
      <c r="GH24" s="153"/>
      <c r="GI24" s="153"/>
      <c r="GJ24" s="153"/>
      <c r="GK24" s="153"/>
      <c r="GL24" s="153"/>
      <c r="GM24" s="153"/>
      <c r="GN24" s="153"/>
      <c r="GO24" s="153"/>
      <c r="GP24" s="153"/>
      <c r="GQ24" s="153"/>
      <c r="GR24" s="153"/>
      <c r="GS24" s="153"/>
      <c r="GT24" s="153"/>
      <c r="GU24" s="153"/>
      <c r="GV24" s="153"/>
      <c r="GW24" s="153"/>
      <c r="GX24" s="153"/>
      <c r="GY24" s="153"/>
      <c r="GZ24" s="153"/>
      <c r="HA24" s="153"/>
      <c r="HB24" s="153"/>
    </row>
    <row r="25" spans="1:210" s="137" customFormat="1" x14ac:dyDescent="0.2">
      <c r="A25" s="133" t="s">
        <v>158</v>
      </c>
      <c r="B25" s="134"/>
      <c r="C25" s="134"/>
      <c r="D25" s="134"/>
      <c r="E25" s="135"/>
      <c r="F25" s="136"/>
      <c r="G25" s="134"/>
      <c r="H25" s="134"/>
      <c r="I25" s="134"/>
      <c r="J25" s="134"/>
      <c r="K25" s="135"/>
      <c r="L25" s="135"/>
      <c r="M25" s="134"/>
      <c r="N25" s="135"/>
      <c r="O25" s="135"/>
      <c r="P25" s="135"/>
      <c r="Q25" s="134"/>
      <c r="R25" s="135"/>
      <c r="S25" s="134"/>
      <c r="T25" s="135"/>
      <c r="U25" s="135"/>
      <c r="V25" s="135"/>
      <c r="W25" s="135"/>
      <c r="X25" s="135"/>
      <c r="Y25" s="135"/>
      <c r="Z25" s="135"/>
      <c r="AA25" s="135"/>
      <c r="AB25" s="135"/>
      <c r="AC25" s="135"/>
      <c r="AD25" s="135"/>
      <c r="AE25" s="135"/>
      <c r="AF25" s="135"/>
      <c r="AG25" s="135"/>
      <c r="AH25" s="135"/>
      <c r="AI25" s="135"/>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row>
    <row r="26" spans="1:210" s="145" customFormat="1" ht="103.5" customHeight="1" x14ac:dyDescent="0.2">
      <c r="A26" s="146" t="s">
        <v>159</v>
      </c>
      <c r="B26" s="142" t="s">
        <v>676</v>
      </c>
      <c r="C26" s="142" t="s">
        <v>677</v>
      </c>
      <c r="D26" s="142" t="s">
        <v>678</v>
      </c>
      <c r="E26" s="142"/>
      <c r="F26" s="174"/>
      <c r="G26" s="142"/>
      <c r="H26" s="142"/>
      <c r="I26" s="142"/>
      <c r="J26" s="142"/>
      <c r="K26" s="175"/>
      <c r="L26" s="142"/>
      <c r="M26" s="142"/>
      <c r="N26" s="142"/>
      <c r="O26" s="142"/>
      <c r="P26" s="142"/>
      <c r="Q26" s="142"/>
      <c r="R26" s="142"/>
      <c r="S26" s="142"/>
      <c r="T26" s="142"/>
      <c r="U26" s="142"/>
      <c r="V26" s="142"/>
      <c r="W26" s="142"/>
      <c r="X26" s="142"/>
      <c r="Y26" s="142"/>
      <c r="Z26" s="142"/>
      <c r="AA26" s="176"/>
      <c r="AB26" s="176"/>
      <c r="AC26" s="176"/>
      <c r="AD26" s="142"/>
      <c r="AE26" s="176"/>
      <c r="AF26" s="176"/>
      <c r="AG26" s="176"/>
      <c r="AH26" s="176"/>
      <c r="AI26" s="176"/>
      <c r="AJ26" s="146"/>
      <c r="AK26" s="177"/>
      <c r="AL26" s="177"/>
      <c r="AM26" s="177"/>
      <c r="AN26" s="177"/>
      <c r="AO26" s="177"/>
      <c r="AP26" s="177"/>
      <c r="AQ26" s="177"/>
      <c r="AR26" s="177"/>
      <c r="AS26" s="177"/>
      <c r="AU26" s="146"/>
      <c r="AV26" s="146"/>
      <c r="AW26" s="146"/>
      <c r="AX26" s="146"/>
      <c r="BL26" s="177"/>
      <c r="DS26" s="146"/>
      <c r="DT26" s="146"/>
      <c r="GC26" s="147"/>
      <c r="GD26" s="147"/>
      <c r="GE26" s="147"/>
      <c r="GF26" s="147"/>
      <c r="GG26" s="147"/>
      <c r="GH26" s="147"/>
      <c r="GI26" s="147"/>
      <c r="GJ26" s="147"/>
      <c r="GK26" s="148"/>
      <c r="GL26" s="147"/>
      <c r="GM26" s="147"/>
      <c r="GN26" s="147"/>
      <c r="GO26" s="147"/>
      <c r="GP26" s="147"/>
      <c r="GQ26" s="147"/>
      <c r="GR26" s="147"/>
      <c r="GS26" s="147"/>
      <c r="GT26" s="147"/>
      <c r="GU26" s="147"/>
      <c r="GV26" s="147"/>
      <c r="GW26" s="147"/>
      <c r="GX26" s="147"/>
      <c r="GY26" s="147"/>
      <c r="GZ26" s="147"/>
      <c r="HA26" s="178"/>
      <c r="HB26" s="178"/>
    </row>
    <row r="27" spans="1:210" s="145" customFormat="1" x14ac:dyDescent="0.25">
      <c r="A27" s="141" t="s">
        <v>160</v>
      </c>
      <c r="B27" s="142"/>
      <c r="C27" s="142"/>
      <c r="D27" s="143"/>
      <c r="E27" s="143"/>
      <c r="F27" s="144"/>
      <c r="G27" s="142"/>
      <c r="H27" s="142"/>
      <c r="I27" s="142"/>
      <c r="J27" s="142"/>
      <c r="K27" s="143"/>
      <c r="L27" s="143"/>
      <c r="M27" s="143"/>
      <c r="N27" s="143"/>
      <c r="O27" s="143"/>
      <c r="P27" s="143"/>
      <c r="Q27" s="143"/>
      <c r="R27" s="143"/>
      <c r="S27" s="142"/>
      <c r="T27" s="143"/>
      <c r="U27" s="143"/>
      <c r="V27" s="143"/>
      <c r="W27" s="143"/>
      <c r="X27" s="142"/>
      <c r="Y27" s="143"/>
      <c r="Z27" s="143"/>
      <c r="AA27" s="143"/>
      <c r="AB27" s="143"/>
      <c r="AC27" s="143"/>
      <c r="AD27" s="143"/>
      <c r="AE27" s="143"/>
      <c r="AF27" s="143"/>
      <c r="AG27" s="143"/>
      <c r="AH27" s="143"/>
      <c r="AI27" s="143"/>
    </row>
    <row r="28" spans="1:210" s="179" customFormat="1" ht="12.75" customHeight="1" x14ac:dyDescent="0.25">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row>
    <row r="29" spans="1:210" s="179" customFormat="1" ht="12.75" customHeight="1" x14ac:dyDescent="0.25">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row>
    <row r="30" spans="1:210" s="179" customFormat="1" ht="12.75" customHeight="1" x14ac:dyDescent="0.25">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row>
    <row r="31" spans="1:210" s="179" customFormat="1" ht="12.75" customHeight="1" x14ac:dyDescent="0.25">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row>
    <row r="32" spans="1:210" s="179" customFormat="1" ht="12.75" customHeight="1" x14ac:dyDescent="0.25">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row>
    <row r="33" spans="2:35" s="179" customFormat="1" ht="12.75" customHeight="1" x14ac:dyDescent="0.25">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row>
    <row r="34" spans="2:35" s="179" customFormat="1" ht="12.75" customHeight="1" x14ac:dyDescent="0.2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2:35" s="179" customFormat="1" ht="12.75" customHeight="1" x14ac:dyDescent="0.25">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row>
    <row r="36" spans="2:35" s="179" customFormat="1" ht="12.75" customHeight="1" x14ac:dyDescent="0.25">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row>
    <row r="37" spans="2:35" s="179" customFormat="1" ht="12.75" customHeight="1" x14ac:dyDescent="0.25">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row>
    <row r="38" spans="2:35" s="179" customFormat="1" ht="12.75" customHeight="1" x14ac:dyDescent="0.25">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row>
    <row r="39" spans="2:35" s="179" customFormat="1" ht="12.75" customHeight="1" x14ac:dyDescent="0.25">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2:35" s="179" customFormat="1" ht="12.75" customHeight="1" x14ac:dyDescent="0.25">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row>
    <row r="50" spans="1:35" ht="12.75" customHeight="1" x14ac:dyDescent="0.2">
      <c r="A50" s="181" t="s">
        <v>161</v>
      </c>
    </row>
    <row r="51" spans="1:35" s="184" customFormat="1" ht="12.75" customHeight="1" x14ac:dyDescent="0.25">
      <c r="B51" s="185" t="s">
        <v>162</v>
      </c>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row>
    <row r="52" spans="1:35" ht="12.75" customHeight="1" x14ac:dyDescent="0.2">
      <c r="B52" s="186" t="s">
        <v>82</v>
      </c>
    </row>
    <row r="53" spans="1:35" ht="12.75" customHeight="1" x14ac:dyDescent="0.2">
      <c r="B53" s="187" t="s">
        <v>163</v>
      </c>
    </row>
    <row r="54" spans="1:35" ht="12.75" customHeight="1" x14ac:dyDescent="0.2">
      <c r="B54" s="187" t="s">
        <v>164</v>
      </c>
    </row>
    <row r="55" spans="1:35" ht="12.75" customHeight="1" x14ac:dyDescent="0.2">
      <c r="B55" s="187" t="s">
        <v>165</v>
      </c>
    </row>
    <row r="56" spans="1:35" ht="12.75" customHeight="1" x14ac:dyDescent="0.2">
      <c r="B56" s="187" t="s">
        <v>166</v>
      </c>
    </row>
    <row r="57" spans="1:35" ht="12.75" customHeight="1" x14ac:dyDescent="0.2">
      <c r="B57" s="187" t="s">
        <v>167</v>
      </c>
    </row>
    <row r="58" spans="1:35" ht="12.75" customHeight="1" x14ac:dyDescent="0.2">
      <c r="B58" s="187" t="s">
        <v>168</v>
      </c>
    </row>
    <row r="59" spans="1:35" ht="12.75" customHeight="1" x14ac:dyDescent="0.2">
      <c r="B59" s="187" t="s">
        <v>169</v>
      </c>
    </row>
    <row r="60" spans="1:35" ht="12.75" customHeight="1" x14ac:dyDescent="0.2">
      <c r="B60" s="187" t="s">
        <v>170</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headerFooter alignWithMargins="0">
    <oddFooter>Page &amp;P&amp;R&amp;F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AM47"/>
  <sheetViews>
    <sheetView showWhiteSpace="0" workbookViewId="0">
      <selection activeCell="B4" sqref="B4:H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92" t="s">
        <v>18</v>
      </c>
      <c r="B1" s="392"/>
      <c r="C1" s="392"/>
      <c r="D1" s="392"/>
      <c r="E1" s="392"/>
      <c r="F1" s="392"/>
      <c r="G1" s="392"/>
      <c r="H1" s="392"/>
      <c r="I1" s="392"/>
      <c r="J1" s="392"/>
      <c r="K1" s="39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8" t="s">
        <v>171</v>
      </c>
      <c r="C2" s="189"/>
      <c r="D2" s="189"/>
      <c r="E2" s="189"/>
      <c r="F2" s="189"/>
      <c r="G2" s="189"/>
      <c r="H2" s="189"/>
    </row>
    <row r="3" spans="1:39" s="187" customFormat="1" ht="40.5" customHeight="1" x14ac:dyDescent="0.2">
      <c r="B3" s="190" t="s">
        <v>172</v>
      </c>
      <c r="C3" s="191" t="s">
        <v>173</v>
      </c>
      <c r="D3" s="191" t="s">
        <v>174</v>
      </c>
      <c r="E3" s="191" t="s">
        <v>97</v>
      </c>
      <c r="F3" s="191" t="s">
        <v>175</v>
      </c>
      <c r="G3" s="191" t="s">
        <v>176</v>
      </c>
      <c r="H3" s="191" t="s">
        <v>177</v>
      </c>
      <c r="I3" s="192" t="s">
        <v>17</v>
      </c>
      <c r="J3" s="191" t="s">
        <v>178</v>
      </c>
      <c r="K3" s="191" t="s">
        <v>179</v>
      </c>
    </row>
    <row r="4" spans="1:39" s="187" customFormat="1" x14ac:dyDescent="0.2">
      <c r="B4" s="64" t="s">
        <v>679</v>
      </c>
      <c r="C4" s="49">
        <v>1</v>
      </c>
      <c r="D4" s="193">
        <v>2</v>
      </c>
      <c r="E4" s="193">
        <v>3</v>
      </c>
      <c r="F4" s="193">
        <v>3</v>
      </c>
      <c r="G4" s="193">
        <v>2</v>
      </c>
      <c r="H4" s="194">
        <v>2</v>
      </c>
      <c r="I4" s="195" t="str">
        <f t="shared" ref="I4:I6" si="0">IF(D4&lt;&gt;"",D4&amp;","&amp;E4&amp;","&amp;F4&amp;","&amp;G4&amp;","&amp;H4,"0,0,0,0,0")</f>
        <v>2,3,3,2,2</v>
      </c>
      <c r="J4" s="196" t="s">
        <v>180</v>
      </c>
      <c r="K4" s="197" t="s">
        <v>181</v>
      </c>
    </row>
    <row r="5" spans="1:39" s="187" customFormat="1" x14ac:dyDescent="0.2">
      <c r="B5" s="64"/>
      <c r="C5" s="49"/>
      <c r="D5" s="193"/>
      <c r="E5" s="193"/>
      <c r="F5" s="193"/>
      <c r="G5" s="193"/>
      <c r="H5" s="194"/>
      <c r="I5" s="195" t="str">
        <f t="shared" si="0"/>
        <v>0,0,0,0,0</v>
      </c>
      <c r="J5" s="196" t="s">
        <v>180</v>
      </c>
      <c r="K5" s="197" t="s">
        <v>181</v>
      </c>
    </row>
    <row r="6" spans="1:39" s="187" customFormat="1" x14ac:dyDescent="0.2">
      <c r="B6" s="64"/>
      <c r="C6" s="49"/>
      <c r="D6" s="193"/>
      <c r="E6" s="193"/>
      <c r="F6" s="193"/>
      <c r="G6" s="193"/>
      <c r="H6" s="194"/>
      <c r="I6" s="195" t="str">
        <f t="shared" si="0"/>
        <v>0,0,0,0,0</v>
      </c>
      <c r="J6" s="196" t="s">
        <v>180</v>
      </c>
      <c r="K6" s="197" t="s">
        <v>181</v>
      </c>
    </row>
    <row r="7" spans="1:39" s="187" customFormat="1" x14ac:dyDescent="0.2">
      <c r="B7" s="66"/>
      <c r="C7" s="198"/>
      <c r="D7" s="193"/>
      <c r="E7" s="193"/>
      <c r="F7" s="193"/>
      <c r="G7" s="193"/>
      <c r="H7" s="194"/>
      <c r="I7" s="195" t="str">
        <f>IF(D7&lt;&gt;"",D7&amp;","&amp;E7&amp;","&amp;F7&amp;","&amp;G7&amp;","&amp;H7,"0,0,0,0,0")</f>
        <v>0,0,0,0,0</v>
      </c>
      <c r="J7" s="196" t="s">
        <v>180</v>
      </c>
      <c r="K7" s="197" t="s">
        <v>181</v>
      </c>
    </row>
    <row r="8" spans="1:39" s="187" customFormat="1" ht="12.75" customHeight="1" x14ac:dyDescent="0.2">
      <c r="B8" s="199" t="s">
        <v>76</v>
      </c>
      <c r="C8" s="200"/>
      <c r="D8" s="200"/>
      <c r="E8" s="200"/>
      <c r="F8" s="200"/>
      <c r="G8" s="200"/>
      <c r="H8" s="200"/>
      <c r="I8" s="201" t="str">
        <f>MAX(D4:D7)&amp;","&amp;MAX(E4:E7)&amp;","&amp;MAX(F4:F7)&amp;","&amp;MAX(G4:G7)&amp;","&amp;MAX(H4:H7)</f>
        <v>2,3,3,2,2</v>
      </c>
      <c r="J8" s="424"/>
      <c r="K8" s="424"/>
    </row>
    <row r="9" spans="1:39" ht="20.25" x14ac:dyDescent="0.3">
      <c r="B9" s="11"/>
      <c r="C9" s="11"/>
      <c r="D9" s="11"/>
      <c r="E9" s="11"/>
      <c r="F9" s="11"/>
      <c r="G9" s="11"/>
      <c r="H9" s="11"/>
      <c r="I9" s="82"/>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8" t="s">
        <v>182</v>
      </c>
      <c r="C10" s="11"/>
      <c r="D10" s="11"/>
      <c r="E10" s="11"/>
      <c r="F10" s="11"/>
      <c r="G10" s="11"/>
      <c r="H10" s="82"/>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3" customFormat="1" ht="13.5" thickBot="1" x14ac:dyDescent="0.25">
      <c r="A11" s="202" t="s">
        <v>183</v>
      </c>
    </row>
    <row r="12" spans="1:39" ht="17.25" customHeight="1" thickBot="1" x14ac:dyDescent="0.25">
      <c r="B12" s="425" t="s">
        <v>184</v>
      </c>
      <c r="C12" s="427" t="s">
        <v>185</v>
      </c>
      <c r="D12" s="428"/>
      <c r="E12" s="428"/>
      <c r="F12" s="428"/>
      <c r="G12" s="429"/>
    </row>
    <row r="13" spans="1:39" ht="13.5" thickBot="1" x14ac:dyDescent="0.25">
      <c r="B13" s="426"/>
      <c r="C13" s="204">
        <v>1</v>
      </c>
      <c r="D13" s="204">
        <v>2</v>
      </c>
      <c r="E13" s="204">
        <v>3</v>
      </c>
      <c r="F13" s="204">
        <v>4</v>
      </c>
      <c r="G13" s="204">
        <v>5</v>
      </c>
    </row>
    <row r="14" spans="1:39" ht="72.75" thickBot="1" x14ac:dyDescent="0.25">
      <c r="B14" s="430" t="s">
        <v>186</v>
      </c>
      <c r="C14" s="205" t="s">
        <v>187</v>
      </c>
      <c r="D14" s="205" t="s">
        <v>188</v>
      </c>
      <c r="E14" s="205" t="s">
        <v>189</v>
      </c>
      <c r="F14" s="205" t="s">
        <v>190</v>
      </c>
      <c r="G14" s="205" t="s">
        <v>191</v>
      </c>
    </row>
    <row r="15" spans="1:39" ht="24" customHeight="1" thickBot="1" x14ac:dyDescent="0.25">
      <c r="B15" s="431"/>
      <c r="C15" s="433" t="s">
        <v>192</v>
      </c>
      <c r="D15" s="434"/>
      <c r="E15" s="433" t="s">
        <v>193</v>
      </c>
      <c r="F15" s="435"/>
      <c r="G15" s="434"/>
    </row>
    <row r="16" spans="1:39" ht="36.75" thickBot="1" x14ac:dyDescent="0.25">
      <c r="B16" s="432"/>
      <c r="C16" s="206" t="s">
        <v>194</v>
      </c>
      <c r="D16" s="436" t="s">
        <v>195</v>
      </c>
      <c r="E16" s="437"/>
      <c r="F16" s="438" t="s">
        <v>196</v>
      </c>
      <c r="G16" s="439"/>
    </row>
    <row r="17" spans="1:18" ht="60.75" thickBot="1" x14ac:dyDescent="0.25">
      <c r="B17" s="207" t="s">
        <v>97</v>
      </c>
      <c r="C17" s="205" t="s">
        <v>197</v>
      </c>
      <c r="D17" s="205" t="s">
        <v>198</v>
      </c>
      <c r="E17" s="205" t="s">
        <v>199</v>
      </c>
      <c r="F17" s="205" t="s">
        <v>200</v>
      </c>
      <c r="G17" s="205" t="s">
        <v>201</v>
      </c>
    </row>
    <row r="18" spans="1:18" ht="44.25" customHeight="1" thickBot="1" x14ac:dyDescent="0.25">
      <c r="B18" s="207" t="s">
        <v>175</v>
      </c>
      <c r="C18" s="205" t="s">
        <v>202</v>
      </c>
      <c r="D18" s="205" t="s">
        <v>203</v>
      </c>
      <c r="E18" s="205" t="s">
        <v>204</v>
      </c>
      <c r="F18" s="205" t="s">
        <v>205</v>
      </c>
      <c r="G18" s="205" t="s">
        <v>206</v>
      </c>
    </row>
    <row r="19" spans="1:18" ht="44.25" customHeight="1" thickBot="1" x14ac:dyDescent="0.25">
      <c r="B19" s="207" t="s">
        <v>176</v>
      </c>
      <c r="C19" s="205" t="s">
        <v>207</v>
      </c>
      <c r="D19" s="205" t="s">
        <v>208</v>
      </c>
      <c r="E19" s="205" t="s">
        <v>209</v>
      </c>
      <c r="F19" s="205" t="s">
        <v>210</v>
      </c>
      <c r="G19" s="205" t="s">
        <v>211</v>
      </c>
    </row>
    <row r="20" spans="1:18" ht="44.25" customHeight="1" thickBot="1" x14ac:dyDescent="0.25">
      <c r="B20" s="207" t="s">
        <v>212</v>
      </c>
      <c r="C20" s="205" t="s">
        <v>213</v>
      </c>
      <c r="D20" s="433" t="s">
        <v>214</v>
      </c>
      <c r="E20" s="434"/>
      <c r="F20" s="205" t="s">
        <v>215</v>
      </c>
      <c r="G20" s="205" t="s">
        <v>216</v>
      </c>
    </row>
    <row r="21" spans="1:18" x14ac:dyDescent="0.2">
      <c r="B21" s="208"/>
      <c r="C21" s="209"/>
      <c r="D21" s="209"/>
      <c r="E21" s="209"/>
      <c r="F21" s="209"/>
      <c r="G21" s="209"/>
    </row>
    <row r="22" spans="1:18" customFormat="1" ht="15" x14ac:dyDescent="0.25">
      <c r="A22" s="210" t="s">
        <v>217</v>
      </c>
      <c r="C22" s="211"/>
      <c r="D22" s="211"/>
      <c r="E22" s="211"/>
      <c r="F22" s="211"/>
      <c r="G22" s="211"/>
      <c r="H22" s="211"/>
      <c r="I22" s="211"/>
      <c r="J22" s="211"/>
      <c r="K22" s="211"/>
      <c r="L22" s="211"/>
      <c r="M22" s="211"/>
      <c r="N22" s="211"/>
      <c r="O22" s="211"/>
      <c r="P22" s="211"/>
      <c r="Q22" s="211"/>
      <c r="R22" s="211"/>
    </row>
    <row r="23" spans="1:18" customFormat="1" ht="15" x14ac:dyDescent="0.25">
      <c r="B23" s="212" t="s">
        <v>218</v>
      </c>
      <c r="C23" s="213"/>
      <c r="D23" s="213"/>
      <c r="E23" s="213"/>
      <c r="F23" s="213"/>
      <c r="G23" s="213"/>
      <c r="H23" s="214"/>
      <c r="I23" s="211"/>
      <c r="J23" s="211"/>
      <c r="K23" s="211"/>
      <c r="L23" s="211"/>
      <c r="M23" s="211"/>
      <c r="N23" s="211"/>
      <c r="O23" s="211"/>
      <c r="P23" s="211"/>
      <c r="Q23" s="211"/>
      <c r="R23" s="211"/>
    </row>
    <row r="24" spans="1:18" customFormat="1" ht="65.25" customHeight="1" x14ac:dyDescent="0.25">
      <c r="B24" s="215"/>
      <c r="C24" s="405" t="s">
        <v>219</v>
      </c>
      <c r="D24" s="406"/>
      <c r="E24" s="406"/>
      <c r="F24" s="406"/>
      <c r="G24" s="406"/>
      <c r="H24" s="407"/>
      <c r="N24" s="216"/>
      <c r="O24" s="216"/>
      <c r="P24" s="216"/>
      <c r="Q24" s="216"/>
      <c r="R24" s="216"/>
    </row>
    <row r="25" spans="1:18" customFormat="1" ht="15" x14ac:dyDescent="0.25">
      <c r="B25" s="215"/>
      <c r="C25" s="217" t="s">
        <v>220</v>
      </c>
      <c r="D25" s="218"/>
      <c r="E25" s="218"/>
      <c r="F25" s="218"/>
      <c r="G25" s="218"/>
      <c r="H25" s="219"/>
      <c r="I25" s="211"/>
      <c r="J25" s="211"/>
      <c r="K25" s="211"/>
      <c r="L25" s="211"/>
      <c r="M25" s="211"/>
      <c r="N25" s="211"/>
      <c r="O25" s="211"/>
      <c r="P25" s="211"/>
      <c r="Q25" s="211"/>
      <c r="R25" s="211"/>
    </row>
    <row r="26" spans="1:18" customFormat="1" ht="15" x14ac:dyDescent="0.25">
      <c r="B26" s="215"/>
      <c r="C26" s="220" t="s">
        <v>221</v>
      </c>
      <c r="D26" s="221"/>
      <c r="E26" s="221"/>
      <c r="F26" s="221"/>
      <c r="G26" s="221"/>
      <c r="H26" s="222"/>
      <c r="I26" s="211"/>
      <c r="J26" s="211"/>
      <c r="K26" s="211"/>
      <c r="L26" s="211"/>
      <c r="M26" s="211"/>
      <c r="N26" s="211"/>
      <c r="O26" s="211"/>
      <c r="P26" s="211"/>
      <c r="Q26" s="211"/>
      <c r="R26" s="211"/>
    </row>
    <row r="27" spans="1:18" customFormat="1" ht="15" x14ac:dyDescent="0.25">
      <c r="B27" s="215"/>
      <c r="C27" s="220" t="s">
        <v>222</v>
      </c>
      <c r="D27" s="221"/>
      <c r="E27" s="221"/>
      <c r="F27" s="221"/>
      <c r="G27" s="221"/>
      <c r="H27" s="222"/>
      <c r="I27" s="211"/>
      <c r="J27" s="211"/>
      <c r="K27" s="211"/>
      <c r="L27" s="211"/>
      <c r="M27" s="211"/>
      <c r="N27" s="211"/>
      <c r="O27" s="211"/>
      <c r="P27" s="211"/>
      <c r="Q27" s="211"/>
      <c r="R27" s="211"/>
    </row>
    <row r="28" spans="1:18" customFormat="1" ht="15" x14ac:dyDescent="0.25">
      <c r="B28" s="215"/>
      <c r="C28" s="220" t="s">
        <v>223</v>
      </c>
      <c r="D28" s="221"/>
      <c r="E28" s="221"/>
      <c r="F28" s="221"/>
      <c r="G28" s="221"/>
      <c r="H28" s="222"/>
      <c r="I28" s="211"/>
      <c r="J28" s="211"/>
      <c r="K28" s="211"/>
      <c r="L28" s="211"/>
      <c r="M28" s="211"/>
      <c r="N28" s="211"/>
      <c r="O28" s="211"/>
      <c r="P28" s="211"/>
      <c r="Q28" s="211"/>
      <c r="R28" s="211"/>
    </row>
    <row r="29" spans="1:18" customFormat="1" ht="15" x14ac:dyDescent="0.25">
      <c r="B29" s="215"/>
      <c r="C29" s="220" t="s">
        <v>224</v>
      </c>
      <c r="D29" s="221"/>
      <c r="E29" s="221"/>
      <c r="F29" s="221"/>
      <c r="G29" s="221"/>
      <c r="H29" s="222"/>
      <c r="I29" s="211"/>
      <c r="J29" s="211"/>
      <c r="K29" s="211"/>
      <c r="L29" s="211"/>
      <c r="M29" s="211"/>
      <c r="N29" s="211"/>
      <c r="O29" s="211"/>
      <c r="P29" s="211"/>
      <c r="Q29" s="211"/>
      <c r="R29" s="211"/>
    </row>
    <row r="30" spans="1:18" customFormat="1" ht="41.25" customHeight="1" x14ac:dyDescent="0.25">
      <c r="B30" s="215"/>
      <c r="C30" s="421" t="s">
        <v>225</v>
      </c>
      <c r="D30" s="422"/>
      <c r="E30" s="422"/>
      <c r="F30" s="422"/>
      <c r="G30" s="422"/>
      <c r="H30" s="423"/>
      <c r="N30" s="223"/>
      <c r="O30" s="223"/>
      <c r="P30" s="223"/>
      <c r="Q30" s="211"/>
      <c r="R30" s="211"/>
    </row>
    <row r="31" spans="1:18" customFormat="1" ht="38.25" customHeight="1" x14ac:dyDescent="0.25">
      <c r="B31" s="224"/>
      <c r="C31" s="405" t="s">
        <v>226</v>
      </c>
      <c r="D31" s="406"/>
      <c r="E31" s="406"/>
      <c r="F31" s="406"/>
      <c r="G31" s="406"/>
      <c r="H31" s="407"/>
      <c r="N31" s="216"/>
      <c r="O31" s="216"/>
      <c r="P31" s="216"/>
      <c r="Q31" s="216"/>
      <c r="R31" s="211"/>
    </row>
    <row r="32" spans="1:18" customFormat="1" ht="43.5" customHeight="1" x14ac:dyDescent="0.25">
      <c r="B32" s="405" t="s">
        <v>227</v>
      </c>
      <c r="C32" s="406"/>
      <c r="D32" s="406"/>
      <c r="E32" s="406"/>
      <c r="F32" s="406"/>
      <c r="G32" s="406"/>
      <c r="H32" s="407"/>
      <c r="I32" s="211"/>
      <c r="J32" s="211"/>
      <c r="K32" s="211"/>
      <c r="L32" s="211"/>
      <c r="M32" s="211"/>
      <c r="N32" s="211"/>
      <c r="O32" s="211"/>
      <c r="P32" s="211"/>
      <c r="Q32" s="211"/>
      <c r="R32" s="211"/>
    </row>
    <row r="33" spans="1:9" customFormat="1" ht="49.5" customHeight="1" x14ac:dyDescent="0.25">
      <c r="B33" s="405" t="s">
        <v>228</v>
      </c>
      <c r="C33" s="406"/>
      <c r="D33" s="406"/>
      <c r="E33" s="406"/>
      <c r="F33" s="406"/>
      <c r="G33" s="406"/>
      <c r="H33" s="407"/>
      <c r="I33" s="225"/>
    </row>
    <row r="34" spans="1:9" customFormat="1" ht="46.5" customHeight="1" x14ac:dyDescent="0.25">
      <c r="B34" s="405" t="s">
        <v>229</v>
      </c>
      <c r="C34" s="406"/>
      <c r="D34" s="406"/>
      <c r="E34" s="406"/>
      <c r="F34" s="406"/>
      <c r="G34" s="406"/>
      <c r="H34" s="407"/>
      <c r="I34" s="225"/>
    </row>
    <row r="35" spans="1:9" customFormat="1" ht="30" customHeight="1" x14ac:dyDescent="0.25">
      <c r="B35" s="405" t="s">
        <v>230</v>
      </c>
      <c r="C35" s="406"/>
      <c r="D35" s="406"/>
      <c r="E35" s="406"/>
      <c r="F35" s="406"/>
      <c r="G35" s="406"/>
      <c r="H35" s="407"/>
      <c r="I35" s="225"/>
    </row>
    <row r="36" spans="1:9" customFormat="1" ht="15" customHeight="1" x14ac:dyDescent="0.25">
      <c r="A36" s="226" t="s">
        <v>231</v>
      </c>
      <c r="B36" s="226"/>
      <c r="I36" s="227"/>
    </row>
    <row r="37" spans="1:9" customFormat="1" ht="30" customHeight="1" x14ac:dyDescent="0.25">
      <c r="B37" s="408" t="s">
        <v>232</v>
      </c>
      <c r="C37" s="409"/>
      <c r="D37" s="409"/>
      <c r="E37" s="409"/>
      <c r="F37" s="409"/>
      <c r="G37" s="409"/>
      <c r="H37" s="410"/>
    </row>
    <row r="38" spans="1:9" customFormat="1" ht="12.75" customHeight="1" x14ac:dyDescent="0.25">
      <c r="B38" s="411" t="s">
        <v>233</v>
      </c>
      <c r="C38" s="412"/>
      <c r="D38" s="412"/>
      <c r="E38" s="412"/>
      <c r="F38" s="412"/>
      <c r="G38" s="228"/>
      <c r="H38" s="229"/>
    </row>
    <row r="39" spans="1:9" customFormat="1" ht="29.25" customHeight="1" x14ac:dyDescent="0.25">
      <c r="B39" s="413" t="s">
        <v>234</v>
      </c>
      <c r="C39" s="414"/>
      <c r="D39" s="414"/>
      <c r="E39" s="414"/>
      <c r="F39" s="414"/>
      <c r="G39" s="414"/>
      <c r="H39" s="415"/>
    </row>
    <row r="40" spans="1:9" customFormat="1" ht="15" customHeight="1" x14ac:dyDescent="0.25">
      <c r="B40" s="230" t="s">
        <v>235</v>
      </c>
      <c r="C40" s="228"/>
      <c r="D40" s="228"/>
      <c r="E40" s="228"/>
      <c r="F40" s="228"/>
      <c r="G40" s="228"/>
      <c r="H40" s="229"/>
    </row>
    <row r="41" spans="1:9" customFormat="1" ht="30.75" customHeight="1" x14ac:dyDescent="0.25">
      <c r="B41" s="413" t="s">
        <v>236</v>
      </c>
      <c r="C41" s="414"/>
      <c r="D41" s="414"/>
      <c r="E41" s="414"/>
      <c r="F41" s="414"/>
      <c r="G41" s="414"/>
      <c r="H41" s="415"/>
    </row>
    <row r="42" spans="1:9" customFormat="1" ht="12.75" customHeight="1" x14ac:dyDescent="0.25">
      <c r="B42" s="416" t="s">
        <v>237</v>
      </c>
      <c r="C42" s="417"/>
      <c r="D42" s="417"/>
      <c r="E42" s="417"/>
      <c r="F42" s="417"/>
      <c r="G42" s="417"/>
      <c r="H42" s="229"/>
    </row>
    <row r="43" spans="1:9" customFormat="1" ht="35.25" customHeight="1" x14ac:dyDescent="0.25">
      <c r="B43" s="413" t="s">
        <v>238</v>
      </c>
      <c r="C43" s="414"/>
      <c r="D43" s="414"/>
      <c r="E43" s="414"/>
      <c r="F43" s="414"/>
      <c r="G43" s="414"/>
      <c r="H43" s="415"/>
    </row>
    <row r="44" spans="1:9" customFormat="1" ht="24.75" customHeight="1" x14ac:dyDescent="0.25">
      <c r="B44" s="418" t="s">
        <v>239</v>
      </c>
      <c r="C44" s="419"/>
      <c r="D44" s="419"/>
      <c r="E44" s="419"/>
      <c r="F44" s="419"/>
      <c r="G44" s="419"/>
      <c r="H44" s="420"/>
    </row>
    <row r="45" spans="1:9" customFormat="1" ht="27.75" customHeight="1" x14ac:dyDescent="0.25">
      <c r="B45" s="421" t="s">
        <v>240</v>
      </c>
      <c r="C45" s="422"/>
      <c r="D45" s="422"/>
      <c r="E45" s="422"/>
      <c r="F45" s="422"/>
      <c r="G45" s="422"/>
      <c r="H45" s="423"/>
    </row>
    <row r="46" spans="1:9" customFormat="1" ht="21" customHeight="1" x14ac:dyDescent="0.25">
      <c r="B46" s="405" t="s">
        <v>241</v>
      </c>
      <c r="C46" s="406"/>
      <c r="D46" s="406"/>
      <c r="E46" s="406"/>
      <c r="F46" s="406"/>
      <c r="G46" s="406"/>
      <c r="H46" s="407"/>
    </row>
    <row r="47" spans="1:9" customFormat="1" ht="26.25" customHeight="1" x14ac:dyDescent="0.25">
      <c r="B47" s="404" t="s">
        <v>242</v>
      </c>
      <c r="C47" s="404"/>
      <c r="D47" s="404"/>
      <c r="E47" s="404"/>
      <c r="F47" s="404"/>
      <c r="G47" s="404"/>
      <c r="H47" s="404"/>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pageMargins left="0.7" right="0.7" top="0.75" bottom="0.75" header="0.3" footer="0.3"/>
  <pageSetup paperSize="3" orientation="landscape"/>
  <headerFooter>
    <oddFooter>Page &amp;P&amp;R&amp;F</oddFooter>
  </headerFooter>
  <rowBreaks count="1" manualBreakCount="1">
    <brk id="21"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Z99"/>
  <sheetViews>
    <sheetView zoomScale="70" zoomScaleNormal="70" zoomScalePageLayoutView="125" workbookViewId="0">
      <selection activeCell="A60" sqref="A60:XFD73"/>
    </sheetView>
  </sheetViews>
  <sheetFormatPr defaultColWidth="8.85546875" defaultRowHeight="15" x14ac:dyDescent="0.25"/>
  <cols>
    <col min="1" max="1" width="25.85546875" style="246" customWidth="1"/>
    <col min="2" max="3" width="11" style="246" customWidth="1"/>
    <col min="4" max="4" width="12.42578125" style="246" customWidth="1"/>
    <col min="5" max="5" width="12.28515625" style="246" bestFit="1" customWidth="1"/>
    <col min="6" max="6" width="11" style="246" customWidth="1"/>
    <col min="7" max="8" width="9.140625" style="246" customWidth="1"/>
    <col min="9" max="9" width="19" style="245" customWidth="1"/>
    <col min="10" max="10" width="21.710937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7" s="11" customFormat="1" ht="20.25" x14ac:dyDescent="0.3">
      <c r="H1" s="82" t="s">
        <v>19</v>
      </c>
      <c r="I1" s="231"/>
    </row>
    <row r="2" spans="1:17" s="237" customFormat="1" ht="18" customHeight="1" x14ac:dyDescent="0.25">
      <c r="A2" s="232" t="s">
        <v>19</v>
      </c>
      <c r="B2" s="233" t="s">
        <v>243</v>
      </c>
      <c r="C2" s="234"/>
      <c r="D2" s="235"/>
      <c r="E2" s="235"/>
      <c r="F2" s="235"/>
      <c r="G2" s="235"/>
      <c r="H2" s="235"/>
      <c r="I2" s="236" t="s">
        <v>67</v>
      </c>
    </row>
    <row r="3" spans="1:17" s="237" customFormat="1" x14ac:dyDescent="0.2">
      <c r="A3" s="238" t="s">
        <v>244</v>
      </c>
      <c r="C3" s="239"/>
      <c r="I3" s="240"/>
    </row>
    <row r="4" spans="1:17" s="237" customFormat="1" ht="12.75" x14ac:dyDescent="0.2">
      <c r="A4" s="241" t="s">
        <v>245</v>
      </c>
      <c r="B4" s="241" t="s">
        <v>63</v>
      </c>
      <c r="C4" s="241" t="s">
        <v>75</v>
      </c>
      <c r="D4" s="241" t="s">
        <v>246</v>
      </c>
      <c r="E4" s="242" t="s">
        <v>24</v>
      </c>
      <c r="F4" s="243"/>
      <c r="G4" s="243"/>
      <c r="H4" s="243"/>
      <c r="I4" s="244"/>
    </row>
    <row r="5" spans="1:17" x14ac:dyDescent="0.25">
      <c r="B5"/>
      <c r="C5"/>
      <c r="D5"/>
      <c r="E5"/>
      <c r="F5"/>
      <c r="G5"/>
      <c r="H5"/>
    </row>
    <row r="6" spans="1:17" x14ac:dyDescent="0.25">
      <c r="A6"/>
      <c r="B6"/>
      <c r="C6"/>
      <c r="D6"/>
      <c r="E6"/>
    </row>
    <row r="7" spans="1:17" ht="15.75" thickBot="1" x14ac:dyDescent="0.3">
      <c r="A7"/>
      <c r="B7"/>
      <c r="C7"/>
      <c r="D7"/>
      <c r="E7"/>
    </row>
    <row r="8" spans="1:17" x14ac:dyDescent="0.25">
      <c r="A8" s="306" t="s">
        <v>278</v>
      </c>
      <c r="B8" s="296"/>
      <c r="C8" s="296"/>
      <c r="D8" s="296"/>
      <c r="E8" s="297"/>
      <c r="I8" s="245" t="s">
        <v>736</v>
      </c>
    </row>
    <row r="9" spans="1:17" x14ac:dyDescent="0.25">
      <c r="A9" s="298"/>
      <c r="B9" s="295" t="s">
        <v>262</v>
      </c>
      <c r="C9" s="295"/>
      <c r="D9" s="295" t="s">
        <v>263</v>
      </c>
      <c r="E9" s="299"/>
    </row>
    <row r="10" spans="1:17" x14ac:dyDescent="0.25">
      <c r="A10" s="300" t="s">
        <v>253</v>
      </c>
      <c r="B10" s="323">
        <v>1.0999999999999999E-2</v>
      </c>
      <c r="C10" s="294" t="s">
        <v>279</v>
      </c>
      <c r="D10" s="323">
        <v>1.6800000000000002E-2</v>
      </c>
      <c r="E10" s="301" t="s">
        <v>279</v>
      </c>
    </row>
    <row r="11" spans="1:17" ht="15.75" thickBot="1" x14ac:dyDescent="0.3">
      <c r="A11" s="302" t="s">
        <v>254</v>
      </c>
      <c r="B11" s="323">
        <v>5.8499999999999993E-3</v>
      </c>
      <c r="C11" s="295" t="s">
        <v>279</v>
      </c>
      <c r="D11" s="323">
        <v>1.265E-2</v>
      </c>
      <c r="E11" s="299" t="s">
        <v>279</v>
      </c>
    </row>
    <row r="12" spans="1:17" ht="15.75" x14ac:dyDescent="0.25">
      <c r="A12" s="302" t="s">
        <v>255</v>
      </c>
      <c r="B12" s="323">
        <v>4.7999999999999996E-3</v>
      </c>
      <c r="C12" s="295" t="s">
        <v>279</v>
      </c>
      <c r="D12" s="323">
        <v>1.1800000000000001E-2</v>
      </c>
      <c r="E12" s="299" t="s">
        <v>279</v>
      </c>
      <c r="J12" s="262"/>
      <c r="K12" s="263"/>
      <c r="L12" s="263"/>
      <c r="M12" s="263"/>
      <c r="N12" s="263"/>
      <c r="O12" s="263"/>
      <c r="P12" s="263"/>
      <c r="Q12" s="263"/>
    </row>
    <row r="13" spans="1:17" x14ac:dyDescent="0.25">
      <c r="A13" s="302" t="s">
        <v>256</v>
      </c>
      <c r="B13" s="323">
        <v>2.6499999999999999E-2</v>
      </c>
      <c r="C13" s="295" t="s">
        <v>279</v>
      </c>
      <c r="D13" s="323">
        <v>0.13650000000000001</v>
      </c>
      <c r="E13" s="299" t="s">
        <v>279</v>
      </c>
      <c r="J13" s="265"/>
      <c r="K13" s="266"/>
      <c r="L13" s="266"/>
      <c r="M13" s="266"/>
      <c r="N13" s="266"/>
      <c r="O13" s="266"/>
      <c r="P13" s="266"/>
      <c r="Q13" s="266"/>
    </row>
    <row r="14" spans="1:17" x14ac:dyDescent="0.25">
      <c r="A14" s="302" t="s">
        <v>257</v>
      </c>
      <c r="B14" s="323">
        <v>1.7290000000000001</v>
      </c>
      <c r="C14" s="295" t="s">
        <v>279</v>
      </c>
      <c r="D14" s="323">
        <v>1.5115000000000001</v>
      </c>
      <c r="E14" s="299" t="s">
        <v>279</v>
      </c>
      <c r="J14" s="265"/>
      <c r="K14" s="268"/>
      <c r="L14" s="268"/>
      <c r="M14" s="268"/>
      <c r="N14" s="268"/>
      <c r="O14" s="268"/>
      <c r="P14" s="269"/>
      <c r="Q14" s="268"/>
    </row>
    <row r="15" spans="1:17" ht="24" customHeight="1" x14ac:dyDescent="0.25">
      <c r="A15" s="303" t="s">
        <v>258</v>
      </c>
      <c r="B15" s="323">
        <v>1.5E-3</v>
      </c>
      <c r="C15" s="295" t="s">
        <v>279</v>
      </c>
      <c r="D15" s="323">
        <v>8.8000000000000005E-3</v>
      </c>
      <c r="E15" s="299" t="s">
        <v>279</v>
      </c>
      <c r="J15" s="265"/>
      <c r="K15" s="268"/>
      <c r="L15" s="268"/>
      <c r="M15" s="268"/>
      <c r="N15" s="268"/>
      <c r="O15" s="268"/>
      <c r="P15" s="269"/>
      <c r="Q15" s="268"/>
    </row>
    <row r="16" spans="1:17" x14ac:dyDescent="0.25">
      <c r="A16" s="302" t="s">
        <v>259</v>
      </c>
      <c r="B16" s="323">
        <v>1.6000000000000001E-3</v>
      </c>
      <c r="C16" s="295" t="s">
        <v>279</v>
      </c>
      <c r="D16" s="323">
        <v>6.6E-3</v>
      </c>
      <c r="E16" s="299" t="s">
        <v>279</v>
      </c>
      <c r="J16" s="265"/>
      <c r="K16" s="266"/>
      <c r="L16" s="266"/>
      <c r="M16" s="266"/>
      <c r="N16" s="266"/>
      <c r="O16" s="266"/>
      <c r="P16" s="266"/>
      <c r="Q16" s="266"/>
    </row>
    <row r="17" spans="1:17" x14ac:dyDescent="0.25">
      <c r="A17" s="303" t="s">
        <v>543</v>
      </c>
      <c r="B17" s="323">
        <v>3.4559999999999994E-4</v>
      </c>
      <c r="C17" s="295" t="s">
        <v>279</v>
      </c>
      <c r="D17" s="323">
        <v>8.4960000000000005E-4</v>
      </c>
      <c r="E17" s="299" t="s">
        <v>279</v>
      </c>
      <c r="J17" s="265"/>
      <c r="K17" s="270"/>
      <c r="L17" s="271"/>
      <c r="M17" s="271"/>
      <c r="N17" s="270"/>
      <c r="O17" s="270"/>
      <c r="P17" s="270"/>
      <c r="Q17" s="270"/>
    </row>
    <row r="18" spans="1:17" x14ac:dyDescent="0.25">
      <c r="A18" s="321" t="s">
        <v>544</v>
      </c>
      <c r="B18" s="323">
        <v>2.5920000000000001E-3</v>
      </c>
      <c r="C18" s="295" t="s">
        <v>279</v>
      </c>
      <c r="D18" s="323">
        <v>6.3720000000000009E-3</v>
      </c>
      <c r="E18" s="299" t="s">
        <v>279</v>
      </c>
      <c r="J18" s="265"/>
      <c r="K18" s="270"/>
      <c r="L18" s="271"/>
      <c r="M18" s="271"/>
      <c r="N18" s="270"/>
      <c r="O18" s="270"/>
      <c r="P18" s="270"/>
      <c r="Q18" s="270"/>
    </row>
    <row r="19" spans="1:17" x14ac:dyDescent="0.25">
      <c r="A19" s="302" t="s">
        <v>537</v>
      </c>
      <c r="B19" s="323">
        <v>2.5000000000000001E-3</v>
      </c>
      <c r="C19" s="295" t="s">
        <v>279</v>
      </c>
      <c r="D19" s="323">
        <v>2.5000000000000001E-3</v>
      </c>
      <c r="E19" s="299" t="s">
        <v>279</v>
      </c>
      <c r="J19" s="272"/>
      <c r="K19" s="273"/>
      <c r="L19" s="273"/>
      <c r="M19" s="273"/>
      <c r="N19" s="273"/>
      <c r="O19" s="273"/>
      <c r="P19" s="273"/>
      <c r="Q19" s="273"/>
    </row>
    <row r="20" spans="1:17" x14ac:dyDescent="0.25">
      <c r="A20" s="302" t="s">
        <v>538</v>
      </c>
      <c r="B20" s="323">
        <v>1.9345000000000001E-4</v>
      </c>
      <c r="C20" s="295" t="s">
        <v>279</v>
      </c>
      <c r="D20" s="323">
        <v>9.9645000000000007E-4</v>
      </c>
      <c r="E20" s="299" t="s">
        <v>279</v>
      </c>
      <c r="J20" s="274"/>
      <c r="K20" s="270"/>
      <c r="L20" s="270"/>
      <c r="M20" s="270"/>
      <c r="N20" s="275"/>
      <c r="O20" s="275"/>
      <c r="P20" s="270"/>
      <c r="Q20" s="270"/>
    </row>
    <row r="21" spans="1:17" x14ac:dyDescent="0.25">
      <c r="A21" s="303" t="s">
        <v>539</v>
      </c>
      <c r="B21" s="323">
        <v>2.2525000000000002E-3</v>
      </c>
      <c r="C21" s="295" t="s">
        <v>279</v>
      </c>
      <c r="D21" s="323">
        <v>1.1602500000000002E-2</v>
      </c>
      <c r="E21" s="299" t="s">
        <v>279</v>
      </c>
      <c r="J21" s="274"/>
      <c r="K21" s="270"/>
      <c r="L21" s="270"/>
      <c r="M21" s="270"/>
      <c r="N21" s="275"/>
      <c r="O21" s="275"/>
      <c r="P21" s="270"/>
      <c r="Q21" s="270"/>
    </row>
    <row r="22" spans="1:17" x14ac:dyDescent="0.25">
      <c r="A22" s="303" t="s">
        <v>540</v>
      </c>
      <c r="B22" s="323">
        <v>8.3000000000000001E-4</v>
      </c>
      <c r="C22" s="295" t="s">
        <v>279</v>
      </c>
      <c r="D22" s="323">
        <v>8.3000000000000001E-4</v>
      </c>
      <c r="E22" s="299" t="s">
        <v>279</v>
      </c>
      <c r="J22" s="274"/>
      <c r="K22" s="275"/>
      <c r="L22" s="275"/>
      <c r="M22" s="275"/>
      <c r="N22" s="275"/>
      <c r="O22" s="275"/>
      <c r="P22" s="275"/>
      <c r="Q22" s="275"/>
    </row>
    <row r="23" spans="1:17" ht="15.75" thickBot="1" x14ac:dyDescent="0.3">
      <c r="A23" s="303" t="s">
        <v>541</v>
      </c>
      <c r="B23" s="323">
        <v>2.6235000000000001E-4</v>
      </c>
      <c r="C23" s="295" t="s">
        <v>279</v>
      </c>
      <c r="D23" s="323">
        <v>1.3513500000000001E-3</v>
      </c>
      <c r="E23" s="299" t="s">
        <v>279</v>
      </c>
      <c r="J23" s="276"/>
      <c r="K23" s="277"/>
      <c r="L23" s="277"/>
      <c r="M23" s="277"/>
      <c r="N23" s="278"/>
      <c r="O23" s="278"/>
      <c r="P23" s="277"/>
      <c r="Q23" s="277"/>
    </row>
    <row r="24" spans="1:17" ht="15.75" thickBot="1" x14ac:dyDescent="0.3">
      <c r="A24" s="322" t="s">
        <v>542</v>
      </c>
      <c r="B24" s="323">
        <v>4.2400000000000001E-4</v>
      </c>
      <c r="C24" s="304" t="s">
        <v>279</v>
      </c>
      <c r="D24" s="323">
        <v>2.1840000000000002E-3</v>
      </c>
      <c r="E24" s="305" t="s">
        <v>279</v>
      </c>
    </row>
    <row r="25" spans="1:17" ht="15.75" thickBot="1" x14ac:dyDescent="0.3"/>
    <row r="26" spans="1:17" ht="16.5" thickBot="1" x14ac:dyDescent="0.3">
      <c r="J26" s="262" t="s">
        <v>267</v>
      </c>
      <c r="K26" s="263"/>
      <c r="L26" s="263"/>
      <c r="M26" s="263"/>
      <c r="N26" s="263"/>
      <c r="O26" s="263"/>
      <c r="P26" s="264"/>
    </row>
    <row r="27" spans="1:17" x14ac:dyDescent="0.25">
      <c r="A27" s="306" t="s">
        <v>277</v>
      </c>
      <c r="B27" s="296"/>
      <c r="C27" s="296"/>
      <c r="D27" s="296"/>
      <c r="E27" s="297"/>
      <c r="J27" s="265"/>
      <c r="K27" s="266"/>
      <c r="L27" s="266"/>
      <c r="M27" s="266"/>
      <c r="N27" s="266"/>
      <c r="O27" s="266"/>
      <c r="P27" s="267"/>
    </row>
    <row r="28" spans="1:17" x14ac:dyDescent="0.25">
      <c r="A28" s="298"/>
      <c r="B28" s="295" t="s">
        <v>262</v>
      </c>
      <c r="C28" s="295"/>
      <c r="D28" s="295" t="s">
        <v>263</v>
      </c>
      <c r="E28" s="299"/>
      <c r="J28" s="265"/>
      <c r="K28" s="266"/>
      <c r="L28" s="266"/>
      <c r="M28" s="266"/>
      <c r="N28" s="266"/>
      <c r="O28" s="266"/>
      <c r="P28" s="267"/>
    </row>
    <row r="29" spans="1:17" x14ac:dyDescent="0.25">
      <c r="A29" s="300" t="s">
        <v>253</v>
      </c>
      <c r="B29" s="323">
        <v>9.4000000000000004E-3</v>
      </c>
      <c r="C29" s="294" t="s">
        <v>279</v>
      </c>
      <c r="D29" s="323">
        <v>2.4300000000000002E-2</v>
      </c>
      <c r="E29" s="301" t="s">
        <v>279</v>
      </c>
      <c r="J29" s="265"/>
      <c r="K29" s="266"/>
      <c r="L29" s="266"/>
      <c r="M29" s="266"/>
      <c r="N29" s="266"/>
      <c r="O29" s="266"/>
      <c r="P29" s="267"/>
    </row>
    <row r="30" spans="1:17" x14ac:dyDescent="0.25">
      <c r="A30" s="302" t="s">
        <v>254</v>
      </c>
      <c r="B30" s="323">
        <v>5.7499999999999999E-3</v>
      </c>
      <c r="C30" s="295" t="s">
        <v>279</v>
      </c>
      <c r="D30" s="323">
        <v>1.8350000000000002E-2</v>
      </c>
      <c r="E30" s="299" t="s">
        <v>279</v>
      </c>
      <c r="J30" s="265"/>
      <c r="K30" s="266"/>
      <c r="L30" s="266"/>
      <c r="M30" s="266"/>
      <c r="N30" s="266"/>
      <c r="O30" s="266"/>
      <c r="P30" s="267"/>
    </row>
    <row r="31" spans="1:17" x14ac:dyDescent="0.25">
      <c r="A31" s="302" t="s">
        <v>255</v>
      </c>
      <c r="B31" s="323">
        <v>5.0000000000000001E-3</v>
      </c>
      <c r="C31" s="295" t="s">
        <v>279</v>
      </c>
      <c r="D31" s="323">
        <v>1.7100000000000001E-2</v>
      </c>
      <c r="E31" s="299" t="s">
        <v>279</v>
      </c>
      <c r="J31" s="265"/>
      <c r="K31" s="266"/>
      <c r="L31" s="266"/>
      <c r="M31" s="266"/>
      <c r="N31" s="266"/>
      <c r="O31" s="266"/>
      <c r="P31" s="267"/>
    </row>
    <row r="32" spans="1:17" x14ac:dyDescent="0.25">
      <c r="A32" s="302" t="s">
        <v>256</v>
      </c>
      <c r="B32" s="323">
        <v>4.4499999999999998E-2</v>
      </c>
      <c r="C32" s="295" t="s">
        <v>279</v>
      </c>
      <c r="D32" s="323">
        <v>0.14249999999999999</v>
      </c>
      <c r="E32" s="299" t="s">
        <v>279</v>
      </c>
      <c r="J32" s="265"/>
      <c r="K32" s="279" t="s">
        <v>262</v>
      </c>
      <c r="L32" s="279" t="s">
        <v>263</v>
      </c>
      <c r="M32" s="279" t="s">
        <v>268</v>
      </c>
      <c r="N32" s="266"/>
      <c r="O32" s="266"/>
      <c r="P32" s="267"/>
    </row>
    <row r="33" spans="1:26" x14ac:dyDescent="0.25">
      <c r="A33" s="302" t="s">
        <v>257</v>
      </c>
      <c r="B33" s="323">
        <v>1.7004999999999999</v>
      </c>
      <c r="C33" s="295" t="s">
        <v>279</v>
      </c>
      <c r="D33" s="323">
        <v>1.4855</v>
      </c>
      <c r="E33" s="299" t="s">
        <v>279</v>
      </c>
      <c r="J33" s="280" t="s">
        <v>269</v>
      </c>
      <c r="K33" s="270">
        <v>0.95</v>
      </c>
      <c r="L33" s="270">
        <v>0.05</v>
      </c>
      <c r="M33" s="270">
        <v>0</v>
      </c>
      <c r="N33" s="266"/>
      <c r="O33" s="266"/>
      <c r="P33" s="267"/>
    </row>
    <row r="34" spans="1:26" x14ac:dyDescent="0.25">
      <c r="A34" s="303" t="s">
        <v>258</v>
      </c>
      <c r="B34" s="323">
        <v>1.5E-3</v>
      </c>
      <c r="C34" s="295" t="s">
        <v>279</v>
      </c>
      <c r="D34" s="323">
        <v>7.3000000000000001E-3</v>
      </c>
      <c r="E34" s="299" t="s">
        <v>279</v>
      </c>
      <c r="J34" s="281" t="s">
        <v>270</v>
      </c>
      <c r="K34" s="307">
        <v>0.9</v>
      </c>
      <c r="L34" s="307">
        <v>0.1</v>
      </c>
      <c r="M34" s="307">
        <v>0</v>
      </c>
      <c r="N34" s="282" t="s">
        <v>271</v>
      </c>
      <c r="O34" s="283"/>
      <c r="P34" s="284"/>
    </row>
    <row r="35" spans="1:26" x14ac:dyDescent="0.25">
      <c r="A35" s="302" t="s">
        <v>259</v>
      </c>
      <c r="B35" s="323">
        <v>1.8E-3</v>
      </c>
      <c r="C35" s="295" t="s">
        <v>279</v>
      </c>
      <c r="D35" s="323">
        <v>4.7999999999999996E-3</v>
      </c>
      <c r="E35" s="299" t="s">
        <v>279</v>
      </c>
      <c r="J35" s="280" t="s">
        <v>272</v>
      </c>
      <c r="K35" s="270">
        <v>0.85</v>
      </c>
      <c r="L35" s="270">
        <v>0.1</v>
      </c>
      <c r="M35" s="270">
        <v>0.05</v>
      </c>
      <c r="N35" s="285"/>
      <c r="O35" s="266"/>
      <c r="P35" s="267"/>
    </row>
    <row r="36" spans="1:26" x14ac:dyDescent="0.25">
      <c r="A36" s="303" t="s">
        <v>543</v>
      </c>
      <c r="B36" s="323">
        <v>3.5999999999999997E-4</v>
      </c>
      <c r="C36" s="295" t="s">
        <v>279</v>
      </c>
      <c r="D36" s="323">
        <v>1.2312E-3</v>
      </c>
      <c r="E36" s="299" t="s">
        <v>279</v>
      </c>
      <c r="J36" s="286" t="s">
        <v>273</v>
      </c>
      <c r="K36" s="307">
        <v>0.6</v>
      </c>
      <c r="L36" s="307">
        <v>0.3</v>
      </c>
      <c r="M36" s="307">
        <v>0.1</v>
      </c>
      <c r="N36" s="282" t="s">
        <v>274</v>
      </c>
      <c r="O36" s="283"/>
      <c r="P36" s="284"/>
    </row>
    <row r="37" spans="1:26" x14ac:dyDescent="0.25">
      <c r="A37" s="321" t="s">
        <v>544</v>
      </c>
      <c r="B37" s="323">
        <v>2.7000000000000001E-3</v>
      </c>
      <c r="C37" s="295" t="s">
        <v>279</v>
      </c>
      <c r="D37" s="323">
        <v>9.2340000000000026E-3</v>
      </c>
      <c r="E37" s="299" t="s">
        <v>279</v>
      </c>
      <c r="J37" s="280" t="s">
        <v>275</v>
      </c>
      <c r="K37" s="270">
        <v>0.4</v>
      </c>
      <c r="L37" s="270">
        <v>0.4</v>
      </c>
      <c r="M37" s="270">
        <v>0.2</v>
      </c>
      <c r="N37" s="266"/>
      <c r="O37" s="266"/>
      <c r="P37" s="267"/>
    </row>
    <row r="38" spans="1:26" ht="15.75" thickBot="1" x14ac:dyDescent="0.3">
      <c r="A38" s="302" t="s">
        <v>537</v>
      </c>
      <c r="B38" s="323">
        <v>2.5000000000000001E-3</v>
      </c>
      <c r="C38" s="295" t="s">
        <v>279</v>
      </c>
      <c r="D38" s="323">
        <v>2.5000000000000001E-3</v>
      </c>
      <c r="E38" s="299" t="s">
        <v>279</v>
      </c>
      <c r="J38" s="287"/>
      <c r="K38" s="288"/>
      <c r="L38" s="288"/>
      <c r="M38" s="288"/>
      <c r="N38" s="288"/>
      <c r="O38" s="288"/>
      <c r="P38" s="289"/>
    </row>
    <row r="39" spans="1:26" x14ac:dyDescent="0.25">
      <c r="A39" s="302" t="s">
        <v>538</v>
      </c>
      <c r="B39" s="323">
        <v>3.2485000000000001E-4</v>
      </c>
      <c r="C39" s="295" t="s">
        <v>279</v>
      </c>
      <c r="D39" s="323">
        <v>1.0402500000000002E-3</v>
      </c>
      <c r="E39" s="299" t="s">
        <v>279</v>
      </c>
    </row>
    <row r="40" spans="1:26" ht="15.75" thickBot="1" x14ac:dyDescent="0.3">
      <c r="A40" s="303" t="s">
        <v>539</v>
      </c>
      <c r="B40" s="323">
        <v>3.7825000000000003E-3</v>
      </c>
      <c r="C40" s="295" t="s">
        <v>279</v>
      </c>
      <c r="D40" s="323">
        <v>1.21125E-2</v>
      </c>
      <c r="E40" s="299" t="s">
        <v>279</v>
      </c>
    </row>
    <row r="41" spans="1:26" ht="15.75" x14ac:dyDescent="0.25">
      <c r="A41" s="303" t="s">
        <v>540</v>
      </c>
      <c r="B41" s="323">
        <v>8.3000000000000001E-4</v>
      </c>
      <c r="C41" s="295" t="s">
        <v>279</v>
      </c>
      <c r="D41" s="323">
        <v>8.3000000000000001E-4</v>
      </c>
      <c r="E41" s="299" t="s">
        <v>279</v>
      </c>
      <c r="J41" s="262" t="s">
        <v>554</v>
      </c>
      <c r="K41" s="324"/>
      <c r="L41" s="263"/>
      <c r="M41" s="263"/>
      <c r="N41" s="263"/>
      <c r="O41" s="263"/>
      <c r="P41" s="263"/>
      <c r="Q41" s="263"/>
      <c r="R41" s="325"/>
      <c r="S41" s="325"/>
      <c r="T41" s="325"/>
      <c r="U41" s="325"/>
      <c r="V41" s="325"/>
      <c r="W41" s="325"/>
      <c r="X41" s="325"/>
      <c r="Y41" s="325"/>
      <c r="Z41" s="326"/>
    </row>
    <row r="42" spans="1:26" x14ac:dyDescent="0.25">
      <c r="A42" s="303" t="s">
        <v>541</v>
      </c>
      <c r="B42" s="323">
        <v>4.4055000000000006E-4</v>
      </c>
      <c r="C42" s="295" t="s">
        <v>279</v>
      </c>
      <c r="D42" s="323">
        <v>1.4107500000000001E-3</v>
      </c>
      <c r="E42" s="299" t="s">
        <v>279</v>
      </c>
      <c r="J42" s="265"/>
      <c r="K42" s="266"/>
      <c r="L42" s="266"/>
      <c r="M42" s="266"/>
      <c r="N42" s="266"/>
      <c r="O42" s="266"/>
      <c r="P42" s="266"/>
      <c r="Q42" s="266"/>
      <c r="R42" s="327"/>
      <c r="S42" s="327"/>
      <c r="T42" s="327"/>
      <c r="U42" s="327"/>
      <c r="V42" s="327"/>
      <c r="W42" s="327"/>
      <c r="X42" s="327"/>
      <c r="Y42" s="327"/>
      <c r="Z42" s="328"/>
    </row>
    <row r="43" spans="1:26" ht="26.25" thickBot="1" x14ac:dyDescent="0.3">
      <c r="A43" s="322" t="s">
        <v>542</v>
      </c>
      <c r="B43" s="323">
        <v>7.1199999999999996E-4</v>
      </c>
      <c r="C43" s="304" t="s">
        <v>279</v>
      </c>
      <c r="D43" s="323">
        <v>2.2800000000000003E-3</v>
      </c>
      <c r="E43" s="305" t="s">
        <v>279</v>
      </c>
      <c r="J43" s="265"/>
      <c r="K43" s="268" t="s">
        <v>253</v>
      </c>
      <c r="L43" s="268" t="s">
        <v>254</v>
      </c>
      <c r="M43" s="268" t="s">
        <v>255</v>
      </c>
      <c r="N43" s="268" t="s">
        <v>256</v>
      </c>
      <c r="O43" s="268" t="s">
        <v>257</v>
      </c>
      <c r="P43" s="269" t="s">
        <v>258</v>
      </c>
      <c r="Q43" s="268" t="s">
        <v>259</v>
      </c>
      <c r="R43" s="268" t="s">
        <v>536</v>
      </c>
      <c r="S43" s="269" t="s">
        <v>543</v>
      </c>
      <c r="T43" s="320" t="s">
        <v>544</v>
      </c>
      <c r="U43" s="268" t="s">
        <v>537</v>
      </c>
      <c r="V43" s="268" t="s">
        <v>538</v>
      </c>
      <c r="W43" s="269" t="s">
        <v>539</v>
      </c>
      <c r="X43" s="269" t="s">
        <v>540</v>
      </c>
      <c r="Y43" s="269" t="s">
        <v>541</v>
      </c>
      <c r="Z43" s="319" t="s">
        <v>542</v>
      </c>
    </row>
    <row r="44" spans="1:26" ht="24.75" customHeight="1" x14ac:dyDescent="0.25">
      <c r="J44" s="265"/>
      <c r="K44" s="268"/>
      <c r="L44" s="268"/>
      <c r="M44" s="268"/>
      <c r="N44" s="268"/>
      <c r="O44" s="268"/>
      <c r="P44" s="269" t="s">
        <v>260</v>
      </c>
      <c r="Q44" s="268" t="s">
        <v>261</v>
      </c>
      <c r="R44" s="269" t="s">
        <v>555</v>
      </c>
      <c r="S44" s="268"/>
      <c r="T44" s="268"/>
      <c r="U44" s="269"/>
      <c r="V44" s="269" t="s">
        <v>545</v>
      </c>
      <c r="W44" s="266"/>
      <c r="X44" s="266"/>
      <c r="Y44" s="266"/>
      <c r="Z44" s="267"/>
    </row>
    <row r="45" spans="1:26" x14ac:dyDescent="0.25">
      <c r="J45" s="265"/>
      <c r="K45" s="266"/>
      <c r="L45" s="266"/>
      <c r="M45" s="266"/>
      <c r="N45" s="266"/>
      <c r="O45" s="266"/>
      <c r="P45" s="266"/>
      <c r="Q45" s="266"/>
      <c r="R45" s="327"/>
      <c r="S45" s="327"/>
      <c r="T45" s="327"/>
      <c r="U45" s="327"/>
      <c r="V45" s="327"/>
      <c r="W45" s="327"/>
      <c r="X45" s="327"/>
      <c r="Y45" s="327"/>
      <c r="Z45" s="328"/>
    </row>
    <row r="46" spans="1:26" x14ac:dyDescent="0.25">
      <c r="J46" s="265" t="s">
        <v>262</v>
      </c>
      <c r="K46" s="270">
        <v>9.4</v>
      </c>
      <c r="L46" s="270">
        <v>5.75</v>
      </c>
      <c r="M46" s="270">
        <v>5</v>
      </c>
      <c r="N46" s="270">
        <v>44.5</v>
      </c>
      <c r="O46" s="270">
        <v>1700.5</v>
      </c>
      <c r="P46" s="270">
        <v>1.5</v>
      </c>
      <c r="Q46" s="270">
        <v>1.8</v>
      </c>
      <c r="R46" s="329">
        <v>0.97449856733524354</v>
      </c>
      <c r="S46" s="329">
        <v>0.36</v>
      </c>
      <c r="T46" s="329">
        <v>2.7</v>
      </c>
      <c r="U46" s="329">
        <v>2.5</v>
      </c>
      <c r="V46" s="329">
        <v>0.32485000000000003</v>
      </c>
      <c r="W46" s="329">
        <v>3.7825000000000002</v>
      </c>
      <c r="X46" s="329">
        <v>0.83</v>
      </c>
      <c r="Y46" s="329">
        <v>0.44055000000000005</v>
      </c>
      <c r="Z46" s="330">
        <v>0.71199999999999997</v>
      </c>
    </row>
    <row r="47" spans="1:26" x14ac:dyDescent="0.25">
      <c r="J47" s="265" t="s">
        <v>263</v>
      </c>
      <c r="K47" s="270">
        <v>24.3</v>
      </c>
      <c r="L47" s="270">
        <v>18.350000000000001</v>
      </c>
      <c r="M47" s="270">
        <v>17.100000000000001</v>
      </c>
      <c r="N47" s="270">
        <v>142.5</v>
      </c>
      <c r="O47" s="270">
        <v>1485.5</v>
      </c>
      <c r="P47" s="270">
        <v>7.3</v>
      </c>
      <c r="Q47" s="270">
        <v>4.8</v>
      </c>
      <c r="R47" s="329">
        <v>0.91246928746928746</v>
      </c>
      <c r="S47" s="329">
        <v>1.2312000000000001</v>
      </c>
      <c r="T47" s="329">
        <v>9.2340000000000018</v>
      </c>
      <c r="U47" s="329">
        <v>2.5</v>
      </c>
      <c r="V47" s="329">
        <v>1.0402500000000001</v>
      </c>
      <c r="W47" s="329">
        <v>12.112500000000001</v>
      </c>
      <c r="X47" s="329">
        <v>0.83</v>
      </c>
      <c r="Y47" s="329">
        <v>1.4107500000000002</v>
      </c>
      <c r="Z47" s="330">
        <v>2.2800000000000002</v>
      </c>
    </row>
    <row r="48" spans="1:26" x14ac:dyDescent="0.25">
      <c r="J48" s="272" t="s">
        <v>264</v>
      </c>
      <c r="K48" s="273" t="s">
        <v>265</v>
      </c>
      <c r="L48" s="273" t="s">
        <v>266</v>
      </c>
      <c r="M48" s="273" t="s">
        <v>266</v>
      </c>
      <c r="N48" s="273" t="s">
        <v>265</v>
      </c>
      <c r="O48" s="273" t="s">
        <v>265</v>
      </c>
      <c r="P48" s="273" t="s">
        <v>265</v>
      </c>
      <c r="Q48" s="273" t="s">
        <v>265</v>
      </c>
      <c r="R48" s="331" t="s">
        <v>266</v>
      </c>
      <c r="S48" s="331" t="s">
        <v>266</v>
      </c>
      <c r="T48" s="331" t="s">
        <v>266</v>
      </c>
      <c r="U48" s="331" t="s">
        <v>266</v>
      </c>
      <c r="V48" s="331" t="s">
        <v>266</v>
      </c>
      <c r="W48" s="331" t="s">
        <v>266</v>
      </c>
      <c r="X48" s="331" t="s">
        <v>266</v>
      </c>
      <c r="Y48" s="331" t="s">
        <v>266</v>
      </c>
      <c r="Z48" s="332" t="s">
        <v>266</v>
      </c>
    </row>
    <row r="50" spans="10:26" ht="15.75" thickBot="1" x14ac:dyDescent="0.3"/>
    <row r="51" spans="10:26" ht="15.75" x14ac:dyDescent="0.25">
      <c r="J51" s="262" t="s">
        <v>556</v>
      </c>
      <c r="K51" s="263"/>
      <c r="L51" s="263"/>
      <c r="M51" s="263"/>
      <c r="N51" s="263"/>
      <c r="O51" s="263"/>
      <c r="P51" s="263"/>
      <c r="Q51" s="263"/>
    </row>
    <row r="52" spans="10:26" x14ac:dyDescent="0.25">
      <c r="J52" s="265"/>
      <c r="K52" s="266"/>
      <c r="L52" s="266"/>
      <c r="M52" s="266"/>
      <c r="N52" s="266"/>
      <c r="O52" s="266"/>
      <c r="P52" s="266"/>
      <c r="Q52" s="266"/>
    </row>
    <row r="53" spans="10:26" x14ac:dyDescent="0.25">
      <c r="J53" s="265"/>
      <c r="K53" s="268" t="s">
        <v>253</v>
      </c>
      <c r="L53" s="268" t="s">
        <v>254</v>
      </c>
      <c r="M53" s="268" t="s">
        <v>255</v>
      </c>
      <c r="N53" s="268" t="s">
        <v>256</v>
      </c>
      <c r="O53" s="268" t="s">
        <v>257</v>
      </c>
      <c r="P53" s="269" t="s">
        <v>258</v>
      </c>
      <c r="Q53" s="268" t="s">
        <v>259</v>
      </c>
      <c r="R53" t="s">
        <v>536</v>
      </c>
      <c r="S53" t="s">
        <v>543</v>
      </c>
      <c r="T53" t="s">
        <v>544</v>
      </c>
      <c r="U53" t="s">
        <v>537</v>
      </c>
      <c r="V53" t="s">
        <v>538</v>
      </c>
      <c r="W53" t="s">
        <v>539</v>
      </c>
      <c r="X53" t="s">
        <v>540</v>
      </c>
      <c r="Y53" t="s">
        <v>541</v>
      </c>
      <c r="Z53" t="s">
        <v>542</v>
      </c>
    </row>
    <row r="54" spans="10:26" ht="75" x14ac:dyDescent="0.25">
      <c r="J54" s="265"/>
      <c r="K54" s="268"/>
      <c r="L54" s="268"/>
      <c r="M54" s="268"/>
      <c r="N54" s="268"/>
      <c r="O54" s="268"/>
      <c r="P54" s="269" t="s">
        <v>260</v>
      </c>
      <c r="Q54" s="268" t="s">
        <v>261</v>
      </c>
      <c r="R54" t="s">
        <v>555</v>
      </c>
      <c r="V54" t="s">
        <v>545</v>
      </c>
    </row>
    <row r="55" spans="10:26" x14ac:dyDescent="0.25">
      <c r="J55" s="265"/>
      <c r="K55" s="266"/>
      <c r="L55" s="266"/>
      <c r="M55" s="266"/>
      <c r="N55" s="266"/>
      <c r="O55" s="266"/>
      <c r="P55" s="266"/>
      <c r="Q55" s="266"/>
    </row>
    <row r="56" spans="10:26" x14ac:dyDescent="0.25">
      <c r="J56" s="265" t="s">
        <v>262</v>
      </c>
      <c r="K56" s="293">
        <v>11</v>
      </c>
      <c r="L56" s="293">
        <v>5.85</v>
      </c>
      <c r="M56" s="293">
        <v>4.8</v>
      </c>
      <c r="N56" s="293">
        <v>26.5</v>
      </c>
      <c r="O56" s="293">
        <v>1729</v>
      </c>
      <c r="P56" s="293">
        <v>1.5</v>
      </c>
      <c r="Q56" s="293">
        <v>1.6</v>
      </c>
      <c r="R56">
        <v>0.98490458558815153</v>
      </c>
      <c r="S56">
        <v>0.34559999999999996</v>
      </c>
      <c r="T56">
        <v>2.5920000000000001</v>
      </c>
      <c r="U56">
        <v>2.5</v>
      </c>
      <c r="V56">
        <v>0.19345000000000001</v>
      </c>
      <c r="W56">
        <v>2.2524999999999999</v>
      </c>
      <c r="X56">
        <v>0.83</v>
      </c>
      <c r="Y56">
        <v>0.26235000000000003</v>
      </c>
      <c r="Z56">
        <v>0.42399999999999999</v>
      </c>
    </row>
    <row r="57" spans="10:26" x14ac:dyDescent="0.25">
      <c r="J57" s="265" t="s">
        <v>263</v>
      </c>
      <c r="K57" s="293">
        <v>16.8</v>
      </c>
      <c r="L57" s="293">
        <v>12.65</v>
      </c>
      <c r="M57" s="293">
        <v>11.8</v>
      </c>
      <c r="N57" s="293">
        <v>136.5</v>
      </c>
      <c r="O57" s="293">
        <v>1511.5</v>
      </c>
      <c r="P57" s="293">
        <v>8.8000000000000007</v>
      </c>
      <c r="Q57" s="293">
        <v>6.6</v>
      </c>
      <c r="R57">
        <v>0.91717233009708743</v>
      </c>
      <c r="S57">
        <v>0.84960000000000002</v>
      </c>
      <c r="T57">
        <v>6.3720000000000008</v>
      </c>
      <c r="U57">
        <v>2.5</v>
      </c>
      <c r="V57">
        <v>0.99645000000000006</v>
      </c>
      <c r="W57">
        <v>11.602500000000001</v>
      </c>
      <c r="X57">
        <v>0.83</v>
      </c>
      <c r="Y57">
        <v>1.3513500000000001</v>
      </c>
      <c r="Z57">
        <v>2.1840000000000002</v>
      </c>
    </row>
    <row r="58" spans="10:26" x14ac:dyDescent="0.25">
      <c r="J58" s="272" t="s">
        <v>264</v>
      </c>
      <c r="K58" s="273" t="s">
        <v>265</v>
      </c>
      <c r="L58" s="273" t="s">
        <v>266</v>
      </c>
      <c r="M58" s="273" t="s">
        <v>266</v>
      </c>
      <c r="N58" s="273" t="s">
        <v>265</v>
      </c>
      <c r="O58" s="273" t="s">
        <v>265</v>
      </c>
      <c r="P58" s="273" t="s">
        <v>265</v>
      </c>
      <c r="Q58" s="273" t="s">
        <v>265</v>
      </c>
      <c r="R58" t="s">
        <v>266</v>
      </c>
      <c r="S58" t="s">
        <v>266</v>
      </c>
      <c r="T58" t="s">
        <v>266</v>
      </c>
      <c r="U58" t="s">
        <v>266</v>
      </c>
      <c r="V58" t="s">
        <v>266</v>
      </c>
      <c r="W58" t="s">
        <v>266</v>
      </c>
      <c r="X58" t="s">
        <v>266</v>
      </c>
      <c r="Y58" t="s">
        <v>266</v>
      </c>
      <c r="Z58" t="s">
        <v>266</v>
      </c>
    </row>
    <row r="67" spans="10:17" x14ac:dyDescent="0.25">
      <c r="J67" s="269"/>
      <c r="K67" s="320"/>
      <c r="L67" s="268"/>
      <c r="M67" s="268"/>
      <c r="N67" s="334"/>
      <c r="O67" s="334"/>
      <c r="P67" s="269"/>
      <c r="Q67" s="319"/>
    </row>
    <row r="68" spans="10:17" x14ac:dyDescent="0.25">
      <c r="N68" s="334"/>
      <c r="O68" s="334"/>
    </row>
    <row r="69" spans="10:17" x14ac:dyDescent="0.25">
      <c r="N69" s="334"/>
      <c r="O69" s="334"/>
    </row>
    <row r="70" spans="10:17" x14ac:dyDescent="0.25">
      <c r="N70" s="334"/>
      <c r="O70" s="334"/>
    </row>
    <row r="71" spans="10:17" x14ac:dyDescent="0.25">
      <c r="N71" s="334"/>
      <c r="O71" s="334"/>
    </row>
    <row r="72" spans="10:17" x14ac:dyDescent="0.25">
      <c r="N72" s="334"/>
      <c r="O72" s="334"/>
    </row>
    <row r="73" spans="10:17" x14ac:dyDescent="0.25">
      <c r="N73" s="334"/>
      <c r="O73" s="334"/>
    </row>
    <row r="74" spans="10:17" x14ac:dyDescent="0.25">
      <c r="N74" s="334"/>
      <c r="O74" s="334"/>
    </row>
    <row r="75" spans="10:17" x14ac:dyDescent="0.25">
      <c r="N75" s="334"/>
      <c r="O75" s="334"/>
    </row>
    <row r="76" spans="10:17" x14ac:dyDescent="0.25">
      <c r="N76" s="334"/>
      <c r="O76" s="334"/>
    </row>
    <row r="77" spans="10:17" x14ac:dyDescent="0.25">
      <c r="N77" s="334"/>
      <c r="O77" s="334"/>
    </row>
    <row r="78" spans="10:17" x14ac:dyDescent="0.25">
      <c r="N78" s="334"/>
      <c r="O78" s="334"/>
    </row>
    <row r="79" spans="10:17" x14ac:dyDescent="0.25">
      <c r="N79" s="334"/>
      <c r="O79" s="334"/>
    </row>
    <row r="80" spans="10:17" x14ac:dyDescent="0.25">
      <c r="N80" s="334"/>
      <c r="O80" s="334"/>
    </row>
    <row r="81" spans="14:15" x14ac:dyDescent="0.25">
      <c r="N81" s="334"/>
      <c r="O81" s="334"/>
    </row>
    <row r="85" spans="14:15" x14ac:dyDescent="0.25">
      <c r="N85" s="334"/>
      <c r="O85" s="334"/>
    </row>
    <row r="86" spans="14:15" x14ac:dyDescent="0.25">
      <c r="N86" s="334"/>
      <c r="O86" s="334"/>
    </row>
    <row r="87" spans="14:15" x14ac:dyDescent="0.25">
      <c r="N87" s="334"/>
      <c r="O87" s="334"/>
    </row>
    <row r="88" spans="14:15" x14ac:dyDescent="0.25">
      <c r="N88" s="334"/>
      <c r="O88" s="334"/>
    </row>
    <row r="89" spans="14:15" x14ac:dyDescent="0.25">
      <c r="N89" s="334"/>
      <c r="O89" s="334"/>
    </row>
    <row r="90" spans="14:15" x14ac:dyDescent="0.25">
      <c r="N90" s="334"/>
      <c r="O90" s="334"/>
    </row>
    <row r="91" spans="14:15" x14ac:dyDescent="0.25">
      <c r="N91" s="334"/>
      <c r="O91" s="334"/>
    </row>
    <row r="92" spans="14:15" x14ac:dyDescent="0.25">
      <c r="N92" s="334"/>
      <c r="O92" s="334"/>
    </row>
    <row r="93" spans="14:15" x14ac:dyDescent="0.25">
      <c r="N93" s="334"/>
      <c r="O93" s="334"/>
    </row>
    <row r="94" spans="14:15" x14ac:dyDescent="0.25">
      <c r="N94" s="334"/>
      <c r="O94" s="334"/>
    </row>
    <row r="95" spans="14:15" x14ac:dyDescent="0.25">
      <c r="N95" s="334"/>
      <c r="O95" s="334"/>
    </row>
    <row r="96" spans="14:15" x14ac:dyDescent="0.25">
      <c r="N96" s="334"/>
      <c r="O96" s="334"/>
    </row>
    <row r="97" spans="14:15" x14ac:dyDescent="0.25">
      <c r="N97" s="334"/>
      <c r="O97" s="334"/>
    </row>
    <row r="98" spans="14:15" x14ac:dyDescent="0.25">
      <c r="N98" s="334"/>
      <c r="O98" s="334"/>
    </row>
    <row r="99" spans="14:15" x14ac:dyDescent="0.25">
      <c r="N99" s="334"/>
      <c r="O99" s="334"/>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AL37"/>
  <sheetViews>
    <sheetView workbookViewId="0">
      <selection activeCell="D5" sqref="D5"/>
    </sheetView>
  </sheetViews>
  <sheetFormatPr defaultColWidth="9.140625" defaultRowHeight="12.75" x14ac:dyDescent="0.2"/>
  <cols>
    <col min="1" max="3" width="9.140625" style="246"/>
    <col min="4" max="4" width="13.42578125" style="246" bestFit="1" customWidth="1"/>
    <col min="5" max="5" width="16.42578125" style="246" bestFit="1" customWidth="1"/>
    <col min="6" max="6" width="23.42578125" style="246" customWidth="1"/>
    <col min="7" max="7" width="11" style="246" bestFit="1" customWidth="1"/>
    <col min="8" max="259" width="9.140625" style="246"/>
    <col min="260" max="260" width="13.42578125" style="246" bestFit="1" customWidth="1"/>
    <col min="261" max="261" width="16.42578125" style="246" bestFit="1" customWidth="1"/>
    <col min="262" max="262" width="23.42578125" style="246" customWidth="1"/>
    <col min="263" max="263" width="11" style="246" bestFit="1" customWidth="1"/>
    <col min="264" max="515" width="9.140625" style="246"/>
    <col min="516" max="516" width="13.42578125" style="246" bestFit="1" customWidth="1"/>
    <col min="517" max="517" width="16.42578125" style="246" bestFit="1" customWidth="1"/>
    <col min="518" max="518" width="23.42578125" style="246" customWidth="1"/>
    <col min="519" max="519" width="11" style="246" bestFit="1" customWidth="1"/>
    <col min="520" max="771" width="9.140625" style="246"/>
    <col min="772" max="772" width="13.42578125" style="246" bestFit="1" customWidth="1"/>
    <col min="773" max="773" width="16.42578125" style="246" bestFit="1" customWidth="1"/>
    <col min="774" max="774" width="23.42578125" style="246" customWidth="1"/>
    <col min="775" max="775" width="11" style="246" bestFit="1" customWidth="1"/>
    <col min="776" max="1027" width="9.140625" style="246"/>
    <col min="1028" max="1028" width="13.42578125" style="246" bestFit="1" customWidth="1"/>
    <col min="1029" max="1029" width="16.42578125" style="246" bestFit="1" customWidth="1"/>
    <col min="1030" max="1030" width="23.42578125" style="246" customWidth="1"/>
    <col min="1031" max="1031" width="11" style="246" bestFit="1" customWidth="1"/>
    <col min="1032" max="1283" width="9.140625" style="246"/>
    <col min="1284" max="1284" width="13.42578125" style="246" bestFit="1" customWidth="1"/>
    <col min="1285" max="1285" width="16.42578125" style="246" bestFit="1" customWidth="1"/>
    <col min="1286" max="1286" width="23.42578125" style="246" customWidth="1"/>
    <col min="1287" max="1287" width="11" style="246" bestFit="1" customWidth="1"/>
    <col min="1288" max="1539" width="9.140625" style="246"/>
    <col min="1540" max="1540" width="13.42578125" style="246" bestFit="1" customWidth="1"/>
    <col min="1541" max="1541" width="16.42578125" style="246" bestFit="1" customWidth="1"/>
    <col min="1542" max="1542" width="23.42578125" style="246" customWidth="1"/>
    <col min="1543" max="1543" width="11" style="246" bestFit="1" customWidth="1"/>
    <col min="1544" max="1795" width="9.140625" style="246"/>
    <col min="1796" max="1796" width="13.42578125" style="246" bestFit="1" customWidth="1"/>
    <col min="1797" max="1797" width="16.42578125" style="246" bestFit="1" customWidth="1"/>
    <col min="1798" max="1798" width="23.42578125" style="246" customWidth="1"/>
    <col min="1799" max="1799" width="11" style="246" bestFit="1" customWidth="1"/>
    <col min="1800" max="2051" width="9.140625" style="246"/>
    <col min="2052" max="2052" width="13.42578125" style="246" bestFit="1" customWidth="1"/>
    <col min="2053" max="2053" width="16.42578125" style="246" bestFit="1" customWidth="1"/>
    <col min="2054" max="2054" width="23.42578125" style="246" customWidth="1"/>
    <col min="2055" max="2055" width="11" style="246" bestFit="1" customWidth="1"/>
    <col min="2056" max="2307" width="9.140625" style="246"/>
    <col min="2308" max="2308" width="13.42578125" style="246" bestFit="1" customWidth="1"/>
    <col min="2309" max="2309" width="16.42578125" style="246" bestFit="1" customWidth="1"/>
    <col min="2310" max="2310" width="23.42578125" style="246" customWidth="1"/>
    <col min="2311" max="2311" width="11" style="246" bestFit="1" customWidth="1"/>
    <col min="2312" max="2563" width="9.140625" style="246"/>
    <col min="2564" max="2564" width="13.42578125" style="246" bestFit="1" customWidth="1"/>
    <col min="2565" max="2565" width="16.42578125" style="246" bestFit="1" customWidth="1"/>
    <col min="2566" max="2566" width="23.42578125" style="246" customWidth="1"/>
    <col min="2567" max="2567" width="11" style="246" bestFit="1" customWidth="1"/>
    <col min="2568" max="2819" width="9.140625" style="246"/>
    <col min="2820" max="2820" width="13.42578125" style="246" bestFit="1" customWidth="1"/>
    <col min="2821" max="2821" width="16.42578125" style="246" bestFit="1" customWidth="1"/>
    <col min="2822" max="2822" width="23.42578125" style="246" customWidth="1"/>
    <col min="2823" max="2823" width="11" style="246" bestFit="1" customWidth="1"/>
    <col min="2824" max="3075" width="9.140625" style="246"/>
    <col min="3076" max="3076" width="13.42578125" style="246" bestFit="1" customWidth="1"/>
    <col min="3077" max="3077" width="16.42578125" style="246" bestFit="1" customWidth="1"/>
    <col min="3078" max="3078" width="23.42578125" style="246" customWidth="1"/>
    <col min="3079" max="3079" width="11" style="246" bestFit="1" customWidth="1"/>
    <col min="3080" max="3331" width="9.140625" style="246"/>
    <col min="3332" max="3332" width="13.42578125" style="246" bestFit="1" customWidth="1"/>
    <col min="3333" max="3333" width="16.42578125" style="246" bestFit="1" customWidth="1"/>
    <col min="3334" max="3334" width="23.42578125" style="246" customWidth="1"/>
    <col min="3335" max="3335" width="11" style="246" bestFit="1" customWidth="1"/>
    <col min="3336" max="3587" width="9.140625" style="246"/>
    <col min="3588" max="3588" width="13.42578125" style="246" bestFit="1" customWidth="1"/>
    <col min="3589" max="3589" width="16.42578125" style="246" bestFit="1" customWidth="1"/>
    <col min="3590" max="3590" width="23.42578125" style="246" customWidth="1"/>
    <col min="3591" max="3591" width="11" style="246" bestFit="1" customWidth="1"/>
    <col min="3592" max="3843" width="9.140625" style="246"/>
    <col min="3844" max="3844" width="13.42578125" style="246" bestFit="1" customWidth="1"/>
    <col min="3845" max="3845" width="16.42578125" style="246" bestFit="1" customWidth="1"/>
    <col min="3846" max="3846" width="23.42578125" style="246" customWidth="1"/>
    <col min="3847" max="3847" width="11" style="246" bestFit="1" customWidth="1"/>
    <col min="3848" max="4099" width="9.140625" style="246"/>
    <col min="4100" max="4100" width="13.42578125" style="246" bestFit="1" customWidth="1"/>
    <col min="4101" max="4101" width="16.42578125" style="246" bestFit="1" customWidth="1"/>
    <col min="4102" max="4102" width="23.42578125" style="246" customWidth="1"/>
    <col min="4103" max="4103" width="11" style="246" bestFit="1" customWidth="1"/>
    <col min="4104" max="4355" width="9.140625" style="246"/>
    <col min="4356" max="4356" width="13.42578125" style="246" bestFit="1" customWidth="1"/>
    <col min="4357" max="4357" width="16.42578125" style="246" bestFit="1" customWidth="1"/>
    <col min="4358" max="4358" width="23.42578125" style="246" customWidth="1"/>
    <col min="4359" max="4359" width="11" style="246" bestFit="1" customWidth="1"/>
    <col min="4360" max="4611" width="9.140625" style="246"/>
    <col min="4612" max="4612" width="13.42578125" style="246" bestFit="1" customWidth="1"/>
    <col min="4613" max="4613" width="16.42578125" style="246" bestFit="1" customWidth="1"/>
    <col min="4614" max="4614" width="23.42578125" style="246" customWidth="1"/>
    <col min="4615" max="4615" width="11" style="246" bestFit="1" customWidth="1"/>
    <col min="4616" max="4867" width="9.140625" style="246"/>
    <col min="4868" max="4868" width="13.42578125" style="246" bestFit="1" customWidth="1"/>
    <col min="4869" max="4869" width="16.42578125" style="246" bestFit="1" customWidth="1"/>
    <col min="4870" max="4870" width="23.42578125" style="246" customWidth="1"/>
    <col min="4871" max="4871" width="11" style="246" bestFit="1" customWidth="1"/>
    <col min="4872" max="5123" width="9.140625" style="246"/>
    <col min="5124" max="5124" width="13.42578125" style="246" bestFit="1" customWidth="1"/>
    <col min="5125" max="5125" width="16.42578125" style="246" bestFit="1" customWidth="1"/>
    <col min="5126" max="5126" width="23.42578125" style="246" customWidth="1"/>
    <col min="5127" max="5127" width="11" style="246" bestFit="1" customWidth="1"/>
    <col min="5128" max="5379" width="9.140625" style="246"/>
    <col min="5380" max="5380" width="13.42578125" style="246" bestFit="1" customWidth="1"/>
    <col min="5381" max="5381" width="16.42578125" style="246" bestFit="1" customWidth="1"/>
    <col min="5382" max="5382" width="23.42578125" style="246" customWidth="1"/>
    <col min="5383" max="5383" width="11" style="246" bestFit="1" customWidth="1"/>
    <col min="5384" max="5635" width="9.140625" style="246"/>
    <col min="5636" max="5636" width="13.42578125" style="246" bestFit="1" customWidth="1"/>
    <col min="5637" max="5637" width="16.42578125" style="246" bestFit="1" customWidth="1"/>
    <col min="5638" max="5638" width="23.42578125" style="246" customWidth="1"/>
    <col min="5639" max="5639" width="11" style="246" bestFit="1" customWidth="1"/>
    <col min="5640" max="5891" width="9.140625" style="246"/>
    <col min="5892" max="5892" width="13.42578125" style="246" bestFit="1" customWidth="1"/>
    <col min="5893" max="5893" width="16.42578125" style="246" bestFit="1" customWidth="1"/>
    <col min="5894" max="5894" width="23.42578125" style="246" customWidth="1"/>
    <col min="5895" max="5895" width="11" style="246" bestFit="1" customWidth="1"/>
    <col min="5896" max="6147" width="9.140625" style="246"/>
    <col min="6148" max="6148" width="13.42578125" style="246" bestFit="1" customWidth="1"/>
    <col min="6149" max="6149" width="16.42578125" style="246" bestFit="1" customWidth="1"/>
    <col min="6150" max="6150" width="23.42578125" style="246" customWidth="1"/>
    <col min="6151" max="6151" width="11" style="246" bestFit="1" customWidth="1"/>
    <col min="6152" max="6403" width="9.140625" style="246"/>
    <col min="6404" max="6404" width="13.42578125" style="246" bestFit="1" customWidth="1"/>
    <col min="6405" max="6405" width="16.42578125" style="246" bestFit="1" customWidth="1"/>
    <col min="6406" max="6406" width="23.42578125" style="246" customWidth="1"/>
    <col min="6407" max="6407" width="11" style="246" bestFit="1" customWidth="1"/>
    <col min="6408" max="6659" width="9.140625" style="246"/>
    <col min="6660" max="6660" width="13.42578125" style="246" bestFit="1" customWidth="1"/>
    <col min="6661" max="6661" width="16.42578125" style="246" bestFit="1" customWidth="1"/>
    <col min="6662" max="6662" width="23.42578125" style="246" customWidth="1"/>
    <col min="6663" max="6663" width="11" style="246" bestFit="1" customWidth="1"/>
    <col min="6664" max="6915" width="9.140625" style="246"/>
    <col min="6916" max="6916" width="13.42578125" style="246" bestFit="1" customWidth="1"/>
    <col min="6917" max="6917" width="16.42578125" style="246" bestFit="1" customWidth="1"/>
    <col min="6918" max="6918" width="23.42578125" style="246" customWidth="1"/>
    <col min="6919" max="6919" width="11" style="246" bestFit="1" customWidth="1"/>
    <col min="6920" max="7171" width="9.140625" style="246"/>
    <col min="7172" max="7172" width="13.42578125" style="246" bestFit="1" customWidth="1"/>
    <col min="7173" max="7173" width="16.42578125" style="246" bestFit="1" customWidth="1"/>
    <col min="7174" max="7174" width="23.42578125" style="246" customWidth="1"/>
    <col min="7175" max="7175" width="11" style="246" bestFit="1" customWidth="1"/>
    <col min="7176" max="7427" width="9.140625" style="246"/>
    <col min="7428" max="7428" width="13.42578125" style="246" bestFit="1" customWidth="1"/>
    <col min="7429" max="7429" width="16.42578125" style="246" bestFit="1" customWidth="1"/>
    <col min="7430" max="7430" width="23.42578125" style="246" customWidth="1"/>
    <col min="7431" max="7431" width="11" style="246" bestFit="1" customWidth="1"/>
    <col min="7432" max="7683" width="9.140625" style="246"/>
    <col min="7684" max="7684" width="13.42578125" style="246" bestFit="1" customWidth="1"/>
    <col min="7685" max="7685" width="16.42578125" style="246" bestFit="1" customWidth="1"/>
    <col min="7686" max="7686" width="23.42578125" style="246" customWidth="1"/>
    <col min="7687" max="7687" width="11" style="246" bestFit="1" customWidth="1"/>
    <col min="7688" max="7939" width="9.140625" style="246"/>
    <col min="7940" max="7940" width="13.42578125" style="246" bestFit="1" customWidth="1"/>
    <col min="7941" max="7941" width="16.42578125" style="246" bestFit="1" customWidth="1"/>
    <col min="7942" max="7942" width="23.42578125" style="246" customWidth="1"/>
    <col min="7943" max="7943" width="11" style="246" bestFit="1" customWidth="1"/>
    <col min="7944" max="8195" width="9.140625" style="246"/>
    <col min="8196" max="8196" width="13.42578125" style="246" bestFit="1" customWidth="1"/>
    <col min="8197" max="8197" width="16.42578125" style="246" bestFit="1" customWidth="1"/>
    <col min="8198" max="8198" width="23.42578125" style="246" customWidth="1"/>
    <col min="8199" max="8199" width="11" style="246" bestFit="1" customWidth="1"/>
    <col min="8200" max="8451" width="9.140625" style="246"/>
    <col min="8452" max="8452" width="13.42578125" style="246" bestFit="1" customWidth="1"/>
    <col min="8453" max="8453" width="16.42578125" style="246" bestFit="1" customWidth="1"/>
    <col min="8454" max="8454" width="23.42578125" style="246" customWidth="1"/>
    <col min="8455" max="8455" width="11" style="246" bestFit="1" customWidth="1"/>
    <col min="8456" max="8707" width="9.140625" style="246"/>
    <col min="8708" max="8708" width="13.42578125" style="246" bestFit="1" customWidth="1"/>
    <col min="8709" max="8709" width="16.42578125" style="246" bestFit="1" customWidth="1"/>
    <col min="8710" max="8710" width="23.42578125" style="246" customWidth="1"/>
    <col min="8711" max="8711" width="11" style="246" bestFit="1" customWidth="1"/>
    <col min="8712" max="8963" width="9.140625" style="246"/>
    <col min="8964" max="8964" width="13.42578125" style="246" bestFit="1" customWidth="1"/>
    <col min="8965" max="8965" width="16.42578125" style="246" bestFit="1" customWidth="1"/>
    <col min="8966" max="8966" width="23.42578125" style="246" customWidth="1"/>
    <col min="8967" max="8967" width="11" style="246" bestFit="1" customWidth="1"/>
    <col min="8968" max="9219" width="9.140625" style="246"/>
    <col min="9220" max="9220" width="13.42578125" style="246" bestFit="1" customWidth="1"/>
    <col min="9221" max="9221" width="16.42578125" style="246" bestFit="1" customWidth="1"/>
    <col min="9222" max="9222" width="23.42578125" style="246" customWidth="1"/>
    <col min="9223" max="9223" width="11" style="246" bestFit="1" customWidth="1"/>
    <col min="9224" max="9475" width="9.140625" style="246"/>
    <col min="9476" max="9476" width="13.42578125" style="246" bestFit="1" customWidth="1"/>
    <col min="9477" max="9477" width="16.42578125" style="246" bestFit="1" customWidth="1"/>
    <col min="9478" max="9478" width="23.42578125" style="246" customWidth="1"/>
    <col min="9479" max="9479" width="11" style="246" bestFit="1" customWidth="1"/>
    <col min="9480" max="9731" width="9.140625" style="246"/>
    <col min="9732" max="9732" width="13.42578125" style="246" bestFit="1" customWidth="1"/>
    <col min="9733" max="9733" width="16.42578125" style="246" bestFit="1" customWidth="1"/>
    <col min="9734" max="9734" width="23.42578125" style="246" customWidth="1"/>
    <col min="9735" max="9735" width="11" style="246" bestFit="1" customWidth="1"/>
    <col min="9736" max="9987" width="9.140625" style="246"/>
    <col min="9988" max="9988" width="13.42578125" style="246" bestFit="1" customWidth="1"/>
    <col min="9989" max="9989" width="16.42578125" style="246" bestFit="1" customWidth="1"/>
    <col min="9990" max="9990" width="23.42578125" style="246" customWidth="1"/>
    <col min="9991" max="9991" width="11" style="246" bestFit="1" customWidth="1"/>
    <col min="9992" max="10243" width="9.140625" style="246"/>
    <col min="10244" max="10244" width="13.42578125" style="246" bestFit="1" customWidth="1"/>
    <col min="10245" max="10245" width="16.42578125" style="246" bestFit="1" customWidth="1"/>
    <col min="10246" max="10246" width="23.42578125" style="246" customWidth="1"/>
    <col min="10247" max="10247" width="11" style="246" bestFit="1" customWidth="1"/>
    <col min="10248" max="10499" width="9.140625" style="246"/>
    <col min="10500" max="10500" width="13.42578125" style="246" bestFit="1" customWidth="1"/>
    <col min="10501" max="10501" width="16.42578125" style="246" bestFit="1" customWidth="1"/>
    <col min="10502" max="10502" width="23.42578125" style="246" customWidth="1"/>
    <col min="10503" max="10503" width="11" style="246" bestFit="1" customWidth="1"/>
    <col min="10504" max="10755" width="9.140625" style="246"/>
    <col min="10756" max="10756" width="13.42578125" style="246" bestFit="1" customWidth="1"/>
    <col min="10757" max="10757" width="16.42578125" style="246" bestFit="1" customWidth="1"/>
    <col min="10758" max="10758" width="23.42578125" style="246" customWidth="1"/>
    <col min="10759" max="10759" width="11" style="246" bestFit="1" customWidth="1"/>
    <col min="10760" max="11011" width="9.140625" style="246"/>
    <col min="11012" max="11012" width="13.42578125" style="246" bestFit="1" customWidth="1"/>
    <col min="11013" max="11013" width="16.42578125" style="246" bestFit="1" customWidth="1"/>
    <col min="11014" max="11014" width="23.42578125" style="246" customWidth="1"/>
    <col min="11015" max="11015" width="11" style="246" bestFit="1" customWidth="1"/>
    <col min="11016" max="11267" width="9.140625" style="246"/>
    <col min="11268" max="11268" width="13.42578125" style="246" bestFit="1" customWidth="1"/>
    <col min="11269" max="11269" width="16.42578125" style="246" bestFit="1" customWidth="1"/>
    <col min="11270" max="11270" width="23.42578125" style="246" customWidth="1"/>
    <col min="11271" max="11271" width="11" style="246" bestFit="1" customWidth="1"/>
    <col min="11272" max="11523" width="9.140625" style="246"/>
    <col min="11524" max="11524" width="13.42578125" style="246" bestFit="1" customWidth="1"/>
    <col min="11525" max="11525" width="16.42578125" style="246" bestFit="1" customWidth="1"/>
    <col min="11526" max="11526" width="23.42578125" style="246" customWidth="1"/>
    <col min="11527" max="11527" width="11" style="246" bestFit="1" customWidth="1"/>
    <col min="11528" max="11779" width="9.140625" style="246"/>
    <col min="11780" max="11780" width="13.42578125" style="246" bestFit="1" customWidth="1"/>
    <col min="11781" max="11781" width="16.42578125" style="246" bestFit="1" customWidth="1"/>
    <col min="11782" max="11782" width="23.42578125" style="246" customWidth="1"/>
    <col min="11783" max="11783" width="11" style="246" bestFit="1" customWidth="1"/>
    <col min="11784" max="12035" width="9.140625" style="246"/>
    <col min="12036" max="12036" width="13.42578125" style="246" bestFit="1" customWidth="1"/>
    <col min="12037" max="12037" width="16.42578125" style="246" bestFit="1" customWidth="1"/>
    <col min="12038" max="12038" width="23.42578125" style="246" customWidth="1"/>
    <col min="12039" max="12039" width="11" style="246" bestFit="1" customWidth="1"/>
    <col min="12040" max="12291" width="9.140625" style="246"/>
    <col min="12292" max="12292" width="13.42578125" style="246" bestFit="1" customWidth="1"/>
    <col min="12293" max="12293" width="16.42578125" style="246" bestFit="1" customWidth="1"/>
    <col min="12294" max="12294" width="23.42578125" style="246" customWidth="1"/>
    <col min="12295" max="12295" width="11" style="246" bestFit="1" customWidth="1"/>
    <col min="12296" max="12547" width="9.140625" style="246"/>
    <col min="12548" max="12548" width="13.42578125" style="246" bestFit="1" customWidth="1"/>
    <col min="12549" max="12549" width="16.42578125" style="246" bestFit="1" customWidth="1"/>
    <col min="12550" max="12550" width="23.42578125" style="246" customWidth="1"/>
    <col min="12551" max="12551" width="11" style="246" bestFit="1" customWidth="1"/>
    <col min="12552" max="12803" width="9.140625" style="246"/>
    <col min="12804" max="12804" width="13.42578125" style="246" bestFit="1" customWidth="1"/>
    <col min="12805" max="12805" width="16.42578125" style="246" bestFit="1" customWidth="1"/>
    <col min="12806" max="12806" width="23.42578125" style="246" customWidth="1"/>
    <col min="12807" max="12807" width="11" style="246" bestFit="1" customWidth="1"/>
    <col min="12808" max="13059" width="9.140625" style="246"/>
    <col min="13060" max="13060" width="13.42578125" style="246" bestFit="1" customWidth="1"/>
    <col min="13061" max="13061" width="16.42578125" style="246" bestFit="1" customWidth="1"/>
    <col min="13062" max="13062" width="23.42578125" style="246" customWidth="1"/>
    <col min="13063" max="13063" width="11" style="246" bestFit="1" customWidth="1"/>
    <col min="13064" max="13315" width="9.140625" style="246"/>
    <col min="13316" max="13316" width="13.42578125" style="246" bestFit="1" customWidth="1"/>
    <col min="13317" max="13317" width="16.42578125" style="246" bestFit="1" customWidth="1"/>
    <col min="13318" max="13318" width="23.42578125" style="246" customWidth="1"/>
    <col min="13319" max="13319" width="11" style="246" bestFit="1" customWidth="1"/>
    <col min="13320" max="13571" width="9.140625" style="246"/>
    <col min="13572" max="13572" width="13.42578125" style="246" bestFit="1" customWidth="1"/>
    <col min="13573" max="13573" width="16.42578125" style="246" bestFit="1" customWidth="1"/>
    <col min="13574" max="13574" width="23.42578125" style="246" customWidth="1"/>
    <col min="13575" max="13575" width="11" style="246" bestFit="1" customWidth="1"/>
    <col min="13576" max="13827" width="9.140625" style="246"/>
    <col min="13828" max="13828" width="13.42578125" style="246" bestFit="1" customWidth="1"/>
    <col min="13829" max="13829" width="16.42578125" style="246" bestFit="1" customWidth="1"/>
    <col min="13830" max="13830" width="23.42578125" style="246" customWidth="1"/>
    <col min="13831" max="13831" width="11" style="246" bestFit="1" customWidth="1"/>
    <col min="13832" max="14083" width="9.140625" style="246"/>
    <col min="14084" max="14084" width="13.42578125" style="246" bestFit="1" customWidth="1"/>
    <col min="14085" max="14085" width="16.42578125" style="246" bestFit="1" customWidth="1"/>
    <col min="14086" max="14086" width="23.42578125" style="246" customWidth="1"/>
    <col min="14087" max="14087" width="11" style="246" bestFit="1" customWidth="1"/>
    <col min="14088" max="14339" width="9.140625" style="246"/>
    <col min="14340" max="14340" width="13.42578125" style="246" bestFit="1" customWidth="1"/>
    <col min="14341" max="14341" width="16.42578125" style="246" bestFit="1" customWidth="1"/>
    <col min="14342" max="14342" width="23.42578125" style="246" customWidth="1"/>
    <col min="14343" max="14343" width="11" style="246" bestFit="1" customWidth="1"/>
    <col min="14344" max="14595" width="9.140625" style="246"/>
    <col min="14596" max="14596" width="13.42578125" style="246" bestFit="1" customWidth="1"/>
    <col min="14597" max="14597" width="16.42578125" style="246" bestFit="1" customWidth="1"/>
    <col min="14598" max="14598" width="23.42578125" style="246" customWidth="1"/>
    <col min="14599" max="14599" width="11" style="246" bestFit="1" customWidth="1"/>
    <col min="14600" max="14851" width="9.140625" style="246"/>
    <col min="14852" max="14852" width="13.42578125" style="246" bestFit="1" customWidth="1"/>
    <col min="14853" max="14853" width="16.42578125" style="246" bestFit="1" customWidth="1"/>
    <col min="14854" max="14854" width="23.42578125" style="246" customWidth="1"/>
    <col min="14855" max="14855" width="11" style="246" bestFit="1" customWidth="1"/>
    <col min="14856" max="15107" width="9.140625" style="246"/>
    <col min="15108" max="15108" width="13.42578125" style="246" bestFit="1" customWidth="1"/>
    <col min="15109" max="15109" width="16.42578125" style="246" bestFit="1" customWidth="1"/>
    <col min="15110" max="15110" width="23.42578125" style="246" customWidth="1"/>
    <col min="15111" max="15111" width="11" style="246" bestFit="1" customWidth="1"/>
    <col min="15112" max="15363" width="9.140625" style="246"/>
    <col min="15364" max="15364" width="13.42578125" style="246" bestFit="1" customWidth="1"/>
    <col min="15365" max="15365" width="16.42578125" style="246" bestFit="1" customWidth="1"/>
    <col min="15366" max="15366" width="23.42578125" style="246" customWidth="1"/>
    <col min="15367" max="15367" width="11" style="246" bestFit="1" customWidth="1"/>
    <col min="15368" max="15619" width="9.140625" style="246"/>
    <col min="15620" max="15620" width="13.42578125" style="246" bestFit="1" customWidth="1"/>
    <col min="15621" max="15621" width="16.42578125" style="246" bestFit="1" customWidth="1"/>
    <col min="15622" max="15622" width="23.42578125" style="246" customWidth="1"/>
    <col min="15623" max="15623" width="11" style="246" bestFit="1" customWidth="1"/>
    <col min="15624" max="15875" width="9.140625" style="246"/>
    <col min="15876" max="15876" width="13.42578125" style="246" bestFit="1" customWidth="1"/>
    <col min="15877" max="15877" width="16.42578125" style="246" bestFit="1" customWidth="1"/>
    <col min="15878" max="15878" width="23.42578125" style="246" customWidth="1"/>
    <col min="15879" max="15879" width="11" style="246" bestFit="1" customWidth="1"/>
    <col min="15880" max="16131" width="9.140625" style="246"/>
    <col min="16132" max="16132" width="13.42578125" style="246" bestFit="1" customWidth="1"/>
    <col min="16133" max="16133" width="16.42578125" style="246" bestFit="1" customWidth="1"/>
    <col min="16134" max="16134" width="23.42578125" style="246" customWidth="1"/>
    <col min="16135" max="16135" width="11" style="246" bestFit="1" customWidth="1"/>
    <col min="16136" max="16384" width="9.140625" style="246"/>
  </cols>
  <sheetData>
    <row r="1" spans="1:38" ht="20.25" x14ac:dyDescent="0.3">
      <c r="A1" s="247"/>
      <c r="B1" s="248"/>
      <c r="C1" s="247"/>
      <c r="D1" s="248"/>
      <c r="E1" s="247"/>
      <c r="F1" s="247"/>
      <c r="G1" s="247"/>
      <c r="H1" s="82" t="s">
        <v>22</v>
      </c>
      <c r="I1" s="249"/>
      <c r="J1" s="249"/>
      <c r="K1" s="249"/>
      <c r="L1" s="249"/>
      <c r="M1" s="249"/>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row>
    <row r="2" spans="1:38" x14ac:dyDescent="0.2">
      <c r="A2" s="249"/>
      <c r="B2" s="440"/>
      <c r="C2" s="440"/>
      <c r="D2" s="440"/>
      <c r="E2" s="440"/>
      <c r="F2" s="250"/>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row>
    <row r="3" spans="1:38" x14ac:dyDescent="0.2">
      <c r="A3" s="249"/>
      <c r="B3" s="441" t="s">
        <v>247</v>
      </c>
      <c r="C3" s="441"/>
      <c r="D3" s="441"/>
      <c r="E3" s="441"/>
      <c r="F3" s="251" t="s">
        <v>67</v>
      </c>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row>
    <row r="4" spans="1:38" x14ac:dyDescent="0.2">
      <c r="A4" s="249"/>
      <c r="B4" s="249">
        <v>1</v>
      </c>
      <c r="C4" s="249" t="s">
        <v>276</v>
      </c>
      <c r="D4" s="249">
        <f>B4*CONVERT(1,"lbm","kg")/CONVERT(2000,"lbm","kg")</f>
        <v>5.0000000000000001E-4</v>
      </c>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row>
    <row r="5" spans="1:38" x14ac:dyDescent="0.2">
      <c r="A5" s="249"/>
      <c r="B5" s="252"/>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1:38" x14ac:dyDescent="0.2">
      <c r="A6" s="249"/>
      <c r="B6" s="253"/>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row>
    <row r="7" spans="1:38" x14ac:dyDescent="0.2">
      <c r="A7" s="249"/>
      <c r="B7" s="252"/>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row>
    <row r="8" spans="1:38" x14ac:dyDescent="0.2">
      <c r="A8" s="249"/>
      <c r="B8" s="253"/>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row>
    <row r="9" spans="1:38" x14ac:dyDescent="0.2">
      <c r="A9" s="249"/>
      <c r="B9" s="252"/>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row>
    <row r="10" spans="1:38" x14ac:dyDescent="0.2">
      <c r="A10" s="249"/>
      <c r="B10" s="254"/>
      <c r="C10" s="249"/>
      <c r="D10" s="249"/>
      <c r="E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row>
    <row r="11" spans="1:38" x14ac:dyDescent="0.2">
      <c r="A11" s="249"/>
      <c r="B11" s="255"/>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row>
    <row r="12" spans="1:38" x14ac:dyDescent="0.2">
      <c r="A12" s="249"/>
      <c r="B12" s="256"/>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row>
    <row r="13" spans="1:38" x14ac:dyDescent="0.2">
      <c r="A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row>
    <row r="14" spans="1:38" x14ac:dyDescent="0.2">
      <c r="A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row>
    <row r="15" spans="1:38" x14ac:dyDescent="0.2">
      <c r="A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row>
    <row r="16" spans="1:38" x14ac:dyDescent="0.2">
      <c r="A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row>
    <row r="17" spans="1:38" x14ac:dyDescent="0.2">
      <c r="A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row>
    <row r="18" spans="1:38" x14ac:dyDescent="0.2">
      <c r="A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row>
    <row r="19" spans="1:38" x14ac:dyDescent="0.2">
      <c r="A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row>
    <row r="20" spans="1:38" x14ac:dyDescent="0.2">
      <c r="A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row>
    <row r="21" spans="1:38" x14ac:dyDescent="0.2">
      <c r="A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row>
    <row r="22" spans="1:38" x14ac:dyDescent="0.2">
      <c r="A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row>
    <row r="23" spans="1:38" x14ac:dyDescent="0.2">
      <c r="A23" s="249"/>
      <c r="B23" s="249"/>
      <c r="C23" s="249"/>
      <c r="D23" s="249"/>
      <c r="E23" s="249"/>
      <c r="F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row>
    <row r="24" spans="1:38" x14ac:dyDescent="0.2">
      <c r="A24" s="249"/>
      <c r="B24" s="249"/>
      <c r="C24" s="249"/>
      <c r="D24" s="249"/>
      <c r="E24" s="249"/>
      <c r="F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row>
    <row r="25" spans="1:38" x14ac:dyDescent="0.2">
      <c r="A25" s="249"/>
      <c r="B25" s="211"/>
      <c r="C25" s="257"/>
      <c r="D25" s="211"/>
      <c r="E25" s="211"/>
      <c r="F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row>
    <row r="26" spans="1:38" x14ac:dyDescent="0.2">
      <c r="A26" s="249"/>
      <c r="B26" s="258"/>
      <c r="C26" s="259"/>
      <c r="D26" s="211"/>
      <c r="E26" s="211"/>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row>
    <row r="27" spans="1:38" x14ac:dyDescent="0.2">
      <c r="A27" s="249"/>
      <c r="B27" s="258"/>
      <c r="C27" s="259"/>
      <c r="D27" s="211"/>
      <c r="E27" s="211"/>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row>
    <row r="28" spans="1:38" x14ac:dyDescent="0.2">
      <c r="A28" s="249"/>
      <c r="B28" s="258"/>
      <c r="C28" s="259"/>
      <c r="D28" s="211"/>
      <c r="E28" s="211"/>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row>
    <row r="29" spans="1:38" x14ac:dyDescent="0.2">
      <c r="B29" s="258"/>
      <c r="C29" s="249"/>
      <c r="D29" s="249"/>
      <c r="E29" s="249"/>
    </row>
    <row r="30" spans="1:38" x14ac:dyDescent="0.2">
      <c r="B30" s="258"/>
      <c r="C30" s="249"/>
      <c r="D30" s="249"/>
      <c r="E30" s="249"/>
    </row>
    <row r="31" spans="1:38" x14ac:dyDescent="0.2">
      <c r="B31" s="255"/>
      <c r="C31" s="249"/>
      <c r="D31" s="249"/>
      <c r="E31" s="249"/>
    </row>
    <row r="37" spans="10:10" x14ac:dyDescent="0.2">
      <c r="J37" s="260"/>
    </row>
  </sheetData>
  <mergeCells count="2">
    <mergeCell ref="B2:E2"/>
    <mergeCell ref="B3:E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AL13"/>
  <sheetViews>
    <sheetView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2" t="s">
        <v>24</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50" t="s">
        <v>248</v>
      </c>
      <c r="D3" s="250" t="s">
        <v>9</v>
      </c>
    </row>
    <row r="4" spans="1:38" ht="15" x14ac:dyDescent="0.2">
      <c r="C4" s="261"/>
      <c r="D4" s="442"/>
      <c r="E4" s="443"/>
      <c r="F4" s="443"/>
      <c r="G4" s="443"/>
      <c r="H4" s="443"/>
      <c r="I4" s="443"/>
      <c r="J4" s="443"/>
      <c r="K4" s="443"/>
      <c r="L4" s="443"/>
    </row>
    <row r="5" spans="1:38" ht="15" x14ac:dyDescent="0.2">
      <c r="C5" s="261"/>
      <c r="D5" s="442"/>
      <c r="E5" s="443"/>
      <c r="F5" s="443"/>
      <c r="G5" s="443"/>
      <c r="H5" s="443"/>
      <c r="I5" s="443"/>
      <c r="J5" s="443"/>
      <c r="K5" s="443"/>
      <c r="L5" s="443"/>
    </row>
    <row r="6" spans="1:38" ht="15" x14ac:dyDescent="0.2">
      <c r="C6" s="261"/>
      <c r="D6" s="442"/>
      <c r="E6" s="443"/>
      <c r="F6" s="443"/>
      <c r="G6" s="443"/>
      <c r="H6" s="443"/>
      <c r="I6" s="443"/>
      <c r="J6" s="443"/>
      <c r="K6" s="443"/>
      <c r="L6" s="443"/>
    </row>
    <row r="7" spans="1:38" ht="15" x14ac:dyDescent="0.2">
      <c r="C7" s="261"/>
      <c r="D7" s="442"/>
      <c r="E7" s="443"/>
      <c r="F7" s="443"/>
      <c r="G7" s="443"/>
      <c r="H7" s="443"/>
      <c r="I7" s="443"/>
      <c r="J7" s="443"/>
      <c r="K7" s="443"/>
      <c r="L7" s="443"/>
    </row>
    <row r="8" spans="1:38" ht="15" x14ac:dyDescent="0.2">
      <c r="C8" s="261"/>
      <c r="D8" s="442"/>
      <c r="E8" s="443"/>
      <c r="F8" s="443"/>
      <c r="G8" s="443"/>
      <c r="H8" s="443"/>
      <c r="I8" s="443"/>
      <c r="J8" s="443"/>
      <c r="K8" s="443"/>
      <c r="L8" s="443"/>
    </row>
    <row r="9" spans="1:38" ht="15" x14ac:dyDescent="0.2">
      <c r="C9" s="261"/>
      <c r="D9" s="442"/>
      <c r="E9" s="443"/>
      <c r="F9" s="443"/>
      <c r="G9" s="443"/>
      <c r="H9" s="443"/>
      <c r="I9" s="443"/>
      <c r="J9" s="443"/>
      <c r="K9" s="443"/>
      <c r="L9" s="443"/>
    </row>
    <row r="10" spans="1:38" ht="15" x14ac:dyDescent="0.2">
      <c r="C10" s="261"/>
      <c r="D10" s="442"/>
      <c r="E10" s="443"/>
      <c r="F10" s="443"/>
      <c r="G10" s="443"/>
      <c r="H10" s="443"/>
      <c r="I10" s="443"/>
      <c r="J10" s="443"/>
      <c r="K10" s="443"/>
      <c r="L10" s="443"/>
    </row>
    <row r="11" spans="1:38" ht="15" x14ac:dyDescent="0.2">
      <c r="C11" s="261"/>
      <c r="D11" s="442"/>
      <c r="E11" s="443"/>
      <c r="F11" s="443"/>
      <c r="G11" s="443"/>
      <c r="H11" s="443"/>
      <c r="I11" s="443"/>
      <c r="J11" s="443"/>
      <c r="K11" s="443"/>
      <c r="L11" s="443"/>
    </row>
    <row r="12" spans="1:38" ht="15" x14ac:dyDescent="0.2">
      <c r="C12" s="261"/>
      <c r="D12" s="442"/>
      <c r="E12" s="443"/>
      <c r="F12" s="443"/>
      <c r="G12" s="443"/>
      <c r="H12" s="443"/>
      <c r="I12" s="443"/>
      <c r="J12" s="443"/>
      <c r="K12" s="443"/>
      <c r="L12" s="443"/>
    </row>
    <row r="13" spans="1:38" ht="15" x14ac:dyDescent="0.2">
      <c r="C13" s="261"/>
      <c r="D13" s="442"/>
      <c r="E13" s="443"/>
      <c r="F13" s="443"/>
      <c r="G13" s="443"/>
      <c r="H13" s="443"/>
      <c r="I13" s="443"/>
      <c r="J13" s="443"/>
      <c r="K13" s="443"/>
      <c r="L13" s="443"/>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2"/>
  <sheetViews>
    <sheetView workbookViewId="0">
      <selection sqref="A1:XFD1048576"/>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312" t="s">
        <v>535</v>
      </c>
    </row>
    <row r="2" spans="1:6" x14ac:dyDescent="0.25">
      <c r="A2" t="s">
        <v>391</v>
      </c>
      <c r="C2" t="s">
        <v>392</v>
      </c>
      <c r="D2" t="s">
        <v>393</v>
      </c>
    </row>
    <row r="3" spans="1:6" x14ac:dyDescent="0.25">
      <c r="A3" t="s">
        <v>20</v>
      </c>
      <c r="C3" s="313" t="s">
        <v>614</v>
      </c>
      <c r="E3" t="s">
        <v>394</v>
      </c>
      <c r="F3" s="314">
        <v>41339.400543981479</v>
      </c>
    </row>
    <row r="4" spans="1:6" x14ac:dyDescent="0.25">
      <c r="A4" t="s">
        <v>395</v>
      </c>
    </row>
    <row r="5" spans="1:6" x14ac:dyDescent="0.25">
      <c r="A5" t="s">
        <v>396</v>
      </c>
    </row>
    <row r="6" spans="1:6" x14ac:dyDescent="0.25">
      <c r="A6" t="s">
        <v>397</v>
      </c>
    </row>
    <row r="7" spans="1:6" x14ac:dyDescent="0.25">
      <c r="A7" t="s">
        <v>398</v>
      </c>
    </row>
    <row r="8" spans="1:6" x14ac:dyDescent="0.25">
      <c r="A8" t="s">
        <v>399</v>
      </c>
    </row>
    <row r="9" spans="1:6" x14ac:dyDescent="0.25">
      <c r="A9" t="s">
        <v>400</v>
      </c>
    </row>
    <row r="10" spans="1:6" x14ac:dyDescent="0.25">
      <c r="A10" t="s">
        <v>401</v>
      </c>
    </row>
    <row r="12" spans="1:6" x14ac:dyDescent="0.25">
      <c r="A12" t="s">
        <v>402</v>
      </c>
    </row>
    <row r="14" spans="1:6" x14ac:dyDescent="0.25">
      <c r="A14" t="s">
        <v>403</v>
      </c>
    </row>
    <row r="15" spans="1:6" x14ac:dyDescent="0.25">
      <c r="A15" t="s">
        <v>404</v>
      </c>
    </row>
    <row r="16" spans="1:6" ht="30" x14ac:dyDescent="0.25">
      <c r="A16" s="313" t="s">
        <v>389</v>
      </c>
    </row>
    <row r="17" spans="1:4" ht="90" x14ac:dyDescent="0.25">
      <c r="A17" s="313" t="s">
        <v>617</v>
      </c>
    </row>
    <row r="18" spans="1:4" x14ac:dyDescent="0.25">
      <c r="A18" t="s">
        <v>405</v>
      </c>
    </row>
    <row r="19" spans="1:4" x14ac:dyDescent="0.25">
      <c r="A19" t="s">
        <v>406</v>
      </c>
      <c r="B19" t="s">
        <v>407</v>
      </c>
    </row>
    <row r="20" spans="1:4" x14ac:dyDescent="0.25">
      <c r="A20" t="s">
        <v>407</v>
      </c>
    </row>
    <row r="22" spans="1:4" x14ac:dyDescent="0.25">
      <c r="A22" t="s">
        <v>408</v>
      </c>
    </row>
    <row r="24" spans="1:4" x14ac:dyDescent="0.25">
      <c r="A24" t="s">
        <v>409</v>
      </c>
    </row>
    <row r="25" spans="1:4" x14ac:dyDescent="0.25">
      <c r="A25" t="s">
        <v>410</v>
      </c>
      <c r="B25" s="313"/>
      <c r="C25" t="s">
        <v>411</v>
      </c>
      <c r="D25">
        <v>0</v>
      </c>
    </row>
    <row r="26" spans="1:4" x14ac:dyDescent="0.25">
      <c r="A26" t="s">
        <v>409</v>
      </c>
    </row>
    <row r="27" spans="1:4" x14ac:dyDescent="0.25">
      <c r="A27" t="s">
        <v>412</v>
      </c>
    </row>
    <row r="28" spans="1:4" x14ac:dyDescent="0.25">
      <c r="A28" t="s">
        <v>413</v>
      </c>
    </row>
    <row r="29" spans="1:4" x14ac:dyDescent="0.25">
      <c r="A29" t="s">
        <v>414</v>
      </c>
    </row>
    <row r="30" spans="1:4" x14ac:dyDescent="0.25">
      <c r="A30" t="s">
        <v>415</v>
      </c>
    </row>
    <row r="31" spans="1:4" x14ac:dyDescent="0.25">
      <c r="A31" s="313" t="s">
        <v>250</v>
      </c>
    </row>
    <row r="32" spans="1:4" x14ac:dyDescent="0.25">
      <c r="A32" s="313" t="s">
        <v>251</v>
      </c>
    </row>
    <row r="33" spans="1:2" x14ac:dyDescent="0.25">
      <c r="A33" t="s">
        <v>416</v>
      </c>
    </row>
    <row r="34" spans="1:2" x14ac:dyDescent="0.25">
      <c r="A34" t="s">
        <v>417</v>
      </c>
    </row>
    <row r="36" spans="1:2" x14ac:dyDescent="0.25">
      <c r="A36" t="s">
        <v>418</v>
      </c>
    </row>
    <row r="38" spans="1:2" x14ac:dyDescent="0.25">
      <c r="A38" t="s">
        <v>419</v>
      </c>
    </row>
    <row r="40" spans="1:2" x14ac:dyDescent="0.25">
      <c r="A40" t="s">
        <v>420</v>
      </c>
      <c r="B40" t="s">
        <v>421</v>
      </c>
    </row>
    <row r="41" spans="1:2" x14ac:dyDescent="0.25">
      <c r="A41" t="s">
        <v>422</v>
      </c>
    </row>
    <row r="43" spans="1:2" x14ac:dyDescent="0.25">
      <c r="A43" t="s">
        <v>423</v>
      </c>
    </row>
    <row r="44" spans="1:2" x14ac:dyDescent="0.25">
      <c r="A44" t="s">
        <v>424</v>
      </c>
    </row>
    <row r="46" spans="1:2" x14ac:dyDescent="0.25">
      <c r="A46" t="s">
        <v>425</v>
      </c>
    </row>
    <row r="47" spans="1:2" x14ac:dyDescent="0.25">
      <c r="A47" t="s">
        <v>426</v>
      </c>
    </row>
    <row r="48" spans="1:2" x14ac:dyDescent="0.25">
      <c r="A48" t="s">
        <v>427</v>
      </c>
    </row>
    <row r="49" spans="1:1" x14ac:dyDescent="0.25">
      <c r="A49" s="312" t="s">
        <v>428</v>
      </c>
    </row>
    <row r="50" spans="1:1" x14ac:dyDescent="0.25">
      <c r="A50" s="313" t="s">
        <v>121</v>
      </c>
    </row>
    <row r="51" spans="1:1" x14ac:dyDescent="0.25">
      <c r="A51" s="313" t="s">
        <v>113</v>
      </c>
    </row>
    <row r="52" spans="1:1" x14ac:dyDescent="0.25">
      <c r="A52" t="s">
        <v>429</v>
      </c>
    </row>
    <row r="53" spans="1:1" x14ac:dyDescent="0.25">
      <c r="A53" s="312" t="s">
        <v>430</v>
      </c>
    </row>
    <row r="55" spans="1:1" x14ac:dyDescent="0.25">
      <c r="A55" s="312" t="s">
        <v>431</v>
      </c>
    </row>
    <row r="57" spans="1:1" x14ac:dyDescent="0.25">
      <c r="A57" s="312" t="s">
        <v>432</v>
      </c>
    </row>
    <row r="59" spans="1:1" x14ac:dyDescent="0.25">
      <c r="A59" t="s">
        <v>433</v>
      </c>
    </row>
    <row r="61" spans="1:1" x14ac:dyDescent="0.25">
      <c r="A61" t="s">
        <v>434</v>
      </c>
    </row>
    <row r="62" spans="1:1" x14ac:dyDescent="0.25">
      <c r="A62" t="s">
        <v>435</v>
      </c>
    </row>
    <row r="64" spans="1:1" x14ac:dyDescent="0.25">
      <c r="A64" t="s">
        <v>436</v>
      </c>
    </row>
    <row r="66" spans="1:3" x14ac:dyDescent="0.25">
      <c r="A66" t="s">
        <v>437</v>
      </c>
    </row>
    <row r="68" spans="1:3" x14ac:dyDescent="0.25">
      <c r="A68" t="s">
        <v>438</v>
      </c>
    </row>
    <row r="70" spans="1:3" x14ac:dyDescent="0.25">
      <c r="A70" t="s">
        <v>439</v>
      </c>
    </row>
    <row r="72" spans="1:3" x14ac:dyDescent="0.25">
      <c r="A72" t="s">
        <v>440</v>
      </c>
    </row>
    <row r="74" spans="1:3" x14ac:dyDescent="0.25">
      <c r="A74" t="s">
        <v>441</v>
      </c>
    </row>
    <row r="76" spans="1:3" x14ac:dyDescent="0.25">
      <c r="A76" t="s">
        <v>442</v>
      </c>
    </row>
    <row r="78" spans="1:3" x14ac:dyDescent="0.25">
      <c r="A78" t="s">
        <v>443</v>
      </c>
      <c r="B78" s="315">
        <v>0</v>
      </c>
      <c r="C78" t="s">
        <v>444</v>
      </c>
    </row>
    <row r="80" spans="1:3" x14ac:dyDescent="0.25">
      <c r="A80" t="s">
        <v>445</v>
      </c>
    </row>
    <row r="82" spans="1:6" x14ac:dyDescent="0.25">
      <c r="A82" t="s">
        <v>446</v>
      </c>
    </row>
    <row r="84" spans="1:6" x14ac:dyDescent="0.25">
      <c r="A84" t="s">
        <v>447</v>
      </c>
    </row>
    <row r="86" spans="1:6" x14ac:dyDescent="0.25">
      <c r="A86" t="s">
        <v>448</v>
      </c>
    </row>
    <row r="88" spans="1:6" x14ac:dyDescent="0.25">
      <c r="A88" t="s">
        <v>97</v>
      </c>
    </row>
    <row r="89" spans="1:6" x14ac:dyDescent="0.25">
      <c r="A89" t="s">
        <v>449</v>
      </c>
    </row>
    <row r="91" spans="1:6" x14ac:dyDescent="0.25">
      <c r="A91" t="s">
        <v>450</v>
      </c>
    </row>
    <row r="92" spans="1:6" x14ac:dyDescent="0.25">
      <c r="A92" t="s">
        <v>451</v>
      </c>
    </row>
    <row r="94" spans="1:6" x14ac:dyDescent="0.25">
      <c r="A94" t="s">
        <v>452</v>
      </c>
    </row>
    <row r="95" spans="1:6" x14ac:dyDescent="0.25">
      <c r="A95" t="s">
        <v>453</v>
      </c>
      <c r="B95" t="s">
        <v>454</v>
      </c>
      <c r="C95" t="s">
        <v>455</v>
      </c>
      <c r="D95" t="s">
        <v>456</v>
      </c>
      <c r="E95" t="s">
        <v>457</v>
      </c>
      <c r="F95" t="s">
        <v>458</v>
      </c>
    </row>
    <row r="96" spans="1:6" x14ac:dyDescent="0.25">
      <c r="A96" t="s">
        <v>459</v>
      </c>
    </row>
    <row r="97" spans="1:1" x14ac:dyDescent="0.25">
      <c r="A97" t="s">
        <v>460</v>
      </c>
    </row>
    <row r="98" spans="1:1" x14ac:dyDescent="0.25">
      <c r="A98" t="s">
        <v>461</v>
      </c>
    </row>
    <row r="100" spans="1:1" x14ac:dyDescent="0.25">
      <c r="A100" t="s">
        <v>462</v>
      </c>
    </row>
    <row r="102" spans="1:1" x14ac:dyDescent="0.25">
      <c r="A102" t="s">
        <v>463</v>
      </c>
    </row>
    <row r="104" spans="1:1" x14ac:dyDescent="0.25">
      <c r="A104" s="312" t="s">
        <v>464</v>
      </c>
    </row>
    <row r="105" spans="1:1" x14ac:dyDescent="0.25">
      <c r="A105" s="312" t="s">
        <v>464</v>
      </c>
    </row>
    <row r="107" spans="1:1" x14ac:dyDescent="0.25">
      <c r="A107" t="s">
        <v>465</v>
      </c>
    </row>
    <row r="108" spans="1:1" x14ac:dyDescent="0.25">
      <c r="A108" t="s">
        <v>465</v>
      </c>
    </row>
    <row r="109" spans="1:1" x14ac:dyDescent="0.25">
      <c r="A109" s="312" t="s">
        <v>466</v>
      </c>
    </row>
    <row r="110" spans="1:1" x14ac:dyDescent="0.25">
      <c r="A110" t="s">
        <v>467</v>
      </c>
    </row>
    <row r="112" spans="1:1" x14ac:dyDescent="0.25">
      <c r="A112" t="s">
        <v>468</v>
      </c>
    </row>
    <row r="113" spans="1:10" x14ac:dyDescent="0.25">
      <c r="A113" t="s">
        <v>469</v>
      </c>
      <c r="B113" t="s">
        <v>470</v>
      </c>
    </row>
    <row r="114" spans="1:10" x14ac:dyDescent="0.25">
      <c r="A114" s="312" t="s">
        <v>471</v>
      </c>
    </row>
    <row r="115" spans="1:10" x14ac:dyDescent="0.25">
      <c r="A115" t="s">
        <v>472</v>
      </c>
    </row>
    <row r="116" spans="1:10" x14ac:dyDescent="0.25">
      <c r="A116" t="s">
        <v>473</v>
      </c>
    </row>
    <row r="117" spans="1:10" x14ac:dyDescent="0.25">
      <c r="A117" t="s">
        <v>474</v>
      </c>
    </row>
    <row r="119" spans="1:10" x14ac:dyDescent="0.25">
      <c r="A119" t="s">
        <v>151</v>
      </c>
      <c r="B119" t="s">
        <v>252</v>
      </c>
    </row>
    <row r="120" spans="1:10" x14ac:dyDescent="0.25">
      <c r="A120" t="s">
        <v>475</v>
      </c>
      <c r="B120" s="312" t="s">
        <v>476</v>
      </c>
    </row>
    <row r="121" spans="1:10" x14ac:dyDescent="0.25">
      <c r="A121" t="s">
        <v>477</v>
      </c>
    </row>
    <row r="123" spans="1:10" x14ac:dyDescent="0.25">
      <c r="A123" t="s">
        <v>478</v>
      </c>
    </row>
    <row r="124" spans="1:10" x14ac:dyDescent="0.25">
      <c r="A124" t="s">
        <v>73</v>
      </c>
    </row>
    <row r="125" spans="1:10" x14ac:dyDescent="0.25">
      <c r="A125" t="s">
        <v>73</v>
      </c>
      <c r="B125" t="s">
        <v>62</v>
      </c>
      <c r="C125" t="s">
        <v>63</v>
      </c>
      <c r="D125" t="s">
        <v>479</v>
      </c>
      <c r="E125" t="s">
        <v>480</v>
      </c>
      <c r="F125" t="s">
        <v>481</v>
      </c>
      <c r="G125" t="s">
        <v>482</v>
      </c>
    </row>
    <row r="126" spans="1:10" x14ac:dyDescent="0.25">
      <c r="A126" s="316" t="s">
        <v>610</v>
      </c>
      <c r="B126" s="316"/>
      <c r="C126" s="316">
        <v>0.6</v>
      </c>
      <c r="D126" s="316"/>
      <c r="E126" s="316"/>
      <c r="F126" s="317">
        <v>0</v>
      </c>
      <c r="G126" s="316" t="s">
        <v>288</v>
      </c>
      <c r="H126" s="316"/>
      <c r="I126" s="316"/>
      <c r="J126" s="316"/>
    </row>
    <row r="127" spans="1:10" x14ac:dyDescent="0.25">
      <c r="A127" s="316" t="s">
        <v>611</v>
      </c>
      <c r="B127" s="316"/>
      <c r="C127" s="316">
        <v>0.3</v>
      </c>
      <c r="D127" s="316"/>
      <c r="E127" s="316"/>
      <c r="F127" s="317">
        <v>0</v>
      </c>
      <c r="G127" s="316" t="s">
        <v>289</v>
      </c>
      <c r="H127" s="316"/>
      <c r="I127" s="316"/>
      <c r="J127" s="316"/>
    </row>
    <row r="128" spans="1:10" x14ac:dyDescent="0.25">
      <c r="A128" s="316" t="s">
        <v>612</v>
      </c>
      <c r="B128" s="316"/>
      <c r="C128" s="316">
        <v>0.1</v>
      </c>
      <c r="D128" s="316"/>
      <c r="E128" s="316"/>
      <c r="F128" s="317">
        <v>0</v>
      </c>
      <c r="G128" s="316" t="s">
        <v>290</v>
      </c>
      <c r="H128" s="316"/>
      <c r="I128" s="316"/>
      <c r="J128" s="316"/>
    </row>
    <row r="129" spans="1:10" x14ac:dyDescent="0.25">
      <c r="A129" s="316" t="s">
        <v>311</v>
      </c>
      <c r="B129" s="316"/>
      <c r="C129" s="316">
        <v>0.5</v>
      </c>
      <c r="D129" s="316"/>
      <c r="E129" s="316"/>
      <c r="F129" s="317">
        <v>0</v>
      </c>
      <c r="G129" s="316" t="s">
        <v>310</v>
      </c>
      <c r="H129" s="316"/>
      <c r="I129" s="316"/>
      <c r="J129" s="316"/>
    </row>
    <row r="130" spans="1:10" x14ac:dyDescent="0.25">
      <c r="A130" s="316" t="s">
        <v>312</v>
      </c>
      <c r="B130" s="316"/>
      <c r="C130" s="316">
        <v>9.4000000000000004E-3</v>
      </c>
      <c r="D130" s="316"/>
      <c r="E130" s="316"/>
      <c r="F130" s="317">
        <v>0</v>
      </c>
      <c r="G130" s="316" t="s">
        <v>361</v>
      </c>
      <c r="H130" s="316"/>
      <c r="I130" s="316"/>
      <c r="J130" s="316"/>
    </row>
    <row r="131" spans="1:10" x14ac:dyDescent="0.25">
      <c r="A131" s="316" t="s">
        <v>313</v>
      </c>
      <c r="B131" s="316"/>
      <c r="C131" s="316">
        <v>5.7499999999999999E-3</v>
      </c>
      <c r="D131" s="316"/>
      <c r="E131" s="316"/>
      <c r="F131" s="317">
        <v>0</v>
      </c>
      <c r="G131" s="316" t="s">
        <v>362</v>
      </c>
      <c r="H131" s="316"/>
      <c r="I131" s="316"/>
      <c r="J131" s="316"/>
    </row>
    <row r="132" spans="1:10" x14ac:dyDescent="0.25">
      <c r="A132" s="316" t="s">
        <v>314</v>
      </c>
      <c r="B132" s="316"/>
      <c r="C132" s="316">
        <v>5.0000000000000001E-3</v>
      </c>
      <c r="D132" s="316"/>
      <c r="E132" s="316"/>
      <c r="F132" s="317">
        <v>0</v>
      </c>
      <c r="G132" s="316" t="s">
        <v>363</v>
      </c>
      <c r="H132" s="316"/>
      <c r="I132" s="316"/>
      <c r="J132" s="316"/>
    </row>
    <row r="133" spans="1:10" x14ac:dyDescent="0.25">
      <c r="A133" s="316" t="s">
        <v>315</v>
      </c>
      <c r="B133" s="316"/>
      <c r="C133" s="316">
        <v>4.4499999999999998E-2</v>
      </c>
      <c r="D133" s="316"/>
      <c r="E133" s="316"/>
      <c r="F133" s="317">
        <v>0</v>
      </c>
      <c r="G133" s="316" t="s">
        <v>364</v>
      </c>
      <c r="H133" s="316"/>
      <c r="I133" s="316"/>
      <c r="J133" s="316"/>
    </row>
    <row r="134" spans="1:10" x14ac:dyDescent="0.25">
      <c r="A134" s="316" t="s">
        <v>316</v>
      </c>
      <c r="B134" s="316"/>
      <c r="C134" s="316">
        <v>1.7004999999999999</v>
      </c>
      <c r="D134" s="316"/>
      <c r="E134" s="316"/>
      <c r="F134" s="317">
        <v>0</v>
      </c>
      <c r="G134" s="316" t="s">
        <v>529</v>
      </c>
      <c r="H134" s="316"/>
      <c r="I134" s="316"/>
      <c r="J134" s="316"/>
    </row>
    <row r="135" spans="1:10" x14ac:dyDescent="0.25">
      <c r="A135" s="316" t="s">
        <v>317</v>
      </c>
      <c r="B135" s="316"/>
      <c r="C135" s="316">
        <v>1.5E-3</v>
      </c>
      <c r="D135" s="316"/>
      <c r="E135" s="316"/>
      <c r="F135" s="317">
        <v>0</v>
      </c>
      <c r="G135" s="316" t="s">
        <v>530</v>
      </c>
      <c r="H135" s="316"/>
      <c r="I135" s="316"/>
      <c r="J135" s="316"/>
    </row>
    <row r="136" spans="1:10" x14ac:dyDescent="0.25">
      <c r="A136" s="316" t="s">
        <v>318</v>
      </c>
      <c r="B136" s="316"/>
      <c r="C136" s="316">
        <v>1.8E-3</v>
      </c>
      <c r="D136" s="316"/>
      <c r="E136" s="316"/>
      <c r="F136" s="317">
        <v>0</v>
      </c>
      <c r="G136" s="316" t="s">
        <v>367</v>
      </c>
      <c r="H136" s="316"/>
      <c r="I136" s="316"/>
      <c r="J136" s="316"/>
    </row>
    <row r="137" spans="1:10" x14ac:dyDescent="0.25">
      <c r="A137" s="316" t="s">
        <v>546</v>
      </c>
      <c r="B137" s="316"/>
      <c r="C137" s="316">
        <v>3.5999999999999997E-4</v>
      </c>
      <c r="D137" s="316"/>
      <c r="E137" s="316"/>
      <c r="F137" s="317">
        <v>0</v>
      </c>
      <c r="G137" s="316"/>
      <c r="H137" s="316"/>
      <c r="I137" s="316"/>
      <c r="J137" s="316"/>
    </row>
    <row r="138" spans="1:10" x14ac:dyDescent="0.25">
      <c r="A138" s="316" t="s">
        <v>547</v>
      </c>
      <c r="B138" s="316"/>
      <c r="C138" s="316">
        <v>2.7000000000000001E-3</v>
      </c>
      <c r="D138" s="316"/>
      <c r="E138" s="316"/>
      <c r="F138" s="317">
        <v>0</v>
      </c>
      <c r="G138" s="316"/>
      <c r="H138" s="316"/>
      <c r="I138" s="316"/>
      <c r="J138" s="316"/>
    </row>
    <row r="139" spans="1:10" x14ac:dyDescent="0.25">
      <c r="A139" s="316" t="s">
        <v>548</v>
      </c>
      <c r="B139" s="316"/>
      <c r="C139" s="316">
        <v>2.5000000000000001E-3</v>
      </c>
      <c r="D139" s="316"/>
      <c r="E139" s="316"/>
      <c r="F139" s="317">
        <v>0</v>
      </c>
      <c r="G139" s="316"/>
      <c r="H139" s="316"/>
      <c r="I139" s="316"/>
      <c r="J139" s="316"/>
    </row>
    <row r="140" spans="1:10" x14ac:dyDescent="0.25">
      <c r="A140" s="316" t="s">
        <v>549</v>
      </c>
      <c r="B140" s="316"/>
      <c r="C140" s="316">
        <v>3.2485000000000001E-4</v>
      </c>
      <c r="D140" s="316"/>
      <c r="E140" s="316"/>
      <c r="F140" s="317">
        <v>0</v>
      </c>
      <c r="G140" s="316"/>
      <c r="H140" s="316"/>
      <c r="I140" s="316"/>
      <c r="J140" s="316"/>
    </row>
    <row r="141" spans="1:10" x14ac:dyDescent="0.25">
      <c r="A141" s="316" t="s">
        <v>550</v>
      </c>
      <c r="B141" s="316"/>
      <c r="C141" s="316">
        <v>3.7825000000000003E-3</v>
      </c>
      <c r="D141" s="316"/>
      <c r="E141" s="316"/>
      <c r="F141" s="317">
        <v>0</v>
      </c>
      <c r="G141" s="316"/>
      <c r="H141" s="316"/>
      <c r="I141" s="316"/>
      <c r="J141" s="316"/>
    </row>
    <row r="142" spans="1:10" x14ac:dyDescent="0.25">
      <c r="A142" s="316" t="s">
        <v>551</v>
      </c>
      <c r="B142" s="316"/>
      <c r="C142" s="316">
        <v>8.3000000000000001E-4</v>
      </c>
      <c r="D142" s="316"/>
      <c r="E142" s="316"/>
      <c r="F142" s="317">
        <v>0</v>
      </c>
      <c r="G142" s="316"/>
      <c r="H142" s="316"/>
      <c r="I142" s="316"/>
      <c r="J142" s="316"/>
    </row>
    <row r="143" spans="1:10" x14ac:dyDescent="0.25">
      <c r="A143" s="316" t="s">
        <v>552</v>
      </c>
      <c r="B143" s="316"/>
      <c r="C143" s="316">
        <v>4.4055000000000006E-4</v>
      </c>
      <c r="D143" s="316"/>
      <c r="E143" s="316"/>
      <c r="F143" s="317">
        <v>0</v>
      </c>
      <c r="G143" s="316"/>
      <c r="H143" s="316"/>
      <c r="I143" s="316"/>
      <c r="J143" s="316"/>
    </row>
    <row r="144" spans="1:10" x14ac:dyDescent="0.25">
      <c r="A144" s="316" t="s">
        <v>553</v>
      </c>
      <c r="B144" s="316"/>
      <c r="C144" s="316">
        <v>7.1199999999999996E-4</v>
      </c>
      <c r="D144" s="316"/>
      <c r="E144" s="316"/>
      <c r="F144" s="317">
        <v>0</v>
      </c>
      <c r="G144" s="316"/>
      <c r="H144" s="316"/>
      <c r="I144" s="316"/>
      <c r="J144" s="316"/>
    </row>
    <row r="145" spans="1:10" x14ac:dyDescent="0.25">
      <c r="A145" s="316" t="s">
        <v>319</v>
      </c>
      <c r="B145" s="316"/>
      <c r="C145" s="316">
        <v>2.4300000000000002E-2</v>
      </c>
      <c r="D145" s="316"/>
      <c r="E145" s="316"/>
      <c r="F145" s="317">
        <v>0</v>
      </c>
      <c r="G145" s="316" t="s">
        <v>368</v>
      </c>
      <c r="H145" s="316"/>
      <c r="I145" s="316"/>
      <c r="J145" s="316"/>
    </row>
    <row r="146" spans="1:10" x14ac:dyDescent="0.25">
      <c r="A146" s="316" t="s">
        <v>320</v>
      </c>
      <c r="B146" s="316"/>
      <c r="C146" s="316">
        <v>1.8350000000000002E-2</v>
      </c>
      <c r="D146" s="316"/>
      <c r="E146" s="316"/>
      <c r="F146" s="317">
        <v>0</v>
      </c>
      <c r="G146" s="316" t="s">
        <v>369</v>
      </c>
      <c r="H146" s="316"/>
      <c r="I146" s="316"/>
      <c r="J146" s="316"/>
    </row>
    <row r="147" spans="1:10" x14ac:dyDescent="0.25">
      <c r="A147" s="316" t="s">
        <v>321</v>
      </c>
      <c r="B147" s="316"/>
      <c r="C147" s="316">
        <v>1.7100000000000001E-2</v>
      </c>
      <c r="D147" s="316"/>
      <c r="E147" s="316"/>
      <c r="F147" s="317">
        <v>0</v>
      </c>
      <c r="G147" s="316" t="s">
        <v>370</v>
      </c>
      <c r="H147" s="316"/>
      <c r="I147" s="316"/>
      <c r="J147" s="316"/>
    </row>
    <row r="148" spans="1:10" x14ac:dyDescent="0.25">
      <c r="A148" s="316" t="s">
        <v>322</v>
      </c>
      <c r="B148" s="316"/>
      <c r="C148" s="316">
        <v>0.14249999999999999</v>
      </c>
      <c r="D148" s="316"/>
      <c r="E148" s="316"/>
      <c r="F148" s="317">
        <v>0</v>
      </c>
      <c r="G148" s="316" t="s">
        <v>371</v>
      </c>
      <c r="H148" s="316"/>
      <c r="I148" s="316"/>
      <c r="J148" s="316"/>
    </row>
    <row r="149" spans="1:10" x14ac:dyDescent="0.25">
      <c r="A149" s="316" t="s">
        <v>323</v>
      </c>
      <c r="B149" s="316"/>
      <c r="C149" s="316">
        <v>1.4855</v>
      </c>
      <c r="D149" s="316"/>
      <c r="E149" s="316"/>
      <c r="F149" s="317">
        <v>0</v>
      </c>
      <c r="G149" s="316" t="s">
        <v>372</v>
      </c>
      <c r="H149" s="316"/>
      <c r="I149" s="316"/>
      <c r="J149" s="316"/>
    </row>
    <row r="150" spans="1:10" x14ac:dyDescent="0.25">
      <c r="A150" s="316" t="s">
        <v>324</v>
      </c>
      <c r="B150" s="316"/>
      <c r="C150" s="316">
        <v>7.3000000000000001E-3</v>
      </c>
      <c r="D150" s="316"/>
      <c r="E150" s="316"/>
      <c r="F150" s="317">
        <v>0</v>
      </c>
      <c r="G150" s="316" t="s">
        <v>373</v>
      </c>
      <c r="H150" s="316"/>
      <c r="I150" s="316"/>
      <c r="J150" s="316"/>
    </row>
    <row r="151" spans="1:10" x14ac:dyDescent="0.25">
      <c r="A151" s="316" t="s">
        <v>325</v>
      </c>
      <c r="B151" s="316"/>
      <c r="C151" s="316">
        <v>4.7999999999999996E-3</v>
      </c>
      <c r="D151" s="316"/>
      <c r="E151" s="316"/>
      <c r="F151" s="317">
        <v>0</v>
      </c>
      <c r="G151" s="316" t="s">
        <v>374</v>
      </c>
      <c r="H151" s="316"/>
      <c r="I151" s="316"/>
      <c r="J151" s="316"/>
    </row>
    <row r="152" spans="1:10" x14ac:dyDescent="0.25">
      <c r="A152" s="316" t="s">
        <v>557</v>
      </c>
      <c r="B152" s="316"/>
      <c r="C152" s="316">
        <v>1.2312E-3</v>
      </c>
      <c r="D152" s="316"/>
      <c r="E152" s="316"/>
      <c r="F152" s="317">
        <v>0</v>
      </c>
      <c r="G152" s="316"/>
      <c r="H152" s="316"/>
      <c r="I152" s="316"/>
      <c r="J152" s="316"/>
    </row>
    <row r="153" spans="1:10" x14ac:dyDescent="0.25">
      <c r="A153" s="316" t="s">
        <v>558</v>
      </c>
      <c r="B153" s="316"/>
      <c r="C153" s="316">
        <v>9.2340000000000026E-3</v>
      </c>
      <c r="D153" s="316"/>
      <c r="E153" s="316"/>
      <c r="F153" s="317">
        <v>0</v>
      </c>
      <c r="G153" s="316"/>
      <c r="H153" s="316"/>
      <c r="I153" s="316"/>
      <c r="J153" s="316"/>
    </row>
    <row r="154" spans="1:10" x14ac:dyDescent="0.25">
      <c r="A154" s="316" t="s">
        <v>559</v>
      </c>
      <c r="B154" s="316"/>
      <c r="C154" s="316">
        <v>2.5000000000000001E-3</v>
      </c>
      <c r="D154" s="316"/>
      <c r="E154" s="316"/>
      <c r="F154" s="317">
        <v>0</v>
      </c>
      <c r="G154" s="316"/>
      <c r="H154" s="316"/>
      <c r="I154" s="316"/>
      <c r="J154" s="316"/>
    </row>
    <row r="155" spans="1:10" x14ac:dyDescent="0.25">
      <c r="A155" s="316" t="s">
        <v>560</v>
      </c>
      <c r="B155" s="316"/>
      <c r="C155" s="316">
        <v>1.0402500000000002E-3</v>
      </c>
      <c r="D155" s="316"/>
      <c r="E155" s="316"/>
      <c r="F155" s="317">
        <v>0</v>
      </c>
      <c r="G155" s="316"/>
      <c r="H155" s="316"/>
      <c r="I155" s="316"/>
      <c r="J155" s="316"/>
    </row>
    <row r="156" spans="1:10" x14ac:dyDescent="0.25">
      <c r="A156" s="316" t="s">
        <v>561</v>
      </c>
      <c r="B156" s="316"/>
      <c r="C156" s="316">
        <v>1.21125E-2</v>
      </c>
      <c r="D156" s="316"/>
      <c r="E156" s="316"/>
      <c r="F156" s="317">
        <v>0</v>
      </c>
      <c r="G156" s="316"/>
      <c r="H156" s="316"/>
      <c r="I156" s="316"/>
      <c r="J156" s="316"/>
    </row>
    <row r="157" spans="1:10" x14ac:dyDescent="0.25">
      <c r="A157" s="316" t="s">
        <v>562</v>
      </c>
      <c r="B157" s="316"/>
      <c r="C157" s="316">
        <v>8.3000000000000001E-4</v>
      </c>
      <c r="D157" s="316"/>
      <c r="E157" s="316"/>
      <c r="F157" s="317">
        <v>0</v>
      </c>
      <c r="G157" s="316"/>
      <c r="H157" s="316"/>
      <c r="I157" s="316"/>
      <c r="J157" s="316"/>
    </row>
    <row r="158" spans="1:10" x14ac:dyDescent="0.25">
      <c r="A158" s="316" t="s">
        <v>563</v>
      </c>
      <c r="B158" s="316"/>
      <c r="C158" s="316">
        <v>1.4107500000000001E-3</v>
      </c>
      <c r="D158" s="316"/>
      <c r="E158" s="316"/>
      <c r="F158" s="317">
        <v>0</v>
      </c>
      <c r="G158" s="316"/>
      <c r="H158" s="316"/>
      <c r="I158" s="316"/>
      <c r="J158" s="316"/>
    </row>
    <row r="159" spans="1:10" x14ac:dyDescent="0.25">
      <c r="A159" s="316" t="s">
        <v>564</v>
      </c>
      <c r="B159" s="316"/>
      <c r="C159" s="316">
        <v>2.2800000000000003E-3</v>
      </c>
      <c r="D159" s="316"/>
      <c r="E159" s="316"/>
      <c r="F159" s="317">
        <v>0</v>
      </c>
      <c r="G159" s="316"/>
      <c r="H159" s="316"/>
      <c r="I159" s="316"/>
      <c r="J159" s="316"/>
    </row>
    <row r="160" spans="1:10" x14ac:dyDescent="0.25">
      <c r="A160" s="316" t="s">
        <v>326</v>
      </c>
      <c r="B160" s="316"/>
      <c r="C160" s="316">
        <v>1.0999999999999999E-2</v>
      </c>
      <c r="D160" s="316"/>
      <c r="E160" s="316"/>
      <c r="F160" s="317">
        <v>0</v>
      </c>
      <c r="G160" s="316" t="s">
        <v>375</v>
      </c>
      <c r="H160" s="316"/>
      <c r="I160" s="316"/>
      <c r="J160" s="316"/>
    </row>
    <row r="161" spans="1:10" x14ac:dyDescent="0.25">
      <c r="A161" s="316" t="s">
        <v>327</v>
      </c>
      <c r="B161" s="316"/>
      <c r="C161" s="316">
        <v>5.8499999999999993E-3</v>
      </c>
      <c r="D161" s="316"/>
      <c r="E161" s="316"/>
      <c r="F161" s="317">
        <v>0</v>
      </c>
      <c r="G161" s="316" t="s">
        <v>376</v>
      </c>
      <c r="H161" s="316"/>
      <c r="I161" s="316"/>
      <c r="J161" s="316"/>
    </row>
    <row r="162" spans="1:10" x14ac:dyDescent="0.25">
      <c r="A162" s="316" t="s">
        <v>328</v>
      </c>
      <c r="B162" s="316"/>
      <c r="C162" s="316">
        <v>4.7999999999999996E-3</v>
      </c>
      <c r="D162" s="316"/>
      <c r="E162" s="316"/>
      <c r="F162" s="317">
        <v>0</v>
      </c>
      <c r="G162" s="316" t="s">
        <v>377</v>
      </c>
      <c r="H162" s="316"/>
      <c r="I162" s="316"/>
      <c r="J162" s="316"/>
    </row>
    <row r="163" spans="1:10" x14ac:dyDescent="0.25">
      <c r="A163" s="316" t="s">
        <v>329</v>
      </c>
      <c r="B163" s="316"/>
      <c r="C163" s="316">
        <v>2.6499999999999999E-2</v>
      </c>
      <c r="D163" s="316"/>
      <c r="E163" s="316"/>
      <c r="F163" s="317">
        <v>0</v>
      </c>
      <c r="G163" s="316" t="s">
        <v>378</v>
      </c>
      <c r="H163" s="316"/>
      <c r="I163" s="316"/>
      <c r="J163" s="316"/>
    </row>
    <row r="164" spans="1:10" x14ac:dyDescent="0.25">
      <c r="A164" s="316" t="s">
        <v>330</v>
      </c>
      <c r="B164" s="316"/>
      <c r="C164" s="316">
        <v>1.7290000000000001</v>
      </c>
      <c r="D164" s="316"/>
      <c r="E164" s="316"/>
      <c r="F164" s="317">
        <v>0</v>
      </c>
      <c r="G164" s="316" t="s">
        <v>379</v>
      </c>
      <c r="H164" s="316"/>
      <c r="I164" s="316"/>
      <c r="J164" s="316"/>
    </row>
    <row r="165" spans="1:10" x14ac:dyDescent="0.25">
      <c r="A165" s="316" t="s">
        <v>331</v>
      </c>
      <c r="B165" s="316"/>
      <c r="C165" s="316">
        <v>1.5E-3</v>
      </c>
      <c r="D165" s="316"/>
      <c r="E165" s="316"/>
      <c r="F165" s="317">
        <v>0</v>
      </c>
      <c r="G165" s="316" t="s">
        <v>380</v>
      </c>
      <c r="H165" s="316"/>
      <c r="I165" s="316"/>
      <c r="J165" s="316"/>
    </row>
    <row r="166" spans="1:10" x14ac:dyDescent="0.25">
      <c r="A166" s="316" t="s">
        <v>332</v>
      </c>
      <c r="B166" s="316"/>
      <c r="C166" s="316">
        <v>1.6000000000000001E-3</v>
      </c>
      <c r="D166" s="316"/>
      <c r="E166" s="316"/>
      <c r="F166" s="317">
        <v>0</v>
      </c>
      <c r="G166" s="316" t="s">
        <v>381</v>
      </c>
      <c r="H166" s="316"/>
      <c r="I166" s="316"/>
      <c r="J166" s="316"/>
    </row>
    <row r="167" spans="1:10" x14ac:dyDescent="0.25">
      <c r="A167" s="316" t="s">
        <v>565</v>
      </c>
      <c r="B167" s="316"/>
      <c r="C167" s="316">
        <v>3.4559999999999994E-4</v>
      </c>
      <c r="D167" s="316"/>
      <c r="E167" s="316"/>
      <c r="F167" s="317">
        <v>0</v>
      </c>
      <c r="G167" s="316"/>
      <c r="H167" s="316"/>
      <c r="I167" s="316"/>
      <c r="J167" s="316"/>
    </row>
    <row r="168" spans="1:10" x14ac:dyDescent="0.25">
      <c r="A168" s="316" t="s">
        <v>566</v>
      </c>
      <c r="B168" s="316"/>
      <c r="C168" s="316">
        <v>2.5920000000000001E-3</v>
      </c>
      <c r="D168" s="316"/>
      <c r="E168" s="316"/>
      <c r="F168" s="317">
        <v>0</v>
      </c>
      <c r="G168" s="316"/>
      <c r="H168" s="316"/>
      <c r="I168" s="316"/>
      <c r="J168" s="316"/>
    </row>
    <row r="169" spans="1:10" x14ac:dyDescent="0.25">
      <c r="A169" s="316" t="s">
        <v>567</v>
      </c>
      <c r="B169" s="316"/>
      <c r="C169" s="316">
        <v>2.5000000000000001E-3</v>
      </c>
      <c r="D169" s="316"/>
      <c r="E169" s="316"/>
      <c r="F169" s="317">
        <v>0</v>
      </c>
      <c r="G169" s="316"/>
      <c r="H169" s="316"/>
      <c r="I169" s="316"/>
      <c r="J169" s="316"/>
    </row>
    <row r="170" spans="1:10" x14ac:dyDescent="0.25">
      <c r="A170" s="316" t="s">
        <v>568</v>
      </c>
      <c r="B170" s="316"/>
      <c r="C170" s="316">
        <v>1.9345000000000001E-4</v>
      </c>
      <c r="D170" s="316"/>
      <c r="E170" s="316"/>
      <c r="F170" s="317">
        <v>0</v>
      </c>
      <c r="G170" s="316"/>
      <c r="H170" s="316"/>
      <c r="I170" s="316"/>
      <c r="J170" s="316"/>
    </row>
    <row r="171" spans="1:10" x14ac:dyDescent="0.25">
      <c r="A171" s="316" t="s">
        <v>569</v>
      </c>
      <c r="B171" s="316"/>
      <c r="C171" s="316">
        <v>2.2525000000000002E-3</v>
      </c>
      <c r="D171" s="316"/>
      <c r="E171" s="316"/>
      <c r="F171" s="317">
        <v>0</v>
      </c>
      <c r="G171" s="316"/>
      <c r="H171" s="316"/>
      <c r="I171" s="316"/>
      <c r="J171" s="316"/>
    </row>
    <row r="172" spans="1:10" x14ac:dyDescent="0.25">
      <c r="A172" s="316" t="s">
        <v>570</v>
      </c>
      <c r="B172" s="316"/>
      <c r="C172" s="316">
        <v>8.3000000000000001E-4</v>
      </c>
      <c r="D172" s="316"/>
      <c r="E172" s="316"/>
      <c r="F172" s="317">
        <v>0</v>
      </c>
      <c r="G172" s="316"/>
      <c r="H172" s="316"/>
      <c r="I172" s="316"/>
      <c r="J172" s="316"/>
    </row>
    <row r="173" spans="1:10" x14ac:dyDescent="0.25">
      <c r="A173" s="316" t="s">
        <v>571</v>
      </c>
      <c r="B173" s="316"/>
      <c r="C173" s="316">
        <v>2.6235000000000001E-4</v>
      </c>
      <c r="D173" s="316"/>
      <c r="E173" s="316"/>
      <c r="F173" s="317">
        <v>0</v>
      </c>
      <c r="G173" s="316"/>
      <c r="H173" s="316"/>
      <c r="I173" s="316"/>
      <c r="J173" s="316"/>
    </row>
    <row r="174" spans="1:10" x14ac:dyDescent="0.25">
      <c r="A174" s="316" t="s">
        <v>572</v>
      </c>
      <c r="B174" s="316"/>
      <c r="C174" s="316">
        <v>4.2400000000000001E-4</v>
      </c>
      <c r="D174" s="316"/>
      <c r="E174" s="316"/>
      <c r="F174" s="317">
        <v>0</v>
      </c>
      <c r="G174" s="316"/>
      <c r="H174" s="316"/>
      <c r="I174" s="316"/>
      <c r="J174" s="316"/>
    </row>
    <row r="175" spans="1:10" x14ac:dyDescent="0.25">
      <c r="A175" s="316" t="s">
        <v>333</v>
      </c>
      <c r="B175" s="316"/>
      <c r="C175" s="316">
        <v>1.6800000000000002E-2</v>
      </c>
      <c r="D175" s="316"/>
      <c r="E175" s="316"/>
      <c r="F175" s="317">
        <v>0</v>
      </c>
      <c r="G175" s="316" t="s">
        <v>382</v>
      </c>
      <c r="H175" s="316"/>
      <c r="I175" s="316"/>
      <c r="J175" s="316"/>
    </row>
    <row r="176" spans="1:10" x14ac:dyDescent="0.25">
      <c r="A176" s="316" t="s">
        <v>334</v>
      </c>
      <c r="B176" s="316"/>
      <c r="C176" s="316">
        <v>1.265E-2</v>
      </c>
      <c r="D176" s="316"/>
      <c r="E176" s="316"/>
      <c r="F176" s="317">
        <v>0</v>
      </c>
      <c r="G176" s="316" t="s">
        <v>383</v>
      </c>
      <c r="H176" s="316"/>
      <c r="I176" s="316"/>
      <c r="J176" s="316"/>
    </row>
    <row r="177" spans="1:10" x14ac:dyDescent="0.25">
      <c r="A177" s="316" t="s">
        <v>335</v>
      </c>
      <c r="B177" s="316"/>
      <c r="C177" s="316">
        <v>1.1800000000000001E-2</v>
      </c>
      <c r="D177" s="316"/>
      <c r="E177" s="316"/>
      <c r="F177" s="317">
        <v>0</v>
      </c>
      <c r="G177" s="316" t="s">
        <v>384</v>
      </c>
      <c r="H177" s="316"/>
      <c r="I177" s="316"/>
      <c r="J177" s="316"/>
    </row>
    <row r="178" spans="1:10" x14ac:dyDescent="0.25">
      <c r="A178" s="316" t="s">
        <v>336</v>
      </c>
      <c r="B178" s="316"/>
      <c r="C178" s="316">
        <v>0.13650000000000001</v>
      </c>
      <c r="D178" s="316"/>
      <c r="E178" s="316"/>
      <c r="F178" s="317">
        <v>0</v>
      </c>
      <c r="G178" s="316" t="s">
        <v>385</v>
      </c>
      <c r="H178" s="316"/>
      <c r="I178" s="316"/>
      <c r="J178" s="316"/>
    </row>
    <row r="179" spans="1:10" x14ac:dyDescent="0.25">
      <c r="A179" s="316" t="s">
        <v>337</v>
      </c>
      <c r="B179" s="316"/>
      <c r="C179" s="316">
        <v>1.5115000000000001</v>
      </c>
      <c r="D179" s="316"/>
      <c r="E179" s="316"/>
      <c r="F179" s="317">
        <v>0</v>
      </c>
      <c r="G179" s="316" t="s">
        <v>386</v>
      </c>
      <c r="H179" s="316"/>
      <c r="I179" s="316"/>
      <c r="J179" s="316"/>
    </row>
    <row r="180" spans="1:10" x14ac:dyDescent="0.25">
      <c r="A180" s="316" t="s">
        <v>338</v>
      </c>
      <c r="B180" s="316"/>
      <c r="C180" s="316">
        <v>8.8000000000000005E-3</v>
      </c>
      <c r="D180" s="316"/>
      <c r="E180" s="316"/>
      <c r="F180" s="317">
        <v>0</v>
      </c>
      <c r="G180" s="316" t="s">
        <v>387</v>
      </c>
      <c r="H180" s="316"/>
      <c r="I180" s="316"/>
      <c r="J180" s="316"/>
    </row>
    <row r="181" spans="1:10" x14ac:dyDescent="0.25">
      <c r="A181" s="316" t="s">
        <v>339</v>
      </c>
      <c r="B181" s="316"/>
      <c r="C181" s="316">
        <v>6.6E-3</v>
      </c>
      <c r="D181" s="316"/>
      <c r="E181" s="316"/>
      <c r="F181" s="317">
        <v>0</v>
      </c>
      <c r="G181" s="316" t="s">
        <v>388</v>
      </c>
      <c r="H181" s="316"/>
      <c r="I181" s="316"/>
      <c r="J181" s="316"/>
    </row>
    <row r="182" spans="1:10" x14ac:dyDescent="0.25">
      <c r="A182" s="316" t="s">
        <v>573</v>
      </c>
      <c r="B182" s="316"/>
      <c r="C182" s="316">
        <v>8.4960000000000005E-4</v>
      </c>
      <c r="D182" s="316"/>
      <c r="E182" s="316"/>
      <c r="F182" s="317">
        <v>0</v>
      </c>
      <c r="G182" s="316"/>
      <c r="H182" s="316"/>
      <c r="I182" s="316"/>
      <c r="J182" s="316"/>
    </row>
    <row r="183" spans="1:10" x14ac:dyDescent="0.25">
      <c r="A183" s="316" t="s">
        <v>574</v>
      </c>
      <c r="B183" s="316"/>
      <c r="C183" s="316">
        <v>6.3720000000000009E-3</v>
      </c>
      <c r="D183" s="316"/>
      <c r="E183" s="316"/>
      <c r="F183" s="317">
        <v>0</v>
      </c>
      <c r="G183" s="316"/>
      <c r="H183" s="316"/>
      <c r="I183" s="316"/>
      <c r="J183" s="316"/>
    </row>
    <row r="184" spans="1:10" x14ac:dyDescent="0.25">
      <c r="A184" s="316" t="s">
        <v>575</v>
      </c>
      <c r="B184" s="316"/>
      <c r="C184" s="316">
        <v>2.5000000000000001E-3</v>
      </c>
      <c r="D184" s="316"/>
      <c r="E184" s="316"/>
      <c r="F184" s="317">
        <v>0</v>
      </c>
      <c r="G184" s="316"/>
      <c r="H184" s="316"/>
      <c r="I184" s="316"/>
      <c r="J184" s="316"/>
    </row>
    <row r="185" spans="1:10" x14ac:dyDescent="0.25">
      <c r="A185" s="316" t="s">
        <v>576</v>
      </c>
      <c r="B185" s="316"/>
      <c r="C185" s="316">
        <v>9.9645000000000007E-4</v>
      </c>
      <c r="D185" s="316"/>
      <c r="E185" s="316"/>
      <c r="F185" s="317">
        <v>0</v>
      </c>
      <c r="G185" s="316"/>
      <c r="H185" s="316"/>
      <c r="I185" s="316"/>
      <c r="J185" s="316"/>
    </row>
    <row r="186" spans="1:10" x14ac:dyDescent="0.25">
      <c r="A186" s="316" t="s">
        <v>577</v>
      </c>
      <c r="B186" s="316"/>
      <c r="C186" s="316">
        <v>1.1602500000000002E-2</v>
      </c>
      <c r="D186" s="316"/>
      <c r="E186" s="316"/>
      <c r="F186" s="317">
        <v>0</v>
      </c>
      <c r="G186" s="316"/>
      <c r="H186" s="316"/>
      <c r="I186" s="316"/>
      <c r="J186" s="316"/>
    </row>
    <row r="187" spans="1:10" x14ac:dyDescent="0.25">
      <c r="A187" s="316" t="s">
        <v>578</v>
      </c>
      <c r="B187" s="316"/>
      <c r="C187" s="316">
        <v>8.3000000000000001E-4</v>
      </c>
      <c r="D187" s="316"/>
      <c r="E187" s="316"/>
      <c r="F187" s="317">
        <v>0</v>
      </c>
      <c r="G187" s="316"/>
      <c r="H187" s="316"/>
      <c r="I187" s="316"/>
      <c r="J187" s="316"/>
    </row>
    <row r="188" spans="1:10" x14ac:dyDescent="0.25">
      <c r="A188" s="316" t="s">
        <v>579</v>
      </c>
      <c r="B188" s="316"/>
      <c r="C188" s="316">
        <v>1.3513500000000001E-3</v>
      </c>
      <c r="D188" s="316"/>
      <c r="E188" s="316"/>
      <c r="F188" s="317">
        <v>0</v>
      </c>
      <c r="G188" s="316"/>
      <c r="H188" s="316"/>
      <c r="I188" s="316"/>
      <c r="J188" s="316"/>
    </row>
    <row r="189" spans="1:10" x14ac:dyDescent="0.25">
      <c r="A189" s="316" t="s">
        <v>580</v>
      </c>
      <c r="B189" s="316"/>
      <c r="C189" s="316">
        <v>2.1840000000000002E-3</v>
      </c>
      <c r="D189" s="316"/>
      <c r="E189" s="316"/>
      <c r="F189" s="317">
        <v>0</v>
      </c>
      <c r="G189" s="316"/>
      <c r="H189" s="316"/>
      <c r="I189" s="316"/>
      <c r="J189" s="316"/>
    </row>
    <row r="190" spans="1:10" x14ac:dyDescent="0.25">
      <c r="A190" s="316" t="s">
        <v>340</v>
      </c>
      <c r="B190" s="316" t="s">
        <v>630</v>
      </c>
      <c r="C190" s="316">
        <v>6.1200000000000004E-3</v>
      </c>
      <c r="D190" s="316"/>
      <c r="E190" s="316"/>
      <c r="F190" s="317">
        <v>0</v>
      </c>
      <c r="G190" s="316" t="s">
        <v>291</v>
      </c>
      <c r="H190" s="316"/>
      <c r="I190" s="316"/>
      <c r="J190" s="316"/>
    </row>
    <row r="191" spans="1:10" x14ac:dyDescent="0.25">
      <c r="A191" s="316" t="s">
        <v>341</v>
      </c>
      <c r="B191" s="316" t="s">
        <v>631</v>
      </c>
      <c r="C191" s="316">
        <v>3.4799999999999996E-3</v>
      </c>
      <c r="D191" s="316"/>
      <c r="E191" s="316"/>
      <c r="F191" s="317">
        <v>0</v>
      </c>
      <c r="G191" s="316" t="s">
        <v>292</v>
      </c>
      <c r="H191" s="316"/>
      <c r="I191" s="316"/>
      <c r="J191" s="316"/>
    </row>
    <row r="192" spans="1:10" x14ac:dyDescent="0.25">
      <c r="A192" s="316" t="s">
        <v>342</v>
      </c>
      <c r="B192" s="316" t="s">
        <v>632</v>
      </c>
      <c r="C192" s="316">
        <v>2.9399999999999999E-3</v>
      </c>
      <c r="D192" s="316"/>
      <c r="E192" s="316"/>
      <c r="F192" s="317">
        <v>0</v>
      </c>
      <c r="G192" s="316" t="s">
        <v>293</v>
      </c>
      <c r="H192" s="316"/>
      <c r="I192" s="316"/>
      <c r="J192" s="316"/>
    </row>
    <row r="193" spans="1:10" x14ac:dyDescent="0.25">
      <c r="A193" s="316" t="s">
        <v>343</v>
      </c>
      <c r="B193" s="316" t="s">
        <v>633</v>
      </c>
      <c r="C193" s="316">
        <v>2.1299999999999996E-2</v>
      </c>
      <c r="D193" s="316"/>
      <c r="E193" s="316"/>
      <c r="F193" s="317">
        <v>0</v>
      </c>
      <c r="G193" s="316" t="s">
        <v>294</v>
      </c>
      <c r="H193" s="316"/>
      <c r="I193" s="316"/>
      <c r="J193" s="316"/>
    </row>
    <row r="194" spans="1:10" x14ac:dyDescent="0.25">
      <c r="A194" s="316" t="s">
        <v>344</v>
      </c>
      <c r="B194" s="316" t="s">
        <v>634</v>
      </c>
      <c r="C194" s="316">
        <v>1.02885</v>
      </c>
      <c r="D194" s="316"/>
      <c r="E194" s="316"/>
      <c r="F194" s="317">
        <v>0</v>
      </c>
      <c r="G194" s="316" t="s">
        <v>531</v>
      </c>
      <c r="H194" s="316"/>
      <c r="I194" s="316"/>
      <c r="J194" s="316"/>
    </row>
    <row r="195" spans="1:10" x14ac:dyDescent="0.25">
      <c r="A195" s="316" t="s">
        <v>345</v>
      </c>
      <c r="B195" s="316" t="s">
        <v>635</v>
      </c>
      <c r="C195" s="316">
        <v>8.9999999999999998E-4</v>
      </c>
      <c r="D195" s="316"/>
      <c r="E195" s="316"/>
      <c r="F195" s="317">
        <v>0</v>
      </c>
      <c r="G195" s="316" t="s">
        <v>532</v>
      </c>
      <c r="H195" s="316"/>
      <c r="I195" s="316"/>
      <c r="J195" s="316"/>
    </row>
    <row r="196" spans="1:10" x14ac:dyDescent="0.25">
      <c r="A196" s="316" t="s">
        <v>346</v>
      </c>
      <c r="B196" s="316" t="s">
        <v>636</v>
      </c>
      <c r="C196" s="316">
        <v>1.0200000000000001E-3</v>
      </c>
      <c r="D196" s="316"/>
      <c r="E196" s="316"/>
      <c r="F196" s="317">
        <v>0</v>
      </c>
      <c r="G196" s="316" t="s">
        <v>295</v>
      </c>
      <c r="H196" s="316"/>
      <c r="I196" s="316"/>
      <c r="J196" s="316"/>
    </row>
    <row r="197" spans="1:10" x14ac:dyDescent="0.25">
      <c r="A197" s="316" t="s">
        <v>581</v>
      </c>
      <c r="B197" s="316" t="s">
        <v>637</v>
      </c>
      <c r="C197" s="316">
        <v>2.1167999999999998E-4</v>
      </c>
      <c r="D197" s="316"/>
      <c r="E197" s="316"/>
      <c r="F197" s="317">
        <v>0</v>
      </c>
      <c r="G197" s="316"/>
      <c r="H197" s="316"/>
      <c r="I197" s="316"/>
      <c r="J197" s="316"/>
    </row>
    <row r="198" spans="1:10" x14ac:dyDescent="0.25">
      <c r="A198" s="316" t="s">
        <v>582</v>
      </c>
      <c r="B198" s="316" t="s">
        <v>638</v>
      </c>
      <c r="C198" s="316">
        <v>1.5876E-3</v>
      </c>
      <c r="D198" s="316"/>
      <c r="E198" s="316"/>
      <c r="F198" s="317">
        <v>0</v>
      </c>
      <c r="G198" s="316"/>
      <c r="H198" s="316"/>
      <c r="I198" s="316"/>
      <c r="J198" s="316"/>
    </row>
    <row r="199" spans="1:10" x14ac:dyDescent="0.25">
      <c r="A199" s="316" t="s">
        <v>583</v>
      </c>
      <c r="B199" s="316" t="s">
        <v>639</v>
      </c>
      <c r="C199" s="316">
        <v>1.5E-3</v>
      </c>
      <c r="D199" s="316"/>
      <c r="E199" s="316"/>
      <c r="F199" s="317">
        <v>0</v>
      </c>
      <c r="G199" s="316"/>
      <c r="H199" s="316"/>
      <c r="I199" s="316"/>
      <c r="J199" s="316"/>
    </row>
    <row r="200" spans="1:10" x14ac:dyDescent="0.25">
      <c r="A200" s="316" t="s">
        <v>584</v>
      </c>
      <c r="B200" s="316" t="s">
        <v>640</v>
      </c>
      <c r="C200" s="316">
        <v>1.5548999999999999E-4</v>
      </c>
      <c r="D200" s="316"/>
      <c r="E200" s="316"/>
      <c r="F200" s="317">
        <v>0</v>
      </c>
      <c r="G200" s="316"/>
      <c r="H200" s="316"/>
      <c r="I200" s="316"/>
      <c r="J200" s="316"/>
    </row>
    <row r="201" spans="1:10" x14ac:dyDescent="0.25">
      <c r="A201" s="316" t="s">
        <v>585</v>
      </c>
      <c r="B201" s="316" t="s">
        <v>641</v>
      </c>
      <c r="C201" s="316">
        <v>1.8105E-3</v>
      </c>
      <c r="D201" s="316"/>
      <c r="E201" s="316"/>
      <c r="F201" s="317">
        <v>0</v>
      </c>
      <c r="G201" s="316"/>
      <c r="H201" s="316"/>
      <c r="I201" s="316"/>
      <c r="J201" s="316"/>
    </row>
    <row r="202" spans="1:10" x14ac:dyDescent="0.25">
      <c r="A202" s="316" t="s">
        <v>586</v>
      </c>
      <c r="B202" s="316" t="s">
        <v>642</v>
      </c>
      <c r="C202" s="316">
        <v>4.9799999999999996E-4</v>
      </c>
      <c r="D202" s="316"/>
      <c r="E202" s="316"/>
      <c r="F202" s="317">
        <v>0</v>
      </c>
      <c r="G202" s="316"/>
      <c r="H202" s="316"/>
      <c r="I202" s="316"/>
      <c r="J202" s="316"/>
    </row>
    <row r="203" spans="1:10" x14ac:dyDescent="0.25">
      <c r="A203" s="316" t="s">
        <v>587</v>
      </c>
      <c r="B203" s="316" t="s">
        <v>643</v>
      </c>
      <c r="C203" s="316">
        <v>2.1086999999999999E-4</v>
      </c>
      <c r="D203" s="316"/>
      <c r="E203" s="316"/>
      <c r="F203" s="317">
        <v>0</v>
      </c>
      <c r="G203" s="316"/>
      <c r="H203" s="316"/>
      <c r="I203" s="316"/>
      <c r="J203" s="316"/>
    </row>
    <row r="204" spans="1:10" x14ac:dyDescent="0.25">
      <c r="A204" s="316" t="s">
        <v>588</v>
      </c>
      <c r="B204" s="316" t="s">
        <v>644</v>
      </c>
      <c r="C204" s="316">
        <v>3.4079999999999994E-4</v>
      </c>
      <c r="D204" s="316"/>
      <c r="E204" s="316"/>
      <c r="F204" s="317">
        <v>0</v>
      </c>
      <c r="G204" s="316"/>
      <c r="H204" s="316"/>
      <c r="I204" s="316"/>
      <c r="J204" s="316"/>
    </row>
    <row r="205" spans="1:10" x14ac:dyDescent="0.25">
      <c r="A205" s="316" t="s">
        <v>347</v>
      </c>
      <c r="B205" s="316" t="s">
        <v>645</v>
      </c>
      <c r="C205" s="316">
        <v>8.2200000000000016E-3</v>
      </c>
      <c r="D205" s="316"/>
      <c r="E205" s="316"/>
      <c r="F205" s="317">
        <v>0</v>
      </c>
      <c r="G205" s="316" t="s">
        <v>296</v>
      </c>
      <c r="H205" s="316"/>
      <c r="I205" s="316"/>
      <c r="J205" s="316"/>
    </row>
    <row r="206" spans="1:10" x14ac:dyDescent="0.25">
      <c r="A206" s="316" t="s">
        <v>348</v>
      </c>
      <c r="B206" s="316" t="s">
        <v>646</v>
      </c>
      <c r="C206" s="316">
        <v>6.2000000000000006E-3</v>
      </c>
      <c r="D206" s="316"/>
      <c r="E206" s="316"/>
      <c r="F206" s="317">
        <v>0</v>
      </c>
      <c r="G206" s="316" t="s">
        <v>297</v>
      </c>
      <c r="H206" s="316"/>
      <c r="I206" s="316"/>
      <c r="J206" s="316"/>
    </row>
    <row r="207" spans="1:10" x14ac:dyDescent="0.25">
      <c r="A207" s="316" t="s">
        <v>349</v>
      </c>
      <c r="B207" s="316" t="s">
        <v>647</v>
      </c>
      <c r="C207" s="316">
        <v>5.7800000000000004E-3</v>
      </c>
      <c r="D207" s="316"/>
      <c r="E207" s="316"/>
      <c r="F207" s="317">
        <v>0</v>
      </c>
      <c r="G207" s="316" t="s">
        <v>298</v>
      </c>
      <c r="H207" s="316"/>
      <c r="I207" s="316"/>
      <c r="J207" s="316"/>
    </row>
    <row r="208" spans="1:10" x14ac:dyDescent="0.25">
      <c r="A208" s="316" t="s">
        <v>350</v>
      </c>
      <c r="B208" s="316" t="s">
        <v>648</v>
      </c>
      <c r="C208" s="316">
        <v>5.5800000000000009E-2</v>
      </c>
      <c r="D208" s="316"/>
      <c r="E208" s="316"/>
      <c r="F208" s="317">
        <v>0</v>
      </c>
      <c r="G208" s="316" t="s">
        <v>299</v>
      </c>
      <c r="H208" s="316"/>
      <c r="I208" s="316"/>
      <c r="J208" s="316"/>
    </row>
    <row r="209" spans="1:10" x14ac:dyDescent="0.25">
      <c r="A209" s="316" t="s">
        <v>351</v>
      </c>
      <c r="B209" s="316" t="s">
        <v>649</v>
      </c>
      <c r="C209" s="316">
        <v>0.59940000000000004</v>
      </c>
      <c r="D209" s="316"/>
      <c r="E209" s="316"/>
      <c r="F209" s="317">
        <v>0</v>
      </c>
      <c r="G209" s="316" t="s">
        <v>300</v>
      </c>
      <c r="H209" s="316"/>
      <c r="I209" s="316"/>
      <c r="J209" s="316"/>
    </row>
    <row r="210" spans="1:10" x14ac:dyDescent="0.25">
      <c r="A210" s="316" t="s">
        <v>352</v>
      </c>
      <c r="B210" s="316" t="s">
        <v>650</v>
      </c>
      <c r="C210" s="316">
        <v>3.2200000000000002E-3</v>
      </c>
      <c r="D210" s="316"/>
      <c r="E210" s="316"/>
      <c r="F210" s="317">
        <v>0</v>
      </c>
      <c r="G210" s="316" t="s">
        <v>301</v>
      </c>
      <c r="H210" s="316"/>
      <c r="I210" s="316"/>
      <c r="J210" s="316"/>
    </row>
    <row r="211" spans="1:10" x14ac:dyDescent="0.25">
      <c r="A211" s="316" t="s">
        <v>353</v>
      </c>
      <c r="B211" s="316" t="s">
        <v>651</v>
      </c>
      <c r="C211" s="316">
        <v>2.2800000000000003E-3</v>
      </c>
      <c r="D211" s="316"/>
      <c r="E211" s="316"/>
      <c r="F211" s="317">
        <v>0</v>
      </c>
      <c r="G211" s="316" t="s">
        <v>302</v>
      </c>
      <c r="H211" s="316"/>
      <c r="I211" s="316"/>
      <c r="J211" s="316"/>
    </row>
    <row r="212" spans="1:10" x14ac:dyDescent="0.25">
      <c r="A212" s="316" t="s">
        <v>589</v>
      </c>
      <c r="B212" s="316" t="s">
        <v>652</v>
      </c>
      <c r="C212" s="316">
        <v>4.1616E-4</v>
      </c>
      <c r="D212" s="316"/>
      <c r="E212" s="316"/>
      <c r="F212" s="317">
        <v>0</v>
      </c>
      <c r="G212" s="316"/>
      <c r="H212" s="316"/>
      <c r="I212" s="316"/>
      <c r="J212" s="316"/>
    </row>
    <row r="213" spans="1:10" x14ac:dyDescent="0.25">
      <c r="A213" s="316" t="s">
        <v>590</v>
      </c>
      <c r="B213" s="316" t="s">
        <v>653</v>
      </c>
      <c r="C213" s="316">
        <v>3.1212000000000011E-3</v>
      </c>
      <c r="D213" s="316"/>
      <c r="E213" s="316"/>
      <c r="F213" s="317">
        <v>0</v>
      </c>
      <c r="G213" s="316"/>
      <c r="H213" s="316"/>
      <c r="I213" s="316"/>
      <c r="J213" s="316"/>
    </row>
    <row r="214" spans="1:10" x14ac:dyDescent="0.25">
      <c r="A214" s="316" t="s">
        <v>591</v>
      </c>
      <c r="B214" s="316" t="s">
        <v>654</v>
      </c>
      <c r="C214" s="316">
        <v>1E-3</v>
      </c>
      <c r="D214" s="316"/>
      <c r="E214" s="316"/>
      <c r="F214" s="317">
        <v>0</v>
      </c>
      <c r="G214" s="316"/>
      <c r="H214" s="316"/>
      <c r="I214" s="316"/>
      <c r="J214" s="316"/>
    </row>
    <row r="215" spans="1:10" x14ac:dyDescent="0.25">
      <c r="A215" s="316" t="s">
        <v>592</v>
      </c>
      <c r="B215" s="316" t="s">
        <v>655</v>
      </c>
      <c r="C215" s="316">
        <v>4.0734000000000007E-4</v>
      </c>
      <c r="D215" s="316"/>
      <c r="E215" s="316"/>
      <c r="F215" s="317">
        <v>0</v>
      </c>
      <c r="G215" s="316"/>
      <c r="H215" s="316"/>
      <c r="I215" s="316"/>
      <c r="J215" s="316"/>
    </row>
    <row r="216" spans="1:10" x14ac:dyDescent="0.25">
      <c r="A216" s="316" t="s">
        <v>593</v>
      </c>
      <c r="B216" s="316" t="s">
        <v>656</v>
      </c>
      <c r="C216" s="316">
        <v>4.7430000000000007E-3</v>
      </c>
      <c r="D216" s="316"/>
      <c r="E216" s="316"/>
      <c r="F216" s="317">
        <v>0</v>
      </c>
      <c r="G216" s="316"/>
      <c r="H216" s="316"/>
      <c r="I216" s="316"/>
      <c r="J216" s="316"/>
    </row>
    <row r="217" spans="1:10" x14ac:dyDescent="0.25">
      <c r="A217" s="316" t="s">
        <v>594</v>
      </c>
      <c r="B217" s="316" t="s">
        <v>657</v>
      </c>
      <c r="C217" s="316">
        <v>3.3200000000000005E-4</v>
      </c>
      <c r="D217" s="316"/>
      <c r="E217" s="316"/>
      <c r="F217" s="317">
        <v>0</v>
      </c>
      <c r="G217" s="316"/>
      <c r="H217" s="316"/>
      <c r="I217" s="316"/>
      <c r="J217" s="316"/>
    </row>
    <row r="218" spans="1:10" x14ac:dyDescent="0.25">
      <c r="A218" s="316" t="s">
        <v>595</v>
      </c>
      <c r="B218" s="316" t="s">
        <v>658</v>
      </c>
      <c r="C218" s="316">
        <v>5.5241999999999997E-4</v>
      </c>
      <c r="D218" s="316"/>
      <c r="E218" s="316"/>
      <c r="F218" s="317">
        <v>0</v>
      </c>
      <c r="G218" s="316"/>
      <c r="H218" s="316"/>
      <c r="I218" s="316"/>
      <c r="J218" s="316"/>
    </row>
    <row r="219" spans="1:10" x14ac:dyDescent="0.25">
      <c r="A219" s="316" t="s">
        <v>596</v>
      </c>
      <c r="B219" s="316" t="s">
        <v>659</v>
      </c>
      <c r="C219" s="316">
        <v>8.9280000000000023E-4</v>
      </c>
      <c r="D219" s="316"/>
      <c r="E219" s="316"/>
      <c r="F219" s="317">
        <v>0</v>
      </c>
      <c r="G219" s="316"/>
      <c r="H219" s="316"/>
      <c r="I219" s="316"/>
      <c r="J219" s="316"/>
    </row>
    <row r="220" spans="1:10" x14ac:dyDescent="0.25">
      <c r="A220" s="316" t="s">
        <v>281</v>
      </c>
      <c r="B220" s="316" t="s">
        <v>354</v>
      </c>
      <c r="C220" s="316">
        <v>1.4340000000000002E-2</v>
      </c>
      <c r="D220" s="316"/>
      <c r="E220" s="316"/>
      <c r="F220" s="317">
        <v>0</v>
      </c>
      <c r="G220" s="316" t="s">
        <v>303</v>
      </c>
      <c r="H220" s="316"/>
      <c r="I220" s="316"/>
      <c r="J220" s="316"/>
    </row>
    <row r="221" spans="1:10" x14ac:dyDescent="0.25">
      <c r="A221" s="316" t="s">
        <v>282</v>
      </c>
      <c r="B221" s="316" t="s">
        <v>355</v>
      </c>
      <c r="C221" s="316">
        <v>9.6800000000000011E-3</v>
      </c>
      <c r="D221" s="316"/>
      <c r="E221" s="316"/>
      <c r="F221" s="317">
        <v>0</v>
      </c>
      <c r="G221" s="316" t="s">
        <v>304</v>
      </c>
      <c r="H221" s="316"/>
      <c r="I221" s="316"/>
      <c r="J221" s="316"/>
    </row>
    <row r="222" spans="1:10" x14ac:dyDescent="0.25">
      <c r="A222" s="316" t="s">
        <v>283</v>
      </c>
      <c r="B222" s="316" t="s">
        <v>356</v>
      </c>
      <c r="C222" s="316">
        <v>8.7200000000000003E-3</v>
      </c>
      <c r="D222" s="316"/>
      <c r="E222" s="316"/>
      <c r="F222" s="317">
        <v>0</v>
      </c>
      <c r="G222" s="316" t="s">
        <v>305</v>
      </c>
      <c r="H222" s="316"/>
      <c r="I222" s="316"/>
      <c r="J222" s="316"/>
    </row>
    <row r="223" spans="1:10" x14ac:dyDescent="0.25">
      <c r="A223" s="316" t="s">
        <v>284</v>
      </c>
      <c r="B223" s="316" t="s">
        <v>357</v>
      </c>
      <c r="C223" s="316">
        <v>7.7100000000000002E-2</v>
      </c>
      <c r="D223" s="316"/>
      <c r="E223" s="316"/>
      <c r="F223" s="317">
        <v>0</v>
      </c>
      <c r="G223" s="316" t="s">
        <v>306</v>
      </c>
      <c r="H223" s="316"/>
      <c r="I223" s="316"/>
      <c r="J223" s="316"/>
    </row>
    <row r="224" spans="1:10" x14ac:dyDescent="0.25">
      <c r="A224" s="316" t="s">
        <v>285</v>
      </c>
      <c r="B224" s="316" t="s">
        <v>358</v>
      </c>
      <c r="C224" s="316">
        <v>1.62825</v>
      </c>
      <c r="D224" s="316"/>
      <c r="E224" s="316"/>
      <c r="F224" s="317">
        <v>0</v>
      </c>
      <c r="G224" s="316" t="s">
        <v>307</v>
      </c>
      <c r="H224" s="316"/>
      <c r="I224" s="316"/>
      <c r="J224" s="316"/>
    </row>
    <row r="225" spans="1:10" x14ac:dyDescent="0.25">
      <c r="A225" s="316" t="s">
        <v>286</v>
      </c>
      <c r="B225" s="316" t="s">
        <v>359</v>
      </c>
      <c r="C225" s="316">
        <v>4.1200000000000004E-3</v>
      </c>
      <c r="D225" s="316"/>
      <c r="E225" s="316"/>
      <c r="F225" s="317">
        <v>0</v>
      </c>
      <c r="G225" s="316" t="s">
        <v>308</v>
      </c>
      <c r="H225" s="316"/>
      <c r="I225" s="316"/>
      <c r="J225" s="316"/>
    </row>
    <row r="226" spans="1:10" x14ac:dyDescent="0.25">
      <c r="A226" s="316" t="s">
        <v>287</v>
      </c>
      <c r="B226" s="316" t="s">
        <v>360</v>
      </c>
      <c r="C226" s="316">
        <v>3.3000000000000004E-3</v>
      </c>
      <c r="D226" s="316"/>
      <c r="E226" s="316"/>
      <c r="F226" s="317">
        <v>0</v>
      </c>
      <c r="G226" s="316" t="s">
        <v>309</v>
      </c>
      <c r="H226" s="316"/>
      <c r="I226" s="316"/>
      <c r="J226" s="316"/>
    </row>
    <row r="227" spans="1:10" x14ac:dyDescent="0.25">
      <c r="A227" s="316" t="s">
        <v>597</v>
      </c>
      <c r="B227" s="316" t="s">
        <v>619</v>
      </c>
      <c r="C227" s="316">
        <v>6.2783999999999995E-4</v>
      </c>
      <c r="D227" s="316"/>
      <c r="E227" s="316"/>
      <c r="F227" s="317">
        <v>0</v>
      </c>
      <c r="G227" s="316"/>
      <c r="H227" s="316"/>
      <c r="I227" s="316"/>
      <c r="J227" s="316"/>
    </row>
    <row r="228" spans="1:10" x14ac:dyDescent="0.25">
      <c r="A228" s="316" t="s">
        <v>598</v>
      </c>
      <c r="B228" s="316" t="s">
        <v>620</v>
      </c>
      <c r="C228" s="316">
        <v>4.7088000000000008E-3</v>
      </c>
      <c r="D228" s="316"/>
      <c r="E228" s="316"/>
      <c r="F228" s="317">
        <v>0</v>
      </c>
      <c r="G228" s="316"/>
      <c r="H228" s="316"/>
      <c r="I228" s="316"/>
      <c r="J228" s="316"/>
    </row>
    <row r="229" spans="1:10" x14ac:dyDescent="0.25">
      <c r="A229" s="316" t="s">
        <v>599</v>
      </c>
      <c r="B229" s="316" t="s">
        <v>621</v>
      </c>
      <c r="C229" s="316">
        <v>2.5000000000000001E-3</v>
      </c>
      <c r="D229" s="316"/>
      <c r="E229" s="316"/>
      <c r="F229" s="317">
        <v>0</v>
      </c>
      <c r="G229" s="316"/>
      <c r="H229" s="316"/>
      <c r="I229" s="316"/>
      <c r="J229" s="316"/>
    </row>
    <row r="230" spans="1:10" x14ac:dyDescent="0.25">
      <c r="A230" s="316" t="s">
        <v>600</v>
      </c>
      <c r="B230" s="316" t="s">
        <v>622</v>
      </c>
      <c r="C230" s="316">
        <v>5.6283000000000006E-4</v>
      </c>
      <c r="D230" s="316"/>
      <c r="E230" s="316"/>
      <c r="F230" s="317">
        <v>0</v>
      </c>
      <c r="G230" s="316"/>
      <c r="H230" s="316"/>
      <c r="I230" s="316"/>
      <c r="J230" s="316"/>
    </row>
    <row r="231" spans="1:10" x14ac:dyDescent="0.25">
      <c r="A231" s="316" t="s">
        <v>601</v>
      </c>
      <c r="B231" s="316" t="s">
        <v>623</v>
      </c>
      <c r="C231" s="316">
        <v>6.5535000000000003E-3</v>
      </c>
      <c r="D231" s="316"/>
      <c r="E231" s="316"/>
      <c r="F231" s="317">
        <v>0</v>
      </c>
      <c r="G231" s="316"/>
      <c r="H231" s="316"/>
      <c r="I231" s="316"/>
      <c r="J231" s="316"/>
    </row>
    <row r="232" spans="1:10" x14ac:dyDescent="0.25">
      <c r="A232" s="316" t="s">
        <v>602</v>
      </c>
      <c r="B232" s="316" t="s">
        <v>624</v>
      </c>
      <c r="C232" s="316">
        <v>8.3000000000000001E-4</v>
      </c>
      <c r="D232" s="316"/>
      <c r="E232" s="316"/>
      <c r="F232" s="317">
        <v>0</v>
      </c>
      <c r="G232" s="316"/>
      <c r="H232" s="316"/>
      <c r="I232" s="316"/>
      <c r="J232" s="316"/>
    </row>
    <row r="233" spans="1:10" x14ac:dyDescent="0.25">
      <c r="A233" s="316" t="s">
        <v>603</v>
      </c>
      <c r="B233" s="316" t="s">
        <v>625</v>
      </c>
      <c r="C233" s="316">
        <v>7.6329000000000002E-4</v>
      </c>
      <c r="D233" s="316"/>
      <c r="E233" s="316"/>
      <c r="F233" s="317">
        <v>0</v>
      </c>
      <c r="G233" s="316"/>
      <c r="H233" s="316"/>
      <c r="I233" s="316"/>
      <c r="J233" s="316"/>
    </row>
    <row r="234" spans="1:10" x14ac:dyDescent="0.25">
      <c r="A234" s="316" t="s">
        <v>604</v>
      </c>
      <c r="B234" s="316" t="s">
        <v>626</v>
      </c>
      <c r="C234" s="316">
        <v>1.2336000000000001E-3</v>
      </c>
      <c r="D234" s="316"/>
      <c r="E234" s="316"/>
      <c r="F234" s="317">
        <v>0</v>
      </c>
      <c r="G234" s="316"/>
      <c r="H234" s="316"/>
      <c r="I234" s="316"/>
      <c r="J234" s="316"/>
    </row>
    <row r="235" spans="1:10" x14ac:dyDescent="0.25">
      <c r="A235" t="s">
        <v>97</v>
      </c>
      <c r="B235" s="316" t="s">
        <v>110</v>
      </c>
    </row>
    <row r="236" spans="1:10" x14ac:dyDescent="0.25">
      <c r="A236" t="s">
        <v>484</v>
      </c>
    </row>
    <row r="237" spans="1:10" x14ac:dyDescent="0.25">
      <c r="A237" s="312" t="s">
        <v>73</v>
      </c>
      <c r="B237" t="s">
        <v>245</v>
      </c>
      <c r="C237" t="s">
        <v>485</v>
      </c>
      <c r="D237" t="s">
        <v>81</v>
      </c>
      <c r="E237" t="s">
        <v>80</v>
      </c>
      <c r="F237" t="s">
        <v>66</v>
      </c>
      <c r="G237" t="s">
        <v>486</v>
      </c>
      <c r="H237" t="s">
        <v>481</v>
      </c>
      <c r="I237" t="s">
        <v>79</v>
      </c>
      <c r="J237" t="s">
        <v>487</v>
      </c>
    </row>
    <row r="238" spans="1:10" x14ac:dyDescent="0.25">
      <c r="A238" s="316"/>
      <c r="B238" s="316" t="s">
        <v>86</v>
      </c>
      <c r="C238" s="316"/>
      <c r="D238" s="316">
        <v>1.833</v>
      </c>
      <c r="E238" s="316">
        <v>1.833</v>
      </c>
      <c r="F238" s="316" t="s">
        <v>44</v>
      </c>
      <c r="G238" s="316" t="s">
        <v>102</v>
      </c>
      <c r="H238" s="317">
        <v>0</v>
      </c>
      <c r="I238" s="316" t="s">
        <v>613</v>
      </c>
      <c r="J238" s="316" t="s">
        <v>613</v>
      </c>
    </row>
    <row r="239" spans="1:10" x14ac:dyDescent="0.25">
      <c r="A239" t="s">
        <v>488</v>
      </c>
    </row>
    <row r="240" spans="1:10" x14ac:dyDescent="0.25">
      <c r="A240" s="312" t="s">
        <v>73</v>
      </c>
      <c r="B240" t="s">
        <v>245</v>
      </c>
      <c r="C240" t="s">
        <v>485</v>
      </c>
      <c r="D240" t="s">
        <v>81</v>
      </c>
      <c r="E240" t="s">
        <v>80</v>
      </c>
      <c r="F240" t="s">
        <v>66</v>
      </c>
      <c r="G240" t="s">
        <v>486</v>
      </c>
      <c r="H240" t="s">
        <v>481</v>
      </c>
      <c r="I240" t="s">
        <v>79</v>
      </c>
      <c r="J240" t="s">
        <v>487</v>
      </c>
    </row>
    <row r="241" spans="1:10" x14ac:dyDescent="0.25">
      <c r="A241" s="316"/>
      <c r="B241" s="316" t="s">
        <v>618</v>
      </c>
      <c r="C241" s="316"/>
      <c r="D241" s="316">
        <v>1</v>
      </c>
      <c r="E241" s="316">
        <v>1</v>
      </c>
      <c r="F241" s="316"/>
      <c r="G241" s="316"/>
      <c r="H241" s="317">
        <v>0</v>
      </c>
      <c r="I241" s="316" t="s">
        <v>85</v>
      </c>
      <c r="J241" s="316" t="s">
        <v>85</v>
      </c>
    </row>
    <row r="242" spans="1:10" x14ac:dyDescent="0.25">
      <c r="A242" s="316" t="s">
        <v>285</v>
      </c>
      <c r="B242" s="316" t="s">
        <v>86</v>
      </c>
      <c r="C242" s="316"/>
      <c r="D242" s="316">
        <v>1.62825</v>
      </c>
      <c r="E242" s="316">
        <v>1</v>
      </c>
      <c r="F242" s="316" t="s">
        <v>44</v>
      </c>
      <c r="G242" s="316"/>
      <c r="H242" s="317">
        <v>0</v>
      </c>
      <c r="I242" s="316" t="s">
        <v>87</v>
      </c>
      <c r="J242" s="316" t="s">
        <v>87</v>
      </c>
    </row>
    <row r="243" spans="1:10" x14ac:dyDescent="0.25">
      <c r="A243" s="316" t="s">
        <v>286</v>
      </c>
      <c r="B243" s="316" t="s">
        <v>88</v>
      </c>
      <c r="C243" s="316"/>
      <c r="D243" s="316">
        <v>4.1200000000000004E-3</v>
      </c>
      <c r="E243" s="316">
        <v>1</v>
      </c>
      <c r="F243" s="316" t="s">
        <v>44</v>
      </c>
      <c r="G243" s="316"/>
      <c r="H243" s="317">
        <v>0</v>
      </c>
      <c r="I243" s="316" t="s">
        <v>87</v>
      </c>
      <c r="J243" s="316" t="s">
        <v>87</v>
      </c>
    </row>
    <row r="244" spans="1:10" x14ac:dyDescent="0.25">
      <c r="A244" s="316" t="s">
        <v>285</v>
      </c>
      <c r="B244" s="316" t="s">
        <v>89</v>
      </c>
      <c r="C244" s="316"/>
      <c r="D244" s="316">
        <v>1.62825</v>
      </c>
      <c r="E244" s="316">
        <v>1</v>
      </c>
      <c r="F244" s="316" t="s">
        <v>44</v>
      </c>
      <c r="G244" s="316"/>
      <c r="H244" s="317">
        <v>0</v>
      </c>
      <c r="I244" s="316" t="s">
        <v>87</v>
      </c>
      <c r="J244" s="316" t="s">
        <v>87</v>
      </c>
    </row>
    <row r="245" spans="1:10" x14ac:dyDescent="0.25">
      <c r="A245" s="316" t="s">
        <v>287</v>
      </c>
      <c r="B245" s="316" t="s">
        <v>90</v>
      </c>
      <c r="C245" s="316"/>
      <c r="D245" s="316">
        <v>3.3000000000000004E-3</v>
      </c>
      <c r="E245" s="316">
        <v>1</v>
      </c>
      <c r="F245" s="316" t="s">
        <v>44</v>
      </c>
      <c r="G245" s="316"/>
      <c r="H245" s="317">
        <v>0</v>
      </c>
      <c r="I245" s="316" t="s">
        <v>87</v>
      </c>
      <c r="J245" s="316" t="s">
        <v>87</v>
      </c>
    </row>
    <row r="246" spans="1:10" x14ac:dyDescent="0.25">
      <c r="A246" s="316" t="s">
        <v>281</v>
      </c>
      <c r="B246" s="316" t="s">
        <v>91</v>
      </c>
      <c r="C246" s="316"/>
      <c r="D246" s="316">
        <v>1.4340000000000002E-2</v>
      </c>
      <c r="E246" s="316">
        <v>1</v>
      </c>
      <c r="F246" s="316" t="s">
        <v>44</v>
      </c>
      <c r="G246" s="316"/>
      <c r="H246" s="317">
        <v>0</v>
      </c>
      <c r="I246" s="316" t="s">
        <v>87</v>
      </c>
      <c r="J246" s="316" t="s">
        <v>87</v>
      </c>
    </row>
    <row r="247" spans="1:10" x14ac:dyDescent="0.25">
      <c r="A247" s="316" t="s">
        <v>282</v>
      </c>
      <c r="B247" s="316" t="s">
        <v>92</v>
      </c>
      <c r="C247" s="316"/>
      <c r="D247" s="316">
        <v>9.6800000000000011E-3</v>
      </c>
      <c r="E247" s="316">
        <v>1</v>
      </c>
      <c r="F247" s="316" t="s">
        <v>44</v>
      </c>
      <c r="G247" s="316"/>
      <c r="H247" s="317">
        <v>0</v>
      </c>
      <c r="I247" s="316" t="s">
        <v>87</v>
      </c>
      <c r="J247" s="316" t="s">
        <v>87</v>
      </c>
    </row>
    <row r="248" spans="1:10" x14ac:dyDescent="0.25">
      <c r="A248" s="316" t="s">
        <v>283</v>
      </c>
      <c r="B248" s="316" t="s">
        <v>93</v>
      </c>
      <c r="C248" s="316"/>
      <c r="D248" s="316">
        <v>8.7200000000000003E-3</v>
      </c>
      <c r="E248" s="316">
        <v>1</v>
      </c>
      <c r="F248" s="316" t="s">
        <v>44</v>
      </c>
      <c r="G248" s="316"/>
      <c r="H248" s="317">
        <v>0</v>
      </c>
      <c r="I248" s="316" t="s">
        <v>87</v>
      </c>
      <c r="J248" s="316" t="s">
        <v>87</v>
      </c>
    </row>
    <row r="249" spans="1:10" x14ac:dyDescent="0.25">
      <c r="A249" s="316" t="s">
        <v>597</v>
      </c>
      <c r="B249" s="316" t="s">
        <v>605</v>
      </c>
      <c r="C249" s="316"/>
      <c r="D249" s="316">
        <v>6.2783999999999995E-4</v>
      </c>
      <c r="E249" s="316">
        <v>1</v>
      </c>
      <c r="F249" s="316" t="s">
        <v>44</v>
      </c>
      <c r="G249" s="316"/>
      <c r="H249" s="317">
        <v>0</v>
      </c>
      <c r="I249" s="316" t="s">
        <v>87</v>
      </c>
      <c r="J249" s="316" t="s">
        <v>87</v>
      </c>
    </row>
    <row r="250" spans="1:10" x14ac:dyDescent="0.25">
      <c r="A250" s="316" t="s">
        <v>598</v>
      </c>
      <c r="B250" s="316" t="s">
        <v>606</v>
      </c>
      <c r="C250" s="316"/>
      <c r="D250" s="316">
        <v>4.7088000000000008E-3</v>
      </c>
      <c r="E250" s="316">
        <v>1</v>
      </c>
      <c r="F250" s="316" t="s">
        <v>44</v>
      </c>
      <c r="G250" s="316"/>
      <c r="H250" s="317">
        <v>0</v>
      </c>
      <c r="I250" s="316" t="s">
        <v>87</v>
      </c>
      <c r="J250" s="316" t="s">
        <v>87</v>
      </c>
    </row>
    <row r="251" spans="1:10" x14ac:dyDescent="0.25">
      <c r="A251" s="316" t="s">
        <v>599</v>
      </c>
      <c r="B251" s="316" t="s">
        <v>607</v>
      </c>
      <c r="C251" s="316"/>
      <c r="D251" s="316">
        <v>2.5000000000000001E-3</v>
      </c>
      <c r="E251" s="316">
        <v>1</v>
      </c>
      <c r="F251" s="316" t="s">
        <v>44</v>
      </c>
      <c r="G251" s="316"/>
      <c r="H251" s="317">
        <v>0</v>
      </c>
      <c r="I251" s="316" t="s">
        <v>87</v>
      </c>
      <c r="J251" s="316" t="s">
        <v>87</v>
      </c>
    </row>
    <row r="252" spans="1:10" x14ac:dyDescent="0.25">
      <c r="A252" s="316" t="s">
        <v>600</v>
      </c>
      <c r="B252" s="316" t="s">
        <v>608</v>
      </c>
      <c r="C252" s="316"/>
      <c r="D252" s="316">
        <v>5.6283000000000006E-4</v>
      </c>
      <c r="E252" s="316">
        <v>1</v>
      </c>
      <c r="F252" s="316" t="s">
        <v>44</v>
      </c>
      <c r="G252" s="316"/>
      <c r="H252" s="317">
        <v>0</v>
      </c>
      <c r="I252" s="316" t="s">
        <v>87</v>
      </c>
      <c r="J252" s="316" t="s">
        <v>87</v>
      </c>
    </row>
    <row r="253" spans="1:10" x14ac:dyDescent="0.25">
      <c r="A253" s="316" t="s">
        <v>601</v>
      </c>
      <c r="B253" s="316" t="s">
        <v>627</v>
      </c>
      <c r="C253" s="316"/>
      <c r="D253" s="316">
        <v>6.5535000000000003E-3</v>
      </c>
      <c r="E253" s="316">
        <v>1</v>
      </c>
      <c r="F253" s="316" t="s">
        <v>44</v>
      </c>
      <c r="G253" s="316"/>
      <c r="H253" s="317">
        <v>0</v>
      </c>
      <c r="I253" s="316" t="s">
        <v>87</v>
      </c>
      <c r="J253" s="316" t="s">
        <v>87</v>
      </c>
    </row>
    <row r="254" spans="1:10" x14ac:dyDescent="0.25">
      <c r="A254" s="316" t="s">
        <v>602</v>
      </c>
      <c r="B254" s="316" t="s">
        <v>609</v>
      </c>
      <c r="C254" s="316"/>
      <c r="D254" s="316">
        <v>8.3000000000000001E-4</v>
      </c>
      <c r="E254" s="316">
        <v>1</v>
      </c>
      <c r="F254" s="316" t="s">
        <v>44</v>
      </c>
      <c r="G254" s="316"/>
      <c r="H254" s="317">
        <v>0</v>
      </c>
      <c r="I254" s="316" t="s">
        <v>87</v>
      </c>
      <c r="J254" s="316" t="s">
        <v>87</v>
      </c>
    </row>
    <row r="255" spans="1:10" x14ac:dyDescent="0.25">
      <c r="A255" s="316" t="s">
        <v>603</v>
      </c>
      <c r="B255" s="316" t="s">
        <v>628</v>
      </c>
      <c r="C255" s="316"/>
      <c r="D255" s="316">
        <v>7.6329000000000002E-4</v>
      </c>
      <c r="E255" s="316">
        <v>1</v>
      </c>
      <c r="F255" s="316" t="s">
        <v>44</v>
      </c>
      <c r="G255" s="316"/>
      <c r="H255" s="317">
        <v>0</v>
      </c>
      <c r="I255" s="316" t="s">
        <v>87</v>
      </c>
      <c r="J255" s="316" t="s">
        <v>87</v>
      </c>
    </row>
    <row r="256" spans="1:10" x14ac:dyDescent="0.25">
      <c r="A256" s="316" t="s">
        <v>604</v>
      </c>
      <c r="B256" s="316" t="s">
        <v>629</v>
      </c>
      <c r="C256" s="316"/>
      <c r="D256" s="316">
        <v>1.2336000000000001E-3</v>
      </c>
      <c r="E256" s="316">
        <v>1</v>
      </c>
      <c r="F256" s="316" t="s">
        <v>44</v>
      </c>
      <c r="G256" s="316"/>
      <c r="H256" s="317">
        <v>0</v>
      </c>
      <c r="I256" s="316" t="s">
        <v>87</v>
      </c>
      <c r="J256" s="316" t="s">
        <v>87</v>
      </c>
    </row>
    <row r="257" spans="1:10" x14ac:dyDescent="0.25">
      <c r="A257" t="s">
        <v>487</v>
      </c>
    </row>
    <row r="259" spans="1:10" x14ac:dyDescent="0.25">
      <c r="A259" t="s">
        <v>489</v>
      </c>
    </row>
    <row r="260" spans="1:10" x14ac:dyDescent="0.25">
      <c r="A260" s="312" t="s">
        <v>73</v>
      </c>
      <c r="B260" t="s">
        <v>245</v>
      </c>
      <c r="C260" t="s">
        <v>490</v>
      </c>
      <c r="D260" t="s">
        <v>81</v>
      </c>
      <c r="E260" t="s">
        <v>491</v>
      </c>
      <c r="F260" t="s">
        <v>66</v>
      </c>
      <c r="G260" t="s">
        <v>492</v>
      </c>
      <c r="H260" t="s">
        <v>493</v>
      </c>
      <c r="I260" t="s">
        <v>66</v>
      </c>
    </row>
    <row r="261" spans="1:10" x14ac:dyDescent="0.25">
      <c r="A261" t="s">
        <v>494</v>
      </c>
    </row>
    <row r="262" spans="1:10" x14ac:dyDescent="0.25">
      <c r="A262" s="312" t="s">
        <v>73</v>
      </c>
      <c r="B262" t="s">
        <v>495</v>
      </c>
      <c r="C262" t="s">
        <v>496</v>
      </c>
      <c r="D262" t="s">
        <v>66</v>
      </c>
      <c r="E262" s="312" t="s">
        <v>497</v>
      </c>
      <c r="F262" t="s">
        <v>66</v>
      </c>
      <c r="G262" t="s">
        <v>492</v>
      </c>
      <c r="H262" t="s">
        <v>493</v>
      </c>
      <c r="I262" t="s">
        <v>66</v>
      </c>
    </row>
    <row r="263" spans="1:10" x14ac:dyDescent="0.25">
      <c r="A263" t="s">
        <v>498</v>
      </c>
    </row>
    <row r="264" spans="1:10" x14ac:dyDescent="0.25">
      <c r="A264" s="312" t="s">
        <v>73</v>
      </c>
      <c r="B264" t="s">
        <v>499</v>
      </c>
      <c r="C264" t="s">
        <v>496</v>
      </c>
      <c r="D264" t="s">
        <v>66</v>
      </c>
      <c r="E264" t="s">
        <v>500</v>
      </c>
      <c r="F264" t="s">
        <v>66</v>
      </c>
      <c r="G264" t="s">
        <v>492</v>
      </c>
      <c r="H264" t="s">
        <v>493</v>
      </c>
      <c r="I264" t="s">
        <v>66</v>
      </c>
    </row>
    <row r="265" spans="1:10" x14ac:dyDescent="0.25">
      <c r="A265" t="s">
        <v>501</v>
      </c>
    </row>
    <row r="266" spans="1:10" x14ac:dyDescent="0.25">
      <c r="A266" t="s">
        <v>502</v>
      </c>
      <c r="B266">
        <v>1</v>
      </c>
    </row>
    <row r="267" spans="1:10" x14ac:dyDescent="0.25">
      <c r="A267" t="s">
        <v>410</v>
      </c>
      <c r="B267">
        <v>2012</v>
      </c>
    </row>
    <row r="268" spans="1:10" x14ac:dyDescent="0.25">
      <c r="A268" t="s">
        <v>97</v>
      </c>
      <c r="B268" t="s">
        <v>483</v>
      </c>
    </row>
    <row r="269" spans="1:10" x14ac:dyDescent="0.25">
      <c r="A269" t="s">
        <v>487</v>
      </c>
    </row>
    <row r="271" spans="1:10" x14ac:dyDescent="0.25">
      <c r="A271" t="s">
        <v>503</v>
      </c>
    </row>
    <row r="272" spans="1:10" x14ac:dyDescent="0.25">
      <c r="A272" t="s">
        <v>245</v>
      </c>
      <c r="B272" t="s">
        <v>485</v>
      </c>
      <c r="C272" t="s">
        <v>504</v>
      </c>
      <c r="D272" t="s">
        <v>66</v>
      </c>
      <c r="E272" t="s">
        <v>481</v>
      </c>
      <c r="F272" t="s">
        <v>79</v>
      </c>
      <c r="G272" t="s">
        <v>505</v>
      </c>
      <c r="H272" t="s">
        <v>66</v>
      </c>
      <c r="I272" t="s">
        <v>481</v>
      </c>
      <c r="J272" t="s">
        <v>79</v>
      </c>
    </row>
    <row r="273" spans="1:10" x14ac:dyDescent="0.25">
      <c r="A273" t="s">
        <v>506</v>
      </c>
      <c r="B273" t="s">
        <v>507</v>
      </c>
      <c r="C273">
        <v>0</v>
      </c>
      <c r="D273" t="s">
        <v>508</v>
      </c>
      <c r="E273" s="315">
        <v>0</v>
      </c>
      <c r="F273" t="s">
        <v>509</v>
      </c>
      <c r="G273">
        <v>0</v>
      </c>
      <c r="H273" t="s">
        <v>508</v>
      </c>
      <c r="I273" s="315">
        <v>0</v>
      </c>
      <c r="J273" t="s">
        <v>509</v>
      </c>
    </row>
    <row r="274" spans="1:10" x14ac:dyDescent="0.25">
      <c r="A274" t="s">
        <v>510</v>
      </c>
      <c r="B274" t="s">
        <v>507</v>
      </c>
      <c r="C274">
        <v>0</v>
      </c>
      <c r="D274" t="s">
        <v>508</v>
      </c>
      <c r="E274" s="315">
        <v>0</v>
      </c>
      <c r="F274" t="s">
        <v>509</v>
      </c>
      <c r="G274">
        <v>0</v>
      </c>
      <c r="H274" t="s">
        <v>508</v>
      </c>
      <c r="I274" s="315">
        <v>0</v>
      </c>
      <c r="J274" t="s">
        <v>509</v>
      </c>
    </row>
    <row r="275" spans="1:10" x14ac:dyDescent="0.25">
      <c r="A275" t="s">
        <v>511</v>
      </c>
      <c r="B275" t="s">
        <v>507</v>
      </c>
      <c r="C275">
        <v>0</v>
      </c>
      <c r="D275" t="s">
        <v>508</v>
      </c>
      <c r="E275" s="315">
        <v>0</v>
      </c>
      <c r="F275" t="s">
        <v>509</v>
      </c>
      <c r="G275">
        <v>0</v>
      </c>
      <c r="H275" t="s">
        <v>508</v>
      </c>
      <c r="I275" s="315">
        <v>0</v>
      </c>
      <c r="J275" t="s">
        <v>509</v>
      </c>
    </row>
    <row r="276" spans="1:10" x14ac:dyDescent="0.25">
      <c r="A276" t="s">
        <v>512</v>
      </c>
      <c r="B276" t="s">
        <v>507</v>
      </c>
      <c r="C276">
        <v>0</v>
      </c>
      <c r="D276" t="s">
        <v>508</v>
      </c>
      <c r="E276" s="315">
        <v>0</v>
      </c>
      <c r="F276" t="s">
        <v>509</v>
      </c>
      <c r="G276">
        <v>0</v>
      </c>
      <c r="H276" t="s">
        <v>508</v>
      </c>
      <c r="I276" s="315">
        <v>0</v>
      </c>
      <c r="J276" t="s">
        <v>509</v>
      </c>
    </row>
    <row r="277" spans="1:10" x14ac:dyDescent="0.25">
      <c r="A277" t="s">
        <v>513</v>
      </c>
      <c r="B277" t="s">
        <v>507</v>
      </c>
      <c r="C277">
        <v>0</v>
      </c>
      <c r="D277" t="s">
        <v>508</v>
      </c>
      <c r="E277" s="315">
        <v>0</v>
      </c>
      <c r="F277" t="s">
        <v>509</v>
      </c>
      <c r="G277">
        <v>0</v>
      </c>
      <c r="H277" t="s">
        <v>508</v>
      </c>
      <c r="I277" s="315">
        <v>0</v>
      </c>
      <c r="J277" t="s">
        <v>509</v>
      </c>
    </row>
    <row r="278" spans="1:10" x14ac:dyDescent="0.25">
      <c r="A278" t="s">
        <v>514</v>
      </c>
    </row>
    <row r="279" spans="1:10" x14ac:dyDescent="0.25">
      <c r="A279" t="s">
        <v>245</v>
      </c>
      <c r="B279" t="s">
        <v>485</v>
      </c>
      <c r="C279" t="s">
        <v>504</v>
      </c>
      <c r="D279" t="s">
        <v>66</v>
      </c>
      <c r="E279" t="s">
        <v>481</v>
      </c>
      <c r="F279" t="s">
        <v>79</v>
      </c>
      <c r="G279" t="s">
        <v>505</v>
      </c>
      <c r="H279" t="s">
        <v>66</v>
      </c>
      <c r="I279" t="s">
        <v>481</v>
      </c>
      <c r="J279" t="s">
        <v>79</v>
      </c>
    </row>
    <row r="280" spans="1:10" x14ac:dyDescent="0.25">
      <c r="A280" t="s">
        <v>515</v>
      </c>
      <c r="B280" t="s">
        <v>516</v>
      </c>
      <c r="C280">
        <v>0</v>
      </c>
      <c r="D280" t="s">
        <v>517</v>
      </c>
      <c r="E280" s="315">
        <v>0</v>
      </c>
      <c r="F280" t="s">
        <v>509</v>
      </c>
      <c r="G280">
        <v>0</v>
      </c>
      <c r="H280" t="s">
        <v>517</v>
      </c>
      <c r="I280" s="315">
        <v>0</v>
      </c>
      <c r="J280" t="s">
        <v>509</v>
      </c>
    </row>
    <row r="281" spans="1:10" x14ac:dyDescent="0.25">
      <c r="A281" t="s">
        <v>518</v>
      </c>
      <c r="B281" t="s">
        <v>516</v>
      </c>
      <c r="C281">
        <v>0</v>
      </c>
      <c r="D281" t="s">
        <v>517</v>
      </c>
      <c r="E281" s="315">
        <v>0</v>
      </c>
      <c r="F281" t="s">
        <v>509</v>
      </c>
      <c r="G281">
        <v>0</v>
      </c>
      <c r="H281" t="s">
        <v>517</v>
      </c>
      <c r="I281" s="315">
        <v>0</v>
      </c>
      <c r="J281" t="s">
        <v>509</v>
      </c>
    </row>
    <row r="282" spans="1:10" x14ac:dyDescent="0.25">
      <c r="A282" t="s">
        <v>519</v>
      </c>
      <c r="B282" t="s">
        <v>507</v>
      </c>
      <c r="C282">
        <v>0</v>
      </c>
      <c r="D282" t="s">
        <v>508</v>
      </c>
      <c r="E282" s="315">
        <v>0</v>
      </c>
      <c r="F282" t="s">
        <v>509</v>
      </c>
      <c r="G282">
        <v>0</v>
      </c>
      <c r="H282" t="s">
        <v>508</v>
      </c>
      <c r="I282" s="315">
        <v>0</v>
      </c>
      <c r="J282" t="s">
        <v>509</v>
      </c>
    </row>
    <row r="283" spans="1:10" x14ac:dyDescent="0.25">
      <c r="A283" t="s">
        <v>520</v>
      </c>
    </row>
    <row r="284" spans="1:10" x14ac:dyDescent="0.25">
      <c r="A284" t="s">
        <v>245</v>
      </c>
      <c r="B284" t="s">
        <v>485</v>
      </c>
      <c r="C284" t="s">
        <v>504</v>
      </c>
      <c r="D284" t="s">
        <v>66</v>
      </c>
      <c r="E284" t="s">
        <v>481</v>
      </c>
      <c r="F284" t="s">
        <v>79</v>
      </c>
      <c r="G284" t="s">
        <v>505</v>
      </c>
      <c r="H284" t="s">
        <v>66</v>
      </c>
      <c r="I284" t="s">
        <v>481</v>
      </c>
      <c r="J284" t="s">
        <v>79</v>
      </c>
    </row>
    <row r="285" spans="1:10" x14ac:dyDescent="0.25">
      <c r="A285" t="s">
        <v>521</v>
      </c>
      <c r="B285" t="s">
        <v>507</v>
      </c>
      <c r="C285">
        <v>0</v>
      </c>
      <c r="D285" t="s">
        <v>508</v>
      </c>
      <c r="E285" s="315">
        <v>0</v>
      </c>
      <c r="F285" t="s">
        <v>509</v>
      </c>
      <c r="G285">
        <v>0</v>
      </c>
      <c r="H285" t="s">
        <v>508</v>
      </c>
      <c r="I285" s="315">
        <v>0</v>
      </c>
      <c r="J285" t="s">
        <v>509</v>
      </c>
    </row>
    <row r="286" spans="1:10" x14ac:dyDescent="0.25">
      <c r="A286" t="s">
        <v>522</v>
      </c>
      <c r="B286" t="s">
        <v>507</v>
      </c>
      <c r="C286">
        <v>0</v>
      </c>
      <c r="D286" t="s">
        <v>508</v>
      </c>
      <c r="E286" s="315">
        <v>0</v>
      </c>
      <c r="F286" t="s">
        <v>509</v>
      </c>
      <c r="G286">
        <v>0</v>
      </c>
      <c r="H286" t="s">
        <v>508</v>
      </c>
      <c r="I286" s="315">
        <v>0</v>
      </c>
      <c r="J286" t="s">
        <v>509</v>
      </c>
    </row>
    <row r="287" spans="1:10" x14ac:dyDescent="0.25">
      <c r="A287" t="s">
        <v>523</v>
      </c>
      <c r="B287" t="s">
        <v>507</v>
      </c>
      <c r="C287">
        <v>0</v>
      </c>
      <c r="D287" t="s">
        <v>508</v>
      </c>
      <c r="E287" s="315">
        <v>0</v>
      </c>
      <c r="F287" t="s">
        <v>509</v>
      </c>
      <c r="G287">
        <v>0</v>
      </c>
      <c r="H287" t="s">
        <v>508</v>
      </c>
      <c r="I287" s="315">
        <v>0</v>
      </c>
      <c r="J287" t="s">
        <v>509</v>
      </c>
    </row>
    <row r="288" spans="1:10" x14ac:dyDescent="0.25">
      <c r="A288" t="s">
        <v>524</v>
      </c>
      <c r="B288" t="s">
        <v>507</v>
      </c>
      <c r="C288">
        <v>0</v>
      </c>
      <c r="D288" t="s">
        <v>508</v>
      </c>
      <c r="E288" s="315">
        <v>0</v>
      </c>
      <c r="F288" t="s">
        <v>509</v>
      </c>
      <c r="G288">
        <v>0</v>
      </c>
      <c r="H288" t="s">
        <v>508</v>
      </c>
      <c r="I288" s="315">
        <v>0</v>
      </c>
      <c r="J288" t="s">
        <v>509</v>
      </c>
    </row>
    <row r="289" spans="1:10" x14ac:dyDescent="0.25">
      <c r="A289" t="s">
        <v>525</v>
      </c>
      <c r="B289" t="s">
        <v>507</v>
      </c>
      <c r="C289">
        <v>0</v>
      </c>
      <c r="D289" t="s">
        <v>508</v>
      </c>
      <c r="E289" s="315">
        <v>0</v>
      </c>
      <c r="F289" t="s">
        <v>509</v>
      </c>
      <c r="G289">
        <v>0</v>
      </c>
      <c r="H289" t="s">
        <v>508</v>
      </c>
      <c r="I289" s="315">
        <v>0</v>
      </c>
      <c r="J289" t="s">
        <v>509</v>
      </c>
    </row>
    <row r="290" spans="1:10" x14ac:dyDescent="0.25">
      <c r="A290" t="s">
        <v>526</v>
      </c>
      <c r="B290" t="s">
        <v>507</v>
      </c>
      <c r="C290">
        <v>0</v>
      </c>
      <c r="D290" t="s">
        <v>508</v>
      </c>
      <c r="E290" s="315">
        <v>0</v>
      </c>
      <c r="F290" t="s">
        <v>509</v>
      </c>
      <c r="G290">
        <v>0</v>
      </c>
      <c r="H290" t="s">
        <v>508</v>
      </c>
      <c r="I290" s="315">
        <v>0</v>
      </c>
      <c r="J290" t="s">
        <v>509</v>
      </c>
    </row>
    <row r="291" spans="1:10" x14ac:dyDescent="0.25">
      <c r="A291" t="s">
        <v>527</v>
      </c>
      <c r="B291" t="s">
        <v>507</v>
      </c>
      <c r="C291">
        <v>0</v>
      </c>
      <c r="D291" t="s">
        <v>508</v>
      </c>
      <c r="E291" s="315">
        <v>0</v>
      </c>
      <c r="F291" t="s">
        <v>509</v>
      </c>
      <c r="G291">
        <v>0</v>
      </c>
      <c r="H291" t="s">
        <v>508</v>
      </c>
      <c r="I291" s="315">
        <v>0</v>
      </c>
      <c r="J291" t="s">
        <v>509</v>
      </c>
    </row>
    <row r="292" spans="1:10" x14ac:dyDescent="0.25">
      <c r="A292" t="s">
        <v>528</v>
      </c>
      <c r="B292" t="s">
        <v>507</v>
      </c>
      <c r="C292">
        <v>0</v>
      </c>
      <c r="D292" t="s">
        <v>508</v>
      </c>
      <c r="E292" s="315">
        <v>0</v>
      </c>
      <c r="F292" t="s">
        <v>509</v>
      </c>
      <c r="G292">
        <v>0</v>
      </c>
      <c r="H292" t="s">
        <v>508</v>
      </c>
      <c r="I292" s="315">
        <v>0</v>
      </c>
      <c r="J292" t="s">
        <v>509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4A812-9D73-44CD-BD97-3B07BBF84180}">
  <ds:schemaRefs>
    <ds:schemaRef ds:uri="http://schemas.openxmlformats.org/package/2006/metadata/core-propertie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c75d1172-787a-498f-aaff-e17d79596d1f"/>
    <ds:schemaRef ds:uri="http://purl.org/dc/terms/"/>
  </ds:schemaRefs>
</ds:datastoreItem>
</file>

<file path=customXml/itemProps2.xml><?xml version="1.0" encoding="utf-8"?>
<ds:datastoreItem xmlns:ds="http://schemas.openxmlformats.org/officeDocument/2006/customXml" ds:itemID="{9CDE9620-3FCA-45B9-BA65-897EBAA53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C4598C-5909-4350-8B06-9A3C6D0C2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Emission_Factors</vt:lpstr>
      <vt:lpstr>Conversions</vt:lpstr>
      <vt:lpstr>Assumptions</vt:lpstr>
      <vt:lpstr>GaBi 6 Import</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Schivley</dc:creator>
  <cp:lastModifiedBy>Matthew B. Jamieson</cp:lastModifiedBy>
  <cp:lastPrinted>2013-03-05T15:04:00Z</cp:lastPrinted>
  <dcterms:created xsi:type="dcterms:W3CDTF">2013-03-05T14:15:47Z</dcterms:created>
  <dcterms:modified xsi:type="dcterms:W3CDTF">2013-11-04T15:37:36Z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