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7000" windowHeight="12990" tabRatio="808" activeTab="1"/>
  </bookViews>
  <sheets>
    <sheet name="Info" sheetId="1" r:id="rId1"/>
    <sheet name="Data Summary" sheetId="2" r:id="rId2"/>
    <sheet name="PS" sheetId="3" r:id="rId3"/>
    <sheet name="Reference Source Info" sheetId="4" r:id="rId4"/>
    <sheet name="DQI" sheetId="5" r:id="rId5"/>
    <sheet name="Flotation Calculations" sheetId="9" r:id="rId6"/>
    <sheet name="Conversions" sheetId="7" r:id="rId7"/>
    <sheet name="Assumptions" sheetId="8" r:id="rId8"/>
    <sheet name="Chart" sheetId="10" r:id="rId9"/>
  </sheets>
  <calcPr calcId="145621"/>
</workbook>
</file>

<file path=xl/calcChain.xml><?xml version="1.0" encoding="utf-8"?>
<calcChain xmlns="http://schemas.openxmlformats.org/spreadsheetml/2006/main">
  <c r="B30" i="9" l="1"/>
  <c r="B26" i="9"/>
  <c r="B27" i="9"/>
  <c r="E24" i="2"/>
  <c r="E26" i="2"/>
  <c r="E23" i="2"/>
  <c r="E25" i="2"/>
  <c r="E27" i="2"/>
  <c r="B44" i="9"/>
  <c r="B5" i="9"/>
  <c r="B11" i="9"/>
  <c r="B4" i="9"/>
  <c r="D3" i="1"/>
  <c r="C26" i="1"/>
  <c r="B58" i="9"/>
  <c r="B60" i="9"/>
  <c r="C59" i="9"/>
  <c r="D59" i="9"/>
  <c r="D57" i="9"/>
  <c r="C57" i="9"/>
  <c r="D72" i="2"/>
  <c r="B40" i="2"/>
  <c r="B41" i="2"/>
  <c r="B42" i="2"/>
  <c r="B43" i="2"/>
  <c r="B44" i="2"/>
  <c r="B45" i="2"/>
  <c r="B46" i="2"/>
  <c r="B47" i="2"/>
  <c r="B48" i="2"/>
  <c r="B49" i="2"/>
  <c r="B50" i="2"/>
  <c r="B51" i="2"/>
  <c r="B52" i="2"/>
  <c r="B39" i="2"/>
  <c r="B38" i="2"/>
  <c r="B24" i="2"/>
  <c r="B25" i="2"/>
  <c r="B27" i="2"/>
  <c r="B28" i="2"/>
  <c r="B29" i="2"/>
  <c r="B30" i="2"/>
  <c r="B31" i="2"/>
  <c r="B32" i="2"/>
  <c r="B33" i="2"/>
  <c r="B34" i="2"/>
  <c r="B35" i="2"/>
  <c r="B36" i="2"/>
  <c r="B37" i="2"/>
  <c r="B68" i="9"/>
  <c r="B21" i="9"/>
  <c r="E33" i="2"/>
  <c r="B78" i="9"/>
  <c r="B66" i="9"/>
  <c r="B24" i="9"/>
  <c r="E45" i="2"/>
  <c r="B79" i="9"/>
  <c r="K12" i="5"/>
  <c r="K11" i="5"/>
  <c r="K10" i="5"/>
  <c r="K9" i="5"/>
  <c r="K8" i="5"/>
  <c r="K7" i="5"/>
  <c r="K6" i="5"/>
  <c r="K5" i="5"/>
  <c r="K4" i="5"/>
  <c r="J12" i="5"/>
  <c r="J11" i="5"/>
  <c r="J10" i="5"/>
  <c r="J9" i="5"/>
  <c r="J8" i="5"/>
  <c r="J7" i="5"/>
  <c r="J6" i="5"/>
  <c r="J5" i="5"/>
  <c r="J4" i="5"/>
  <c r="I12" i="5"/>
  <c r="I13" i="5"/>
  <c r="I11" i="5"/>
  <c r="I10" i="5"/>
  <c r="I9" i="5"/>
  <c r="I8" i="5"/>
  <c r="I7" i="5"/>
  <c r="I6" i="5"/>
  <c r="I5" i="5"/>
  <c r="I4" i="5"/>
  <c r="G11" i="2"/>
  <c r="B16" i="9"/>
  <c r="D5" i="7"/>
  <c r="B63" i="9"/>
  <c r="B73" i="9"/>
  <c r="B74" i="9"/>
  <c r="B18" i="9"/>
  <c r="E28" i="2"/>
  <c r="B19" i="9"/>
  <c r="E30" i="2"/>
  <c r="B61" i="9"/>
  <c r="B13" i="9"/>
  <c r="E36" i="2"/>
  <c r="B23" i="9"/>
  <c r="E43" i="2"/>
  <c r="E31" i="2"/>
  <c r="C22" i="9"/>
  <c r="F41" i="2"/>
  <c r="B59" i="9"/>
  <c r="B57" i="9"/>
  <c r="B14" i="9"/>
  <c r="E37" i="2"/>
  <c r="M77" i="9"/>
  <c r="E48" i="2"/>
  <c r="E50" i="2"/>
  <c r="D5" i="9"/>
  <c r="C5" i="9"/>
  <c r="B46" i="9"/>
  <c r="B47" i="9"/>
  <c r="B55" i="9"/>
  <c r="B53" i="9"/>
  <c r="B51" i="9"/>
  <c r="B69" i="9"/>
  <c r="B9" i="9"/>
  <c r="B71" i="9"/>
  <c r="B75" i="9"/>
  <c r="B6" i="9"/>
  <c r="D22" i="9"/>
  <c r="G41" i="2"/>
  <c r="G72" i="2"/>
  <c r="B12" i="9"/>
  <c r="B17" i="9"/>
  <c r="B20" i="9"/>
  <c r="C14" i="9"/>
  <c r="F37" i="2"/>
  <c r="B15" i="9"/>
  <c r="E39" i="2"/>
  <c r="D14" i="9"/>
  <c r="G37" i="2"/>
  <c r="B22" i="9"/>
  <c r="E41" i="2"/>
  <c r="H66" i="2"/>
  <c r="E29" i="2"/>
  <c r="E46" i="2"/>
  <c r="E34" i="2"/>
  <c r="E40" i="2"/>
  <c r="E51" i="2"/>
  <c r="E42" i="2"/>
  <c r="E32" i="2"/>
  <c r="E49" i="2"/>
  <c r="E38" i="2"/>
  <c r="E44" i="2"/>
  <c r="G58" i="2"/>
  <c r="I58" i="2" s="1"/>
  <c r="E35" i="2"/>
  <c r="E52" i="2"/>
  <c r="G24" i="2"/>
  <c r="F24" i="2"/>
  <c r="N5" i="2"/>
  <c r="IK2" i="4"/>
  <c r="IJ2" i="4"/>
  <c r="II2" i="4"/>
  <c r="IH2" i="4"/>
  <c r="IG2" i="4"/>
  <c r="IF2" i="4"/>
  <c r="IE2" i="4"/>
  <c r="ID2" i="4"/>
  <c r="IC2" i="4"/>
  <c r="IB2" i="4"/>
  <c r="IA2" i="4"/>
  <c r="HZ2" i="4"/>
  <c r="HY2" i="4"/>
  <c r="HX2" i="4"/>
  <c r="HW2" i="4"/>
  <c r="HV2" i="4"/>
  <c r="HU2" i="4"/>
  <c r="HT2" i="4"/>
  <c r="HS2" i="4"/>
  <c r="HR2" i="4"/>
  <c r="HQ2" i="4"/>
  <c r="HP2" i="4"/>
  <c r="HO2" i="4"/>
  <c r="HN2" i="4"/>
  <c r="HM2" i="4"/>
  <c r="HL2" i="4"/>
  <c r="HK2" i="4"/>
  <c r="HJ2" i="4"/>
  <c r="HI2" i="4"/>
  <c r="HH2" i="4"/>
  <c r="HG2" i="4"/>
  <c r="HF2" i="4"/>
  <c r="HE2" i="4"/>
  <c r="HD2" i="4"/>
  <c r="HC2" i="4"/>
  <c r="HB2" i="4"/>
  <c r="HA2" i="4"/>
  <c r="GZ2" i="4"/>
  <c r="GY2" i="4"/>
  <c r="GX2" i="4"/>
  <c r="GW2" i="4"/>
  <c r="GV2" i="4"/>
  <c r="GU2" i="4"/>
  <c r="GT2" i="4"/>
  <c r="GS2" i="4"/>
  <c r="GR2" i="4"/>
  <c r="GQ2" i="4"/>
  <c r="GP2" i="4"/>
  <c r="GO2" i="4"/>
  <c r="GN2" i="4"/>
  <c r="GM2" i="4"/>
  <c r="GL2" i="4"/>
  <c r="GK2" i="4"/>
  <c r="GJ2" i="4"/>
  <c r="GI2" i="4"/>
  <c r="GH2" i="4"/>
  <c r="GG2" i="4"/>
  <c r="GF2" i="4"/>
  <c r="GE2" i="4"/>
  <c r="GD2" i="4"/>
  <c r="GC2" i="4"/>
  <c r="GB2" i="4"/>
  <c r="GA2" i="4"/>
  <c r="FZ2" i="4"/>
  <c r="FY2" i="4"/>
  <c r="FX2" i="4"/>
  <c r="FW2" i="4"/>
  <c r="FV2" i="4"/>
  <c r="FU2" i="4"/>
  <c r="FT2" i="4"/>
  <c r="FS2" i="4"/>
  <c r="FR2" i="4"/>
  <c r="FQ2" i="4"/>
  <c r="FP2" i="4"/>
  <c r="FO2" i="4"/>
  <c r="FN2" i="4"/>
  <c r="FM2" i="4"/>
  <c r="FL2" i="4"/>
  <c r="FK2" i="4"/>
  <c r="FJ2" i="4"/>
  <c r="FI2" i="4"/>
  <c r="FH2" i="4"/>
  <c r="FG2" i="4"/>
  <c r="FF2" i="4"/>
  <c r="FE2" i="4"/>
  <c r="FD2" i="4"/>
  <c r="FC2" i="4"/>
  <c r="FB2" i="4"/>
  <c r="FA2" i="4"/>
  <c r="EZ2" i="4"/>
  <c r="EY2" i="4"/>
  <c r="EX2" i="4"/>
  <c r="EW2" i="4"/>
  <c r="EV2" i="4"/>
  <c r="EU2" i="4"/>
  <c r="ET2" i="4"/>
  <c r="ES2" i="4"/>
  <c r="ER2" i="4"/>
  <c r="EQ2" i="4"/>
  <c r="EP2" i="4"/>
  <c r="EO2" i="4"/>
  <c r="EN2" i="4"/>
  <c r="EM2" i="4"/>
  <c r="EL2" i="4"/>
  <c r="EK2" i="4"/>
  <c r="EJ2" i="4"/>
  <c r="EI2" i="4"/>
  <c r="EH2" i="4"/>
  <c r="EG2" i="4"/>
  <c r="EF2" i="4"/>
  <c r="EE2" i="4"/>
  <c r="ED2" i="4"/>
  <c r="EC2" i="4"/>
  <c r="EB2" i="4"/>
  <c r="EA2" i="4"/>
  <c r="DZ2" i="4"/>
  <c r="DY2" i="4"/>
  <c r="DX2" i="4"/>
  <c r="DW2" i="4"/>
  <c r="DV2" i="4"/>
  <c r="DU2" i="4"/>
  <c r="DT2" i="4"/>
  <c r="DS2" i="4"/>
  <c r="DR2" i="4"/>
  <c r="DQ2" i="4"/>
  <c r="DP2" i="4"/>
  <c r="DO2" i="4"/>
  <c r="DN2" i="4"/>
  <c r="DM2" i="4"/>
  <c r="DL2" i="4"/>
  <c r="DK2" i="4"/>
  <c r="DJ2" i="4"/>
  <c r="DI2" i="4"/>
  <c r="DH2" i="4"/>
  <c r="DG2" i="4"/>
  <c r="DF2" i="4"/>
  <c r="DE2" i="4"/>
  <c r="DD2" i="4"/>
  <c r="DC2" i="4"/>
  <c r="DB2" i="4"/>
  <c r="DA2" i="4"/>
  <c r="CZ2" i="4"/>
  <c r="CY2" i="4"/>
  <c r="CX2" i="4"/>
  <c r="CW2" i="4"/>
  <c r="CV2" i="4"/>
  <c r="CU2" i="4"/>
  <c r="CT2" i="4"/>
  <c r="CS2" i="4"/>
  <c r="CR2" i="4"/>
  <c r="CQ2" i="4"/>
  <c r="CP2" i="4"/>
  <c r="CO2" i="4"/>
  <c r="CN2" i="4"/>
  <c r="CM2" i="4"/>
  <c r="CL2" i="4"/>
  <c r="CK2" i="4"/>
  <c r="CJ2" i="4"/>
  <c r="CI2" i="4"/>
  <c r="CH2" i="4"/>
  <c r="CG2" i="4"/>
  <c r="CF2" i="4"/>
  <c r="CE2" i="4"/>
  <c r="CD2" i="4"/>
  <c r="CC2" i="4"/>
  <c r="CB2" i="4"/>
  <c r="CA2" i="4"/>
  <c r="BZ2" i="4"/>
  <c r="BY2" i="4"/>
  <c r="BX2" i="4"/>
  <c r="BW2" i="4"/>
  <c r="BV2" i="4"/>
  <c r="BU2" i="4"/>
  <c r="BT2" i="4"/>
  <c r="BS2" i="4"/>
  <c r="BR2" i="4"/>
  <c r="BQ2" i="4"/>
  <c r="BP2" i="4"/>
  <c r="BO2" i="4"/>
  <c r="BN2" i="4"/>
  <c r="BM2" i="4"/>
  <c r="BL2" i="4"/>
  <c r="BK2" i="4"/>
  <c r="BJ2" i="4"/>
  <c r="BI2" i="4"/>
  <c r="BH2" i="4"/>
  <c r="BG2" i="4"/>
  <c r="BF2" i="4"/>
  <c r="BE2" i="4"/>
  <c r="BD2" i="4"/>
  <c r="BC2" i="4"/>
  <c r="BB2" i="4"/>
  <c r="BA2" i="4"/>
  <c r="AZ2" i="4"/>
  <c r="AY2" i="4"/>
  <c r="AX2" i="4"/>
  <c r="AW2" i="4"/>
  <c r="AV2" i="4"/>
  <c r="AU2" i="4"/>
  <c r="AT2" i="4"/>
  <c r="AS2" i="4"/>
  <c r="AR2" i="4"/>
  <c r="AQ2" i="4"/>
  <c r="AP2" i="4"/>
  <c r="AO2" i="4"/>
  <c r="AN2" i="4"/>
  <c r="AM2" i="4"/>
  <c r="AL2" i="4"/>
  <c r="AK2" i="4"/>
  <c r="C13" i="3"/>
  <c r="C12" i="3"/>
  <c r="C11" i="3"/>
  <c r="C10" i="3"/>
  <c r="C9" i="3"/>
  <c r="C8" i="3"/>
  <c r="C7" i="3"/>
  <c r="C6" i="3"/>
  <c r="D5" i="3"/>
  <c r="C5" i="3"/>
  <c r="H72" i="2"/>
  <c r="H65" i="2"/>
  <c r="G65" i="2"/>
  <c r="I65" i="2" s="1"/>
  <c r="H64" i="2"/>
  <c r="G64" i="2"/>
  <c r="I64" i="2"/>
  <c r="H63" i="2"/>
  <c r="G63" i="2"/>
  <c r="I63" i="2"/>
  <c r="H62" i="2"/>
  <c r="H61" i="2"/>
  <c r="G61" i="2"/>
  <c r="I61" i="2"/>
  <c r="H60" i="2"/>
  <c r="G60" i="2"/>
  <c r="I60" i="2" s="1"/>
  <c r="H59" i="2"/>
  <c r="G59" i="2"/>
  <c r="I59" i="2" s="1"/>
  <c r="H58" i="2"/>
  <c r="B23" i="2"/>
  <c r="D4" i="1"/>
  <c r="G66" i="2"/>
  <c r="I66" i="2"/>
  <c r="I72" i="2"/>
  <c r="G62" i="2"/>
  <c r="I62" i="2"/>
</calcChain>
</file>

<file path=xl/sharedStrings.xml><?xml version="1.0" encoding="utf-8"?>
<sst xmlns="http://schemas.openxmlformats.org/spreadsheetml/2006/main" count="674" uniqueCount="465">
  <si>
    <t>NETL Life Cycle Inventory Data - Detailed Spreadsheet Documentation</t>
  </si>
  <si>
    <t>DS Sheet Information</t>
  </si>
  <si>
    <t xml:space="preserve">Process Name: </t>
  </si>
  <si>
    <t xml:space="preserve">Process Description: </t>
  </si>
  <si>
    <t xml:space="preserve">Files: </t>
  </si>
  <si>
    <t>Summary and Calculations Worksheets:</t>
  </si>
  <si>
    <t>As shown below, this document contains 3 summary worksheets (Data Summary, Reference Source Info, and DQI) that have been formatted consistent with NETL standards. The remaining 'calculations' worksheets are workspaces used by NETL engineers during the production of this unit process. The 'calculations' worksheets are presented for the convenience of the reader, and have not been subjected to standardized formatting.</t>
  </si>
  <si>
    <t>This data sheet is organized as follows:</t>
  </si>
  <si>
    <t>Worksheet</t>
  </si>
  <si>
    <t>Description</t>
  </si>
  <si>
    <t>Summary</t>
  </si>
  <si>
    <t>Data Summary</t>
  </si>
  <si>
    <t>Summary of Calculations, Input and Output Flows, Reference Flow, and other information</t>
  </si>
  <si>
    <t>Parameter Scenarios</t>
  </si>
  <si>
    <t>Parameters for various scenarios where the unit process is used</t>
  </si>
  <si>
    <t>Reference Source Info</t>
  </si>
  <si>
    <t>Referenced citations; citations are referenced by number, listed at the top of the Reference Source Info sheet</t>
  </si>
  <si>
    <t>DQI</t>
  </si>
  <si>
    <t>Data Quality Index</t>
  </si>
  <si>
    <t>Calculations</t>
  </si>
  <si>
    <t>Conversions</t>
  </si>
  <si>
    <t>Unit Conversions</t>
  </si>
  <si>
    <t>Assumptions</t>
  </si>
  <si>
    <t>Date Created:</t>
  </si>
  <si>
    <t>Point of Contact:</t>
  </si>
  <si>
    <t>Timothy Skone (NETL), Timothy.Skone@NETL.DOE.GOV</t>
  </si>
  <si>
    <t>Revision History:</t>
  </si>
  <si>
    <t>Original/no revisions</t>
  </si>
  <si>
    <t>How to Cite This Document:</t>
  </si>
  <si>
    <t>Additional Notes:</t>
  </si>
  <si>
    <t>For the calculations sheets, values</t>
  </si>
  <si>
    <t xml:space="preserve">highlighted in yellow </t>
  </si>
  <si>
    <t>are also pulled forward into the 'Data Summary' sheet</t>
  </si>
  <si>
    <t>Bibliographic references &amp; assumptions referenced by number; see 'Reference Source Info' &amp; 'Assumptions' sheets for cross-reference.</t>
  </si>
  <si>
    <r>
      <t xml:space="preserve">Data Summary sheet color coding: </t>
    </r>
    <r>
      <rPr>
        <i/>
        <sz val="10"/>
        <rFont val="Arial"/>
        <family val="2"/>
      </rPr>
      <t>white</t>
    </r>
    <r>
      <rPr>
        <sz val="10"/>
        <rFont val="Arial"/>
        <family val="2"/>
      </rPr>
      <t xml:space="preserve"> indicates data input by model engineer; blue indicates automatically calculated values </t>
    </r>
  </si>
  <si>
    <t>Disclaimer:</t>
  </si>
  <si>
    <t>Template Version:</t>
  </si>
  <si>
    <t>3.0</t>
  </si>
  <si>
    <t>Data Module Summary</t>
  </si>
  <si>
    <t>Process Name:</t>
  </si>
  <si>
    <t>Reference Flow:</t>
  </si>
  <si>
    <t>kg</t>
  </si>
  <si>
    <t>of</t>
  </si>
  <si>
    <t>(see DQI sheet for explanation)</t>
  </si>
  <si>
    <t>Brief Description:</t>
  </si>
  <si>
    <t>SECTION I: META DATA</t>
  </si>
  <si>
    <t>Geographical Coverage:</t>
  </si>
  <si>
    <t>Goal and Scope:</t>
  </si>
  <si>
    <t>Region</t>
  </si>
  <si>
    <t>Year Data Best Represents:</t>
  </si>
  <si>
    <t>Process Type:</t>
  </si>
  <si>
    <t>Process Scope:</t>
  </si>
  <si>
    <t>Allocation Applied:</t>
  </si>
  <si>
    <t>Completeness:</t>
  </si>
  <si>
    <t>Flows Aggregated in Data Set:</t>
  </si>
  <si>
    <t>SECTION II: PARAMETERS</t>
  </si>
  <si>
    <t>This section includes adjustable parameters, calculations needed to support adjustable parameters, and flow calculations based upon adjustable parameters.</t>
  </si>
  <si>
    <t>Parameter Name</t>
  </si>
  <si>
    <t>Formula</t>
  </si>
  <si>
    <t>Value</t>
  </si>
  <si>
    <t>Min. Value</t>
  </si>
  <si>
    <t>Max. Value</t>
  </si>
  <si>
    <t>Unit</t>
  </si>
  <si>
    <t>References</t>
  </si>
  <si>
    <t>Comments</t>
  </si>
  <si>
    <t>End of List</t>
  </si>
  <si>
    <t xml:space="preserve">&lt;select this entire row, then insert new row&gt; </t>
  </si>
  <si>
    <t>SECTION III: INPUT FLOWS</t>
  </si>
  <si>
    <t>This section includes all input flows considered for this unit process</t>
  </si>
  <si>
    <t>Parameter</t>
  </si>
  <si>
    <t>Flow Name</t>
  </si>
  <si>
    <t>Units</t>
  </si>
  <si>
    <t>Total</t>
  </si>
  <si>
    <t>Units per RF</t>
  </si>
  <si>
    <t>Tracked</t>
  </si>
  <si>
    <t>Origin</t>
  </si>
  <si>
    <t>Factor</t>
  </si>
  <si>
    <t>Amount</t>
  </si>
  <si>
    <t>&lt;select from list&gt;</t>
  </si>
  <si>
    <t>SECTION IV: OUTPUT FLOWS</t>
  </si>
  <si>
    <t>This section includes all output flows considered for this unit process</t>
  </si>
  <si>
    <t>Reference flow</t>
  </si>
  <si>
    <t>Detailed Spreadsheet Lists</t>
  </si>
  <si>
    <t>Process Type</t>
  </si>
  <si>
    <t>Process Scope</t>
  </si>
  <si>
    <t>Completeness</t>
  </si>
  <si>
    <t>Extraction Process (EP)</t>
  </si>
  <si>
    <t>Cradle-to-Grave (End-of-Life) Process (CE)</t>
  </si>
  <si>
    <t>All Flows Captured</t>
  </si>
  <si>
    <t>Measured</t>
  </si>
  <si>
    <t>X</t>
  </si>
  <si>
    <t>Manufacturing Process (MP)</t>
  </si>
  <si>
    <t>Cradle-to-Gate Process (CG)</t>
  </si>
  <si>
    <t>All Relevant Flows Captured</t>
  </si>
  <si>
    <t>Calculated</t>
  </si>
  <si>
    <t>*</t>
  </si>
  <si>
    <t>Installation Process (IP)</t>
  </si>
  <si>
    <t>Gate-to-Gate Process (GG)</t>
  </si>
  <si>
    <t>Individual Relevant Flows Captured</t>
  </si>
  <si>
    <t>Literature</t>
  </si>
  <si>
    <t>Basic Process (BP)</t>
  </si>
  <si>
    <t>Gate-to-Grave (End-of-Life) Process (GE)</t>
  </si>
  <si>
    <t>Some Relevant Flows Not Captured</t>
  </si>
  <si>
    <t>Estimated</t>
  </si>
  <si>
    <t>Energy Conversion (EC)</t>
  </si>
  <si>
    <t>No Statement</t>
  </si>
  <si>
    <t>Transport Process (TP)</t>
  </si>
  <si>
    <t>Recovery Process (RP)</t>
  </si>
  <si>
    <t>Waste Treatment Process (WT)</t>
  </si>
  <si>
    <t>Auxiliary Process (AP)</t>
  </si>
  <si>
    <t>Enter a Scenario ID below:</t>
  </si>
  <si>
    <t>Scenario ID</t>
  </si>
  <si>
    <t>[Units] Comments</t>
  </si>
  <si>
    <t>Scenario 1 Name</t>
  </si>
  <si>
    <t>Scenario 2 Name</t>
  </si>
  <si>
    <t>Scenario 3 Name</t>
  </si>
  <si>
    <t>&lt;Enter Parameters&gt;</t>
  </si>
  <si>
    <t>&lt;Add comments from Data Summary Sheet&gt;</t>
  </si>
  <si>
    <t>&lt;for the Scenarios&gt;</t>
  </si>
  <si>
    <t>Scenario Descriptions:</t>
  </si>
  <si>
    <t>&lt;Add detailed description to the Scenarios&gt;</t>
  </si>
  <si>
    <t>Field Name</t>
  </si>
  <si>
    <t>Number</t>
  </si>
  <si>
    <t>SourceType</t>
  </si>
  <si>
    <t>Title</t>
  </si>
  <si>
    <t>FirstAuthor</t>
  </si>
  <si>
    <t>AdditionalAuthors</t>
  </si>
  <si>
    <t>Year</t>
  </si>
  <si>
    <t>Date</t>
  </si>
  <si>
    <t>PlaceOfPublication</t>
  </si>
  <si>
    <t>Publisher</t>
  </si>
  <si>
    <t>PageNumbers</t>
  </si>
  <si>
    <t>Table or Figure Number</t>
  </si>
  <si>
    <t>NameOfEditors</t>
  </si>
  <si>
    <t>TitleOfAnthology</t>
  </si>
  <si>
    <t>Journal</t>
  </si>
  <si>
    <t>VolumeNo</t>
  </si>
  <si>
    <t>IssueNo</t>
  </si>
  <si>
    <t>Docket Number</t>
  </si>
  <si>
    <t>Copyright</t>
  </si>
  <si>
    <t>Internet Address</t>
  </si>
  <si>
    <t>Internet Access Date</t>
  </si>
  <si>
    <t>Data Type (Origin)</t>
  </si>
  <si>
    <t>Year Data Represents</t>
  </si>
  <si>
    <t>Geographical Representation</t>
  </si>
  <si>
    <t>Representativeness</t>
  </si>
  <si>
    <t>BibliographicText</t>
  </si>
  <si>
    <t>Text/Description</t>
  </si>
  <si>
    <t>Reference Source Info Lists</t>
  </si>
  <si>
    <t>Source Type</t>
  </si>
  <si>
    <t>Undefined</t>
  </si>
  <si>
    <t>Article</t>
  </si>
  <si>
    <t>Chapters in Anthology</t>
  </si>
  <si>
    <t>Separate Publication</t>
  </si>
  <si>
    <t>Measurement on Site</t>
  </si>
  <si>
    <t>Oral Communication</t>
  </si>
  <si>
    <t>Personal Written Communication</t>
  </si>
  <si>
    <t>Questionnaires</t>
  </si>
  <si>
    <t>DQI Determination</t>
  </si>
  <si>
    <t>Input/Output</t>
  </si>
  <si>
    <t>Reference (see 'Reference Source Info' worksheet)</t>
  </si>
  <si>
    <t>Source Reliability</t>
  </si>
  <si>
    <t>Temporal Correlation</t>
  </si>
  <si>
    <t>Geographical Correlation</t>
  </si>
  <si>
    <t>Technical Correlation</t>
  </si>
  <si>
    <t>Recommendations</t>
  </si>
  <si>
    <t>Determinations</t>
  </si>
  <si>
    <t>DQI Methodology</t>
  </si>
  <si>
    <t>DQI Matrix (from NETL LCI&amp;C Guideline Document, adapted from Weidema and Wenaes)</t>
  </si>
  <si>
    <t>Indicator</t>
  </si>
  <si>
    <t>Score</t>
  </si>
  <si>
    <r>
      <t>Source Reliability</t>
    </r>
    <r>
      <rPr>
        <b/>
        <i/>
        <sz val="10"/>
        <rFont val="Arial"/>
        <family val="2"/>
      </rPr>
      <t xml:space="preserve"> (for most applications, source quality guidelines only factor)</t>
    </r>
  </si>
  <si>
    <t>data verified based on measurements</t>
  </si>
  <si>
    <t xml:space="preserve">data verified based on  some assumptions and/or standard science and engineering calculations </t>
  </si>
  <si>
    <t>data verified with many assumptions, or non-verified but from quality source</t>
  </si>
  <si>
    <t xml:space="preserve">qualified estimate </t>
  </si>
  <si>
    <t>non-qualified estimate</t>
  </si>
  <si>
    <t>source quality guidelines met</t>
  </si>
  <si>
    <t>source quality guidelines not met</t>
  </si>
  <si>
    <t>data cross checks, greater than or equal to 3 quality sources</t>
  </si>
  <si>
    <t>2 or less data sources available for cross check, or data sources available that do not meet quality standards</t>
  </si>
  <si>
    <t>no data available for cross check</t>
  </si>
  <si>
    <t xml:space="preserve">representative data from a sufficient sample of sites over an adequate period of time </t>
  </si>
  <si>
    <t>smaller number of site but an adequate period of time</t>
  </si>
  <si>
    <t xml:space="preserve"> sufficient number of sites but a less adequate period of time</t>
  </si>
  <si>
    <t>smaller number of sites and shorter periods or incomplete data from an adequate number of sites or periods</t>
  </si>
  <si>
    <t>representativeness unknown or incomplete data sets</t>
  </si>
  <si>
    <t>less than three years of difference to year of study/current year</t>
  </si>
  <si>
    <t>less than 6 years of difference</t>
  </si>
  <si>
    <t>less than 10 years difference</t>
  </si>
  <si>
    <t>less than 15 years difference</t>
  </si>
  <si>
    <t>age of data unknown or more than 15 years difference</t>
  </si>
  <si>
    <t>data from area under study</t>
  </si>
  <si>
    <t>average data from larger area or specific data from a close area</t>
  </si>
  <si>
    <t>data from area with similar production conditions</t>
  </si>
  <si>
    <t>data from area with slightly similar production conditions</t>
  </si>
  <si>
    <t>data from unknown area or area with very different production conditions</t>
  </si>
  <si>
    <t>Technological Correlation</t>
  </si>
  <si>
    <t>data from technology, process or materials being studied</t>
  </si>
  <si>
    <t>data from a different technology using the same process and/or materials</t>
  </si>
  <si>
    <t>data on related process or material using the same technology</t>
  </si>
  <si>
    <t>data or related process or material using a different technology</t>
  </si>
  <si>
    <t>Indicator Descriptions</t>
  </si>
  <si>
    <r>
      <t>Source Reliability --</t>
    </r>
    <r>
      <rPr>
        <sz val="10"/>
        <rFont val="Arial"/>
        <family val="2"/>
      </rPr>
      <t xml:space="preserve"> This indicator relates to the quality of the data source and the verification of the data collection methods used within the source.</t>
    </r>
  </si>
  <si>
    <r>
      <t>Data Verification --</t>
    </r>
    <r>
      <rPr>
        <sz val="10"/>
        <rFont val="Arial"/>
        <family val="2"/>
      </rPr>
      <t xml:space="preserve"> Source data that have been verified within error bounds by either the source author (with a high level of transparency) or the LCI modeler.  Verification can be done by measurement, including on-site checking, recalculation, or mass or energy balance analysis.  If the source data cannot be verified without making assumptions (i.e., not enough data are available to close the mass/energy balance), then the score should be a 2 or 3, depending on the number of assumptions.  If no source data are available, a qualified estimate from an expert in the field should receive a score of 4, and an estimate from a non-expert should receive a score of 5. Mostly applicable to primary data.</t>
    </r>
  </si>
  <si>
    <r>
      <t xml:space="preserve">Source Quality Guidelines -- </t>
    </r>
    <r>
      <rPr>
        <sz val="10"/>
        <rFont val="Arial"/>
        <family val="2"/>
      </rPr>
      <t>The highest quality source should be</t>
    </r>
  </si>
  <si>
    <t>o   From a peer reviewed journal or a government sponsored study.  If the source is an LCA, it must meet ISO requirements.</t>
  </si>
  <si>
    <t>o   Publicly available either for free or at cost, or directly representative of the process of interest.</t>
  </si>
  <si>
    <t>o   Written/published by an unbiased party.</t>
  </si>
  <si>
    <t>o   An unbiased survey of experts or process locations.</t>
  </si>
  <si>
    <t>When the source used for data is a reputable model that does not specifically meet the above criteria, it is the discretion of the modeler to determine the rank of the source.  An example for justification would be if the data have been used in published reports that met the data quality standards.</t>
  </si>
  <si>
    <r>
      <t xml:space="preserve">Data Cross-Check -- </t>
    </r>
    <r>
      <rPr>
        <sz val="10"/>
        <rFont val="Arial"/>
        <family val="2"/>
      </rPr>
      <t xml:space="preserve">The number of sources that verify the same data point or series, within reason.  As a general benchmark, a high standard is greater than or equal to three data cross checks with quality approved sources. </t>
    </r>
    <r>
      <rPr>
        <i/>
        <sz val="10"/>
        <rFont val="Arial"/>
        <family val="2"/>
      </rPr>
      <t>This typically refers to primary data, and if no other data sources are available, this can be omitted.</t>
    </r>
  </si>
  <si>
    <r>
      <t xml:space="preserve">Completeness -- </t>
    </r>
    <r>
      <rPr>
        <sz val="10"/>
        <rFont val="Arial"/>
        <family val="2"/>
      </rPr>
      <t>This indicator quantifies the statistical robustness of the source data.  This ranking is based on how many data points were taken, how representative the sample is to the studied process, and whether the data were taken for an acceptable time period to even out normal process fluctuations.  The following examples are given to help clarify this indicator.</t>
    </r>
  </si>
  <si>
    <r>
      <t>Temporal Correlation</t>
    </r>
    <r>
      <rPr>
        <sz val="10"/>
        <rFont val="Arial"/>
        <family val="2"/>
      </rPr>
      <t xml:space="preserve"> -- This indicator represents how well the time period in which the data were collected corresponds with the year of the study.  If the study is set to evaluate the use of a technology from 2000 to 2040, data from 1970 would not be very accurate.  It is important when assigning this ranking to take notice of any discrepancies between the year the source was published and the year(s) the data were collected.</t>
    </r>
  </si>
  <si>
    <r>
      <t>Geographical Correlation  --</t>
    </r>
    <r>
      <rPr>
        <sz val="10"/>
        <rFont val="Arial"/>
        <family val="2"/>
      </rPr>
      <t xml:space="preserve"> This indicator represents the appropriateness between the region of study and the source data region.  This indicator becomes important when comparing data from different countries.  For example, technological advances might reasonably be expected to develop differently in different countries, so efficiency and energy use might be very different.  This is also important when looking at best management practices for carbon mitigation.</t>
    </r>
  </si>
  <si>
    <r>
      <t xml:space="preserve">Technological Correlation -- </t>
    </r>
    <r>
      <rPr>
        <sz val="10"/>
        <rFont val="Arial"/>
        <family val="2"/>
      </rPr>
      <t>This indicator embodies all other differences that may be present between the study goals and the data source.  From the above example, using data for a type of biomass that is not being studied in the LCA should result in a lower technological representativeness ranking.</t>
    </r>
  </si>
  <si>
    <t>Steps for Applying DQM</t>
  </si>
  <si>
    <t>1) Calculate score for each unit process (UP) input. If more than one reference source is used for one input, and the score is lower, consider both scores. If an indicator does not relate to a specific source, assume N/A. If all emissions come from one source, only one score is needed</t>
  </si>
  <si>
    <t xml:space="preserve"> - when a score is determined for a particular reference source, add to 'Reference Source Info' for future use</t>
  </si>
  <si>
    <t>2) From the reference scores, determine the data quality indicator (DQI) for the unit process inputs for commissioning/decommissioning operations (when applicable)*</t>
  </si>
  <si>
    <t xml:space="preserve"> - the scores are not additive, rather, the lowest score for an indicator of a particular data input is the lowest score for the UP</t>
  </si>
  <si>
    <r>
      <t xml:space="preserve">3) Significant inputs of low quality unit processes (DQI mostly 3-5) should be varied to the minimum and maximum values </t>
    </r>
    <r>
      <rPr>
        <b/>
        <u/>
        <sz val="10"/>
        <rFont val="Arial"/>
        <family val="2"/>
      </rPr>
      <t>or</t>
    </r>
    <r>
      <rPr>
        <b/>
        <sz val="10"/>
        <rFont val="Arial"/>
        <family val="2"/>
      </rPr>
      <t xml:space="preserve"> 95 percent confidence interval of the uncertainty range. </t>
    </r>
  </si>
  <si>
    <t xml:space="preserve"> - check significance first. If the input is not significant by a long shot (or with the maximum possible value), it is not necessary to include in the UP</t>
  </si>
  <si>
    <t>4) If the change in the final result from a single unit process is greater than a threshold value, for example, 0.1 g CO2e/MJ, then the processes should be flagged for possible additional data quality refinement</t>
  </si>
  <si>
    <t xml:space="preserve"> - for example, if emissions from the total steel inputs are found to be significant during sensitivity, the DQI will be performed on the steel profile. If this is not possible (because data are not transparent/purchased), it will be listed as a future recommendation</t>
  </si>
  <si>
    <t xml:space="preserve"> - if, however, the steel inputs are significant due to a large amount of steel needed for a particular process, then the DQI on that input should be performed and the data refined if needed</t>
  </si>
  <si>
    <t>5) If the UP input is significant (with or without sensitivity), but no data refinement is possible, this is listed as a data limitation and noted in the report</t>
  </si>
  <si>
    <t>* For NETL LCI&amp;C studies, because data quality for construction is typically low, sensitivity on those inputs is already performed and the DQI does not need to be calculated. If sensitivity is not performed on construction, or sensitivity shows that a particular input is significant, then the DQI will be performed</t>
  </si>
  <si>
    <t>Notes</t>
  </si>
  <si>
    <t>Conversion Factors</t>
  </si>
  <si>
    <t>Assumption #</t>
  </si>
  <si>
    <t>Beneficiation Flotation Calculations</t>
  </si>
  <si>
    <t>Na2CO3</t>
  </si>
  <si>
    <t>HCl</t>
  </si>
  <si>
    <t>Recovery rate</t>
  </si>
  <si>
    <t>%</t>
  </si>
  <si>
    <t xml:space="preserve">Energy Requirements </t>
  </si>
  <si>
    <t>Electricity</t>
  </si>
  <si>
    <t xml:space="preserve">Heat </t>
  </si>
  <si>
    <t>Water requirements</t>
  </si>
  <si>
    <t>Input Parameters</t>
  </si>
  <si>
    <t>Hydrochloric Acid (10%)</t>
  </si>
  <si>
    <t>Sodium Carbonate/Soda Ash</t>
  </si>
  <si>
    <t>Sodium Silicofluoride/Sodium fluosilicate</t>
  </si>
  <si>
    <t>kg/t crude ore</t>
  </si>
  <si>
    <t>Heat</t>
  </si>
  <si>
    <t>Ammonium Lignin Sulfonate (Weslig)</t>
  </si>
  <si>
    <t>Output Parameters</t>
  </si>
  <si>
    <t>Na2SiF6</t>
  </si>
  <si>
    <t>Assumed that overbuden and tailings are backfilled into mine and not treated as waste</t>
  </si>
  <si>
    <t>Minimum</t>
  </si>
  <si>
    <t>Maximum</t>
  </si>
  <si>
    <t>[Assumption 2]</t>
  </si>
  <si>
    <t>Assumed that 20% of the used process water has to be replaced by fresh water</t>
  </si>
  <si>
    <t>kWh/kg crude ore</t>
  </si>
  <si>
    <t>[Assumption 3,4]</t>
  </si>
  <si>
    <t>Assumed minimum and maximum electricity requirements are similar to electricity requirements for copper and iron, respectively</t>
  </si>
  <si>
    <t>Assumed electricity and heat requirements for rare earth beneficiation is closer to that of phosphate rock than copper or iron</t>
  </si>
  <si>
    <t>metric ton</t>
  </si>
  <si>
    <t>[Assumption 4]</t>
  </si>
  <si>
    <t>Mountain Pass, CA</t>
  </si>
  <si>
    <t>United States</t>
  </si>
  <si>
    <t>Crude Ore Input</t>
  </si>
  <si>
    <t>kg bastnasite/kg crude ore</t>
  </si>
  <si>
    <t>kWh</t>
  </si>
  <si>
    <t>MJ</t>
  </si>
  <si>
    <t>Min</t>
  </si>
  <si>
    <t>Max</t>
  </si>
  <si>
    <t>Water for Beneficiation</t>
  </si>
  <si>
    <t>Water for Washing Feed</t>
  </si>
  <si>
    <t>Washing</t>
  </si>
  <si>
    <t>0: No, 1: Yes</t>
  </si>
  <si>
    <t>kg/kg crude ore</t>
  </si>
  <si>
    <t>Recovery_rate</t>
  </si>
  <si>
    <t>Weslig</t>
  </si>
  <si>
    <t>Tall_oil</t>
  </si>
  <si>
    <t>0 = No; 1 = Yes</t>
  </si>
  <si>
    <t>Water for Washing</t>
  </si>
  <si>
    <t>Water_total</t>
  </si>
  <si>
    <t>Water_ben</t>
  </si>
  <si>
    <t>Water_ben+Water_wash*Wash</t>
  </si>
  <si>
    <t>Wash</t>
  </si>
  <si>
    <t>Water_wash</t>
  </si>
  <si>
    <t>Crude Ore [Intermediate]</t>
  </si>
  <si>
    <t>Hydrochloric Acid, 10% [Intermediate]</t>
  </si>
  <si>
    <t>Sodium Carbonate/Soda Ash [Intermediate]</t>
  </si>
  <si>
    <t>Sodium Silicofluoride/Sodium fluosilicate [Intermediate]</t>
  </si>
  <si>
    <t>Electricity [Electric power]</t>
  </si>
  <si>
    <t xml:space="preserve"> [Technosphere] </t>
  </si>
  <si>
    <t>Flotation Calculations</t>
  </si>
  <si>
    <t>Calculations for input, output, reference, and other flows</t>
  </si>
  <si>
    <t>[Reference 1]</t>
  </si>
  <si>
    <t>Life Cycle Inventories of Chemicals</t>
  </si>
  <si>
    <t>Hans-Jörg Althaus</t>
  </si>
  <si>
    <t>Mike Chudacoff, Stefanie Hellweg, Roland Hischier, Niels Jungbluth, Maggie Osses, Alex Primas</t>
  </si>
  <si>
    <t>2007</t>
  </si>
  <si>
    <t>December</t>
  </si>
  <si>
    <t>Dübendorf</t>
  </si>
  <si>
    <t>Swiss Centre for Life Cycle Inventories</t>
  </si>
  <si>
    <t>Althaus H.J., Chudacoff M., Hischier R., Jungbluth N., Osses M. and Primas A. (2007). Life Cycle Inventories of Chemicals. Ecoinvent report No. 8, v2.0. EMPA Dubendorf, Swiss Centre for Life Cycle Inventories, Dübendorf, CH, from www.ecoinvent.org</t>
  </si>
  <si>
    <t>8</t>
  </si>
  <si>
    <t>Ecoinvent report</t>
  </si>
  <si>
    <t>[Reference 2]</t>
  </si>
  <si>
    <t>Reference</t>
  </si>
  <si>
    <t>Crude_input</t>
  </si>
  <si>
    <t xml:space="preserve">Froth Flotation </t>
  </si>
  <si>
    <t>No</t>
  </si>
  <si>
    <t>Bastnasite in crude ore</t>
  </si>
  <si>
    <t>Na2CO3 (soda ash)</t>
  </si>
  <si>
    <t>Sodium fluosilicate</t>
  </si>
  <si>
    <t>Ammonium lignin sulfonate</t>
  </si>
  <si>
    <t>Crude ore input</t>
  </si>
  <si>
    <t>Distilled tall oil</t>
  </si>
  <si>
    <t>t/kg bastnasite</t>
  </si>
  <si>
    <t>Distilled Tall Oil</t>
  </si>
  <si>
    <t>kg crude ore/kg rare earth concentrate</t>
  </si>
  <si>
    <t>kg/kg rare eath concentrate</t>
  </si>
  <si>
    <t>kWh/kg rare eath concentrate</t>
  </si>
  <si>
    <t>MJ/kg rare earth concentrate</t>
  </si>
  <si>
    <t>kg/kg rare earth concentrate</t>
  </si>
  <si>
    <t>Design and development of novel flotation reagents for the benficiation of Mountain Pass rare-earth ore</t>
  </si>
  <si>
    <t>2013</t>
  </si>
  <si>
    <t>February</t>
  </si>
  <si>
    <t>1-9</t>
  </si>
  <si>
    <t>30</t>
  </si>
  <si>
    <t>1</t>
  </si>
  <si>
    <t xml:space="preserve">Douglas W. Fuerstenau </t>
  </si>
  <si>
    <t xml:space="preserve">Pradip </t>
  </si>
  <si>
    <t>Pradip, Fuerstenau D.W. (2013). Design and development of novel flotation reagents for the beneficiation of Mountain Pass rare-earth ore. Minerals and Metallurgical Processing. Vol. 30, No. 1, pp. 1-9.</t>
  </si>
  <si>
    <t>Society for Mining, Metallurgy &amp; Exploration</t>
  </si>
  <si>
    <t>kg slurry</t>
  </si>
  <si>
    <t>MJ/kg crude ore</t>
  </si>
  <si>
    <t>kJ</t>
  </si>
  <si>
    <t>Final T degC</t>
  </si>
  <si>
    <t>Initial T degC</t>
  </si>
  <si>
    <t>∆T degC</t>
  </si>
  <si>
    <t>kg crude ore input</t>
  </si>
  <si>
    <t>Heat for steam</t>
  </si>
  <si>
    <t>Mined crude ore to rare earth concentrate froth flotation process for Mountain Pass, CA</t>
  </si>
  <si>
    <r>
      <t xml:space="preserve">Note: All inputs and outputs are normalized per the reference flow (e.g., per </t>
    </r>
    <r>
      <rPr>
        <b/>
        <sz val="10"/>
        <color indexed="8"/>
        <rFont val="Arial"/>
        <family val="2"/>
      </rPr>
      <t xml:space="preserve">kg </t>
    </r>
    <r>
      <rPr>
        <sz val="10"/>
        <color indexed="8"/>
        <rFont val="Arial"/>
        <family val="2"/>
      </rPr>
      <t xml:space="preserve">of </t>
    </r>
    <r>
      <rPr>
        <b/>
        <sz val="10"/>
        <color indexed="8"/>
        <rFont val="Arial"/>
        <family val="2"/>
      </rPr>
      <t>rare earth concentrate)</t>
    </r>
  </si>
  <si>
    <t>Crude ore in slurry</t>
  </si>
  <si>
    <t xml:space="preserve">Slurry </t>
  </si>
  <si>
    <t>degC</t>
  </si>
  <si>
    <t>Change in slurry temp</t>
  </si>
  <si>
    <t>Specific heat capacity of the water </t>
  </si>
  <si>
    <r>
      <t>MJ/kg</t>
    </r>
    <r>
      <rPr>
        <sz val="11"/>
        <color theme="1"/>
        <rFont val="Calibri"/>
        <family val="2"/>
      </rPr>
      <t> deg</t>
    </r>
    <r>
      <rPr>
        <sz val="11"/>
        <color theme="1"/>
        <rFont val="Calibri"/>
        <family val="2"/>
        <scheme val="minor"/>
      </rPr>
      <t>C</t>
    </r>
  </si>
  <si>
    <t>Crude_slurry</t>
  </si>
  <si>
    <t>Slurry</t>
  </si>
  <si>
    <t>Temp_delta</t>
  </si>
  <si>
    <t>Spec_heat</t>
  </si>
  <si>
    <t xml:space="preserve">kg </t>
  </si>
  <si>
    <t>Heat_steam</t>
  </si>
  <si>
    <t>Heat_total</t>
  </si>
  <si>
    <t>[MJ] Total heat required for beneficiation process</t>
  </si>
  <si>
    <t>[MJ] Heat required from steam</t>
  </si>
  <si>
    <t>Crude_input/Crude_slurry</t>
  </si>
  <si>
    <t>[degC] Change in temperature of slurry</t>
  </si>
  <si>
    <t>This unit process provides a summary of relevant input and output flows associated with the conversion of mined crude ore to rare earth concentrate via froth flotation.</t>
  </si>
  <si>
    <t>Heat for flotation</t>
  </si>
  <si>
    <t>REC (rare earth concentrate)</t>
  </si>
  <si>
    <t>Rare earth concentrate</t>
  </si>
  <si>
    <t>Liquids and Fluids - Specific Heats</t>
  </si>
  <si>
    <t>The Engineering Toolbox</t>
  </si>
  <si>
    <t>2014</t>
  </si>
  <si>
    <t>The Engineering Toolbox (2014). Liquids and Fluids - Specific Heats. The Engineering Toolbox. http://www.engineeringtoolbox.com/specific-heat-fluids-d_151.html</t>
  </si>
  <si>
    <t>[Reference 3]</t>
  </si>
  <si>
    <t>[Reference 1,2]</t>
  </si>
  <si>
    <t>[Assumption 1]</t>
  </si>
  <si>
    <t>[Assumption 5]</t>
  </si>
  <si>
    <t>Assumed steam at atmospheric pressure</t>
  </si>
  <si>
    <t>Crude ore</t>
  </si>
  <si>
    <t>1,2</t>
  </si>
  <si>
    <t>1,2,3</t>
  </si>
  <si>
    <t>[Reference 1,2,3]</t>
  </si>
  <si>
    <t>Hydrochloric Acid, 10%</t>
  </si>
  <si>
    <t>Ammonium Lignin Sulfonate</t>
  </si>
  <si>
    <t>Tall oil fatty acid</t>
  </si>
  <si>
    <t xml:space="preserve">Water </t>
  </si>
  <si>
    <t>Ammonium Lignin Sulfonate [Intermediate]</t>
  </si>
  <si>
    <t>Tall oil fatty acid [Intermediate]</t>
  </si>
  <si>
    <t>Heat [Intermediate]</t>
  </si>
  <si>
    <t>Water (unspecified) [Resource]</t>
  </si>
  <si>
    <t>Rare earth concentrate after recovery</t>
  </si>
  <si>
    <t>kg/kg slurry</t>
  </si>
  <si>
    <t>REC_rec</t>
  </si>
  <si>
    <t>Na2CO3_fac</t>
  </si>
  <si>
    <t>Na2SiF6_fac</t>
  </si>
  <si>
    <t>Weslig_fac</t>
  </si>
  <si>
    <t>Tall_oil_fac</t>
  </si>
  <si>
    <t>binary</t>
  </si>
  <si>
    <t>Electricity_fac</t>
  </si>
  <si>
    <t>Slurry*Spec_heat*Temp_delta</t>
  </si>
  <si>
    <t>Water_wash_fac</t>
  </si>
  <si>
    <t>Water_ben_fac</t>
  </si>
  <si>
    <t>Heat_flot</t>
  </si>
  <si>
    <t>Heat_flot_fac</t>
  </si>
  <si>
    <t>[MJ] Heat required for flotation per kg crude ore</t>
  </si>
  <si>
    <t>[MJ/kg] Heat required for flotation per kg crude ore</t>
  </si>
  <si>
    <t>Heat_flot_fac*Crude_input</t>
  </si>
  <si>
    <t>Na2CO3_fac*Crude_input</t>
  </si>
  <si>
    <t>Na2SiF6_fac*Crude_input</t>
  </si>
  <si>
    <t>Weslig_fac*Crude_input</t>
  </si>
  <si>
    <t>Tall_oil_fac*Crude_input</t>
  </si>
  <si>
    <t>Electricity_fac*Crude_input</t>
  </si>
  <si>
    <t>Water_wash_fac*Crude_input</t>
  </si>
  <si>
    <t>Water_ben_fac*Crude_input</t>
  </si>
  <si>
    <t>[kg/kg] Water required per kg crude ore for washing feed</t>
  </si>
  <si>
    <t>[kgkg] Crude ore input per kg rare earth concentrate produced</t>
  </si>
  <si>
    <t>[kg/kg] Sodium Carbonate/Soda Ash per kg crude ore</t>
  </si>
  <si>
    <t>[kg/kg] Sodium Silicofluoride/Sodium fluosilicate per kg crude ore</t>
  </si>
  <si>
    <t>[kg/kg] Ammonium Lignin Sulfonate per kg crude ore</t>
  </si>
  <si>
    <t>[kg/kg] Tall oil fatty acid per kg crude ore</t>
  </si>
  <si>
    <t>[kWh/kg] Electricity required per kg crude ore</t>
  </si>
  <si>
    <t>[kg/kg] Water required per kg crude ore for beneficiation process</t>
  </si>
  <si>
    <t xml:space="preserve"> [Resource]</t>
  </si>
  <si>
    <r>
      <t>MJ/kg</t>
    </r>
    <r>
      <rPr>
        <sz val="11"/>
        <color theme="1"/>
        <rFont val="Calibri"/>
        <family val="2"/>
      </rPr>
      <t> deg</t>
    </r>
    <r>
      <rPr>
        <sz val="11"/>
        <color theme="1"/>
        <rFont val="Calibri"/>
        <family val="2"/>
        <scheme val="minor"/>
      </rPr>
      <t>C</t>
    </r>
  </si>
  <si>
    <t>Specific heat of water</t>
  </si>
  <si>
    <t>[Assumption 6]</t>
  </si>
  <si>
    <t>Assumed specific heat of slurry is roughly the same as water</t>
  </si>
  <si>
    <t>% solids (crude ore)</t>
  </si>
  <si>
    <t>GaBi 5 Import</t>
  </si>
  <si>
    <t>Data Summary page formatted for importation into the GaBi 5</t>
  </si>
  <si>
    <t>This unit process is composed of this document and the file, DF_Stage1_O_Flotation_2014.1.docx, which provides additional details regarding calculations, data quality, and references as relevant.</t>
  </si>
  <si>
    <t>kg/kg</t>
  </si>
  <si>
    <t>kg REO/kg crude ore</t>
  </si>
  <si>
    <t>REO content</t>
  </si>
  <si>
    <t>REO to mineral conversion</t>
  </si>
  <si>
    <t>kg mineral/kg REO</t>
  </si>
  <si>
    <t>This is calculated based on converting the content of a specific ore from mass of rare earth oxide to the mass of the mineral. This value is based on Mountain Pass bastnaesite.</t>
  </si>
  <si>
    <t>REO recovered</t>
  </si>
  <si>
    <t>REO in product</t>
  </si>
  <si>
    <t>kg REO/kg rare earth concentrate</t>
  </si>
  <si>
    <t>kg RE mineral/kg rare earth concentrate</t>
  </si>
  <si>
    <t>kg RE mineral/kg crude ore</t>
  </si>
  <si>
    <t>Rare earth mineral in crude ore</t>
  </si>
  <si>
    <t>Rare earth mineral in product</t>
  </si>
  <si>
    <t>Rare earth mineral after recovery</t>
  </si>
  <si>
    <t>kg RE mineral recovered/kg RE mineral in</t>
  </si>
  <si>
    <t>kg REO recovered/kg REO in</t>
  </si>
  <si>
    <t>REO_crude</t>
  </si>
  <si>
    <t>REO_product</t>
  </si>
  <si>
    <t>REO_product/REC_rec</t>
  </si>
  <si>
    <t>REO_crude*Recovery_rate</t>
  </si>
  <si>
    <t>[kg/kg] kg of REO-equivalent per kg crude ore</t>
  </si>
  <si>
    <t>[kg/kg slurry] kg of crude ore per kg of flotation slurry</t>
  </si>
  <si>
    <t>kg /kg</t>
  </si>
  <si>
    <t>MJ/kg</t>
  </si>
  <si>
    <t>kWh/kg</t>
  </si>
  <si>
    <t>[kg/kg] kg slurry for beneficiation process per kg rare earth concentrate</t>
  </si>
  <si>
    <t>[kg/kg] Hydrochloric Acid, 10% per kg rare earth concentrate</t>
  </si>
  <si>
    <t>[kg/kg] Sodium Carbonate/Soda Ash per kg rare earth concentrate</t>
  </si>
  <si>
    <t>[kg/kg] Sodium Silicofluoride/Sodium fluosilicate  per kg rare earth concentrate</t>
  </si>
  <si>
    <t>[kg/kg] Ammonium Lignin Sulfonate per kg rare earth concentrate</t>
  </si>
  <si>
    <t>[kg/kg] Tall oil fatty acid  per kg rare earth concentrate</t>
  </si>
  <si>
    <t>[kWh/kg] Electricity required for beneficiation process</t>
  </si>
  <si>
    <t>[kg/kg] Water required for washing feed per kg rare earth concentrate</t>
  </si>
  <si>
    <t>[kg/kg] Water required for beneficiation process per kg rare earth concentrate</t>
  </si>
  <si>
    <t>[kg/kg] Total water required for beneficiation process</t>
  </si>
  <si>
    <t>[MJ/kg-degC] Specific heat of water</t>
  </si>
  <si>
    <r>
      <t>MJ/kg-</t>
    </r>
    <r>
      <rPr>
        <sz val="11"/>
        <color theme="1"/>
        <rFont val="Calibri"/>
        <family val="2"/>
      </rPr>
      <t>deg</t>
    </r>
    <r>
      <rPr>
        <sz val="11"/>
        <color theme="1"/>
        <rFont val="Calibri"/>
        <family val="2"/>
        <scheme val="minor"/>
      </rPr>
      <t>C</t>
    </r>
  </si>
  <si>
    <t>Solid waste</t>
  </si>
  <si>
    <t>[kg/kg] kg REO-equivalent in product per kg of rare earth concentrate</t>
  </si>
  <si>
    <t>[kg/kg] kg of recovered REO per kg of REO input</t>
  </si>
  <si>
    <t>[kg/kg] kg REO-equivalent recovered/kg of crude ore input</t>
  </si>
  <si>
    <t>Heat_steam+Heat_flot</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</si>
</sst>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8" formatCode="&quot;$&quot;#,##0.00_);[Red]\(&quot;$&quot;#,##0.00\)"/>
    <numFmt numFmtId="43" formatCode="_(* #,##0.00_);_(* \(#,##0.00\);_(* &quot;-&quot;??_);_(@_)"/>
    <numFmt numFmtId="164" formatCode="0.0000"/>
    <numFmt numFmtId="165" formatCode="0.000"/>
    <numFmt numFmtId="166" formatCode="0.000000"/>
    <numFmt numFmtId="167" formatCode="m/d/yy\ h:mm"/>
    <numFmt numFmtId="168" formatCode="_ [$€-2]\ * #,##0.00_ ;_ [$€-2]\ * \-#,##0.00_ ;_ [$€-2]\ * &quot;-&quot;??_ "/>
    <numFmt numFmtId="169" formatCode="mmm\ dd\,\ yyyy"/>
    <numFmt numFmtId="170" formatCode="mmm\-yyyy"/>
    <numFmt numFmtId="171" formatCode="yyyy"/>
    <numFmt numFmtId="172" formatCode="[=0]&quot;&quot;;General"/>
    <numFmt numFmtId="173" formatCode="0.00E+0;[=0]&quot;-&quot;;0.00E+0"/>
    <numFmt numFmtId="174" formatCode="0.000E+00"/>
    <numFmt numFmtId="175" formatCode="0.0E+00"/>
  </numFmts>
  <fonts count="52"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10"/>
      <name val="Arial"/>
      <family val="2"/>
    </font>
    <font>
      <b/>
      <sz val="16"/>
      <color indexed="18"/>
      <name val="Arial"/>
      <family val="2"/>
    </font>
    <font>
      <b/>
      <sz val="10"/>
      <name val="Arial"/>
      <family val="2"/>
    </font>
    <font>
      <b/>
      <i/>
      <sz val="10"/>
      <name val="Arial"/>
      <family val="2"/>
    </font>
    <font>
      <i/>
      <sz val="10"/>
      <name val="Arial"/>
      <family val="2"/>
    </font>
    <font>
      <sz val="10"/>
      <color indexed="12"/>
      <name val="Arial"/>
      <family val="2"/>
    </font>
    <font>
      <b/>
      <sz val="10"/>
      <color indexed="12"/>
      <name val="Arial"/>
      <family val="2"/>
    </font>
    <font>
      <b/>
      <u/>
      <sz val="10"/>
      <name val="Arial"/>
      <family val="2"/>
    </font>
    <font>
      <sz val="10"/>
      <color rgb="FF000000"/>
      <name val="Arial"/>
      <family val="2"/>
    </font>
    <font>
      <b/>
      <sz val="10"/>
      <color indexed="8"/>
      <name val="Arial"/>
      <family val="2"/>
    </font>
    <font>
      <sz val="10"/>
      <color indexed="8"/>
      <name val="Arial"/>
      <family val="2"/>
    </font>
    <font>
      <sz val="10"/>
      <color theme="1"/>
      <name val="Arial"/>
      <family val="2"/>
    </font>
    <font>
      <sz val="10"/>
      <color indexed="10"/>
      <name val="Arial"/>
      <family val="2"/>
    </font>
    <font>
      <b/>
      <sz val="16"/>
      <color theme="3"/>
      <name val="Arial"/>
      <family val="2"/>
    </font>
    <font>
      <b/>
      <i/>
      <sz val="11"/>
      <color theme="1"/>
      <name val="Calibri"/>
      <family val="2"/>
      <scheme val="minor"/>
    </font>
    <font>
      <b/>
      <i/>
      <sz val="10"/>
      <color theme="1"/>
      <name val="Arial"/>
      <family val="2"/>
    </font>
    <font>
      <b/>
      <sz val="14"/>
      <color theme="1"/>
      <name val="Calibri"/>
      <family val="2"/>
      <scheme val="minor"/>
    </font>
    <font>
      <b/>
      <i/>
      <sz val="10"/>
      <color indexed="12"/>
      <name val="Arial"/>
      <family val="2"/>
    </font>
    <font>
      <u/>
      <sz val="10"/>
      <color indexed="12"/>
      <name val="Arial"/>
      <family val="2"/>
    </font>
    <font>
      <b/>
      <u/>
      <sz val="14"/>
      <name val="Arial"/>
      <family val="2"/>
    </font>
    <font>
      <b/>
      <i/>
      <u/>
      <sz val="10"/>
      <name val="Arial"/>
      <family val="2"/>
    </font>
    <font>
      <sz val="9"/>
      <name val="Arial"/>
      <family val="2"/>
    </font>
    <font>
      <i/>
      <sz val="9"/>
      <name val="Arial"/>
      <family val="2"/>
    </font>
    <font>
      <b/>
      <sz val="12"/>
      <name val="Times New Roman"/>
      <family val="1"/>
    </font>
    <font>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9.35"/>
      <color theme="10"/>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2"/>
      <name val="Arial"/>
      <family val="2"/>
    </font>
    <font>
      <sz val="9"/>
      <name val="Helv"/>
      <family val="2"/>
    </font>
    <font>
      <b/>
      <sz val="18"/>
      <color indexed="56"/>
      <name val="Cambria"/>
      <family val="2"/>
    </font>
    <font>
      <b/>
      <sz val="11"/>
      <color indexed="8"/>
      <name val="Calibri"/>
      <family val="2"/>
    </font>
    <font>
      <sz val="11"/>
      <color indexed="10"/>
      <name val="Calibri"/>
      <family val="2"/>
    </font>
    <font>
      <sz val="11"/>
      <name val="Calibri"/>
      <family val="2"/>
      <scheme val="minor"/>
    </font>
    <font>
      <sz val="11"/>
      <color theme="1"/>
      <name val="Calibri"/>
      <family val="2"/>
    </font>
    <font>
      <sz val="11"/>
      <color rgb="FF000000"/>
      <name val="Calibri"/>
      <family val="2"/>
      <scheme val="minor"/>
    </font>
  </fonts>
  <fills count="41">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CCFFCC"/>
        <bgColor indexed="64"/>
      </patternFill>
    </fill>
    <fill>
      <patternFill patternType="solid">
        <fgColor indexed="41"/>
        <bgColor indexed="64"/>
      </patternFill>
    </fill>
    <fill>
      <patternFill patternType="solid">
        <fgColor indexed="44"/>
        <bgColor indexed="64"/>
      </patternFill>
    </fill>
    <fill>
      <patternFill patternType="solid">
        <fgColor rgb="FF99C2FF"/>
        <bgColor indexed="64"/>
      </patternFill>
    </fill>
    <fill>
      <patternFill patternType="solid">
        <fgColor indexed="47"/>
        <bgColor indexed="64"/>
      </patternFill>
    </fill>
    <fill>
      <patternFill patternType="solid">
        <fgColor theme="2"/>
        <bgColor indexed="64"/>
      </patternFill>
    </fill>
    <fill>
      <patternFill patternType="solid">
        <fgColor indexed="55"/>
        <bgColor indexed="64"/>
      </patternFill>
    </fill>
    <fill>
      <patternFill patternType="solid">
        <fgColor theme="6"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8"/>
      </patternFill>
    </fill>
    <fill>
      <patternFill patternType="solid">
        <fgColor indexed="43"/>
        <bgColor indexed="8"/>
      </patternFill>
    </fill>
    <fill>
      <patternFill patternType="solid">
        <fgColor indexed="63"/>
        <bgColor indexed="8"/>
      </patternFill>
    </fill>
  </fills>
  <borders count="63">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39"/>
      </top>
      <bottom/>
      <diagonal/>
    </border>
    <border>
      <left style="medium">
        <color indexed="39"/>
      </left>
      <right/>
      <top style="medium">
        <color indexed="39"/>
      </top>
      <bottom/>
      <diagonal/>
    </border>
    <border>
      <left/>
      <right/>
      <top/>
      <bottom style="medium">
        <color indexed="39"/>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s>
  <cellStyleXfs count="98">
    <xf numFmtId="0" fontId="0" fillId="0" borderId="0"/>
    <xf numFmtId="43" fontId="1" fillId="0" borderId="0" applyFont="0" applyFill="0" applyBorder="0" applyAlignment="0" applyProtection="0"/>
    <xf numFmtId="0" fontId="4" fillId="0" borderId="0"/>
    <xf numFmtId="0" fontId="22" fillId="0" borderId="0" applyNumberFormat="0" applyFill="0" applyBorder="0" applyAlignment="0" applyProtection="0">
      <alignment vertical="top"/>
      <protection locked="0"/>
    </xf>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30" fillId="26"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33" borderId="0" applyNumberFormat="0" applyBorder="0" applyAlignment="0" applyProtection="0"/>
    <xf numFmtId="0" fontId="31" fillId="17" borderId="0" applyNumberFormat="0" applyBorder="0" applyAlignment="0" applyProtection="0"/>
    <xf numFmtId="0" fontId="32" fillId="34" borderId="44" applyNumberFormat="0" applyAlignment="0" applyProtection="0"/>
    <xf numFmtId="0" fontId="33" fillId="35" borderId="45" applyNumberFormat="0" applyAlignment="0" applyProtection="0"/>
    <xf numFmtId="43" fontId="4" fillId="0" borderId="0" applyFont="0" applyFill="0" applyBorder="0" applyAlignment="0" applyProtection="0"/>
    <xf numFmtId="167" fontId="4" fillId="0" borderId="0" applyFont="0" applyFill="0" applyBorder="0" applyAlignment="0" applyProtection="0">
      <alignment wrapText="1"/>
    </xf>
    <xf numFmtId="167" fontId="4" fillId="0" borderId="0" applyFont="0" applyFill="0" applyBorder="0" applyAlignment="0" applyProtection="0">
      <alignment wrapText="1"/>
    </xf>
    <xf numFmtId="168" fontId="25" fillId="0" borderId="0" applyFont="0" applyFill="0" applyBorder="0" applyAlignment="0" applyProtection="0">
      <alignment vertical="center"/>
    </xf>
    <xf numFmtId="0" fontId="34" fillId="0" borderId="0" applyNumberFormat="0" applyFill="0" applyBorder="0" applyAlignment="0" applyProtection="0"/>
    <xf numFmtId="0" fontId="35" fillId="18" borderId="0" applyNumberFormat="0" applyBorder="0" applyAlignment="0" applyProtection="0"/>
    <xf numFmtId="0" fontId="36" fillId="0" borderId="46" applyNumberFormat="0" applyFill="0" applyAlignment="0" applyProtection="0"/>
    <xf numFmtId="0" fontId="37" fillId="0" borderId="47" applyNumberFormat="0" applyFill="0" applyAlignment="0" applyProtection="0"/>
    <xf numFmtId="0" fontId="38" fillId="0" borderId="48"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alignment vertical="top"/>
      <protection locked="0"/>
    </xf>
    <xf numFmtId="0" fontId="40" fillId="21" borderId="44" applyNumberFormat="0" applyAlignment="0" applyProtection="0"/>
    <xf numFmtId="0" fontId="41" fillId="0" borderId="49" applyNumberFormat="0" applyFill="0" applyAlignment="0" applyProtection="0"/>
    <xf numFmtId="0" fontId="42" fillId="36" borderId="0" applyNumberFormat="0" applyBorder="0" applyAlignment="0" applyProtection="0"/>
    <xf numFmtId="0" fontId="4" fillId="0" borderId="0"/>
    <xf numFmtId="0" fontId="4" fillId="37" borderId="50" applyNumberFormat="0" applyFont="0" applyAlignment="0" applyProtection="0"/>
    <xf numFmtId="0" fontId="4" fillId="37" borderId="50" applyNumberFormat="0" applyFont="0" applyAlignment="0" applyProtection="0"/>
    <xf numFmtId="0" fontId="43" fillId="34" borderId="51"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6" fillId="38" borderId="52" applyNumberFormat="0" applyProtection="0">
      <alignment horizontal="center" wrapText="1"/>
    </xf>
    <xf numFmtId="0" fontId="6" fillId="38" borderId="53" applyNumberFormat="0" applyAlignment="0" applyProtection="0">
      <alignment wrapText="1"/>
    </xf>
    <xf numFmtId="0" fontId="4" fillId="39" borderId="0" applyNumberFormat="0" applyBorder="0">
      <alignment horizontal="center" wrapText="1"/>
    </xf>
    <xf numFmtId="0" fontId="4" fillId="39" borderId="0" applyNumberFormat="0" applyBorder="0">
      <alignment horizontal="center" wrapText="1"/>
    </xf>
    <xf numFmtId="0" fontId="4" fillId="40" borderId="54" applyNumberFormat="0">
      <alignment wrapText="1"/>
    </xf>
    <xf numFmtId="0" fontId="4" fillId="40" borderId="54" applyNumberFormat="0">
      <alignment wrapText="1"/>
    </xf>
    <xf numFmtId="0" fontId="4" fillId="40" borderId="0" applyNumberFormat="0" applyBorder="0">
      <alignment wrapText="1"/>
    </xf>
    <xf numFmtId="0" fontId="4" fillId="40" borderId="0" applyNumberFormat="0" applyBorder="0">
      <alignment wrapText="1"/>
    </xf>
    <xf numFmtId="0" fontId="4" fillId="0" borderId="0" applyNumberFormat="0" applyFill="0" applyBorder="0" applyProtection="0">
      <alignment horizontal="right" wrapText="1"/>
    </xf>
    <xf numFmtId="0" fontId="4" fillId="0" borderId="0" applyNumberFormat="0" applyFill="0" applyBorder="0" applyProtection="0">
      <alignment horizontal="right" wrapText="1"/>
    </xf>
    <xf numFmtId="169" fontId="4" fillId="0" borderId="0" applyFill="0" applyBorder="0" applyAlignment="0" applyProtection="0">
      <alignment wrapText="1"/>
    </xf>
    <xf numFmtId="169" fontId="4" fillId="0" borderId="0" applyFill="0" applyBorder="0" applyAlignment="0" applyProtection="0">
      <alignment wrapText="1"/>
    </xf>
    <xf numFmtId="170" fontId="4" fillId="0" borderId="0" applyFill="0" applyBorder="0" applyAlignment="0" applyProtection="0">
      <alignment wrapText="1"/>
    </xf>
    <xf numFmtId="170" fontId="4" fillId="0" borderId="0" applyFill="0" applyBorder="0" applyAlignment="0" applyProtection="0">
      <alignment wrapText="1"/>
    </xf>
    <xf numFmtId="171" fontId="4" fillId="0" borderId="0" applyFill="0" applyBorder="0" applyAlignment="0" applyProtection="0">
      <alignment wrapText="1"/>
    </xf>
    <xf numFmtId="171" fontId="4" fillId="0" borderId="0" applyFill="0" applyBorder="0" applyAlignment="0" applyProtection="0">
      <alignment wrapText="1"/>
    </xf>
    <xf numFmtId="0" fontId="4" fillId="0" borderId="0" applyNumberFormat="0" applyFill="0" applyBorder="0" applyProtection="0">
      <alignment horizontal="right" wrapText="1"/>
    </xf>
    <xf numFmtId="0" fontId="4" fillId="0" borderId="0" applyNumberFormat="0" applyFill="0" applyBorder="0" applyProtection="0">
      <alignment horizontal="right" wrapText="1"/>
    </xf>
    <xf numFmtId="0" fontId="4" fillId="0" borderId="0" applyNumberFormat="0" applyFill="0" applyBorder="0">
      <alignment horizontal="right" wrapText="1"/>
    </xf>
    <xf numFmtId="0" fontId="4" fillId="0" borderId="0" applyNumberFormat="0" applyFill="0" applyBorder="0">
      <alignment horizontal="right" wrapText="1"/>
    </xf>
    <xf numFmtId="17" fontId="4" fillId="0" borderId="0" applyFill="0" applyBorder="0">
      <alignment horizontal="right" wrapText="1"/>
    </xf>
    <xf numFmtId="17" fontId="4" fillId="0" borderId="0" applyFill="0" applyBorder="0">
      <alignment horizontal="right" wrapText="1"/>
    </xf>
    <xf numFmtId="8" fontId="4" fillId="0" borderId="0" applyFill="0" applyBorder="0" applyAlignment="0" applyProtection="0">
      <alignment wrapText="1"/>
    </xf>
    <xf numFmtId="8" fontId="4" fillId="0" borderId="0" applyFill="0" applyBorder="0" applyAlignment="0" applyProtection="0">
      <alignment wrapText="1"/>
    </xf>
    <xf numFmtId="0" fontId="44" fillId="0" borderId="0" applyNumberFormat="0" applyFill="0" applyBorder="0">
      <alignment horizontal="left" wrapText="1"/>
    </xf>
    <xf numFmtId="0" fontId="6" fillId="0" borderId="0" applyNumberFormat="0" applyFill="0" applyBorder="0">
      <alignment horizontal="center" wrapText="1"/>
    </xf>
    <xf numFmtId="0" fontId="6" fillId="0" borderId="0" applyNumberFormat="0" applyFill="0" applyBorder="0">
      <alignment horizontal="center" wrapText="1"/>
    </xf>
    <xf numFmtId="172" fontId="45" fillId="0" borderId="0">
      <alignment horizontal="center" vertical="center"/>
    </xf>
    <xf numFmtId="0" fontId="46" fillId="0" borderId="0" applyNumberFormat="0" applyFill="0" applyBorder="0" applyAlignment="0" applyProtection="0"/>
    <xf numFmtId="0" fontId="47" fillId="0" borderId="55" applyNumberFormat="0" applyFill="0" applyAlignment="0" applyProtection="0"/>
    <xf numFmtId="0" fontId="48" fillId="0" borderId="0" applyNumberFormat="0" applyFill="0" applyBorder="0" applyAlignment="0" applyProtection="0"/>
    <xf numFmtId="173" fontId="4" fillId="0" borderId="0">
      <alignment horizontal="center" vertical="center"/>
    </xf>
    <xf numFmtId="173" fontId="4" fillId="0" borderId="0">
      <alignment horizontal="center" vertical="center"/>
    </xf>
  </cellStyleXfs>
  <cellXfs count="464">
    <xf numFmtId="0" fontId="0" fillId="0" borderId="0" xfId="0"/>
    <xf numFmtId="0" fontId="5" fillId="2" borderId="0" xfId="2" applyFont="1" applyFill="1" applyAlignment="1"/>
    <xf numFmtId="0" fontId="4" fillId="2" borderId="0" xfId="2" applyFill="1"/>
    <xf numFmtId="0" fontId="4" fillId="0" borderId="0" xfId="2"/>
    <xf numFmtId="0" fontId="6" fillId="3" borderId="1" xfId="2" applyFont="1" applyFill="1" applyBorder="1" applyAlignment="1">
      <alignment horizontal="left" vertical="center"/>
    </xf>
    <xf numFmtId="0" fontId="6" fillId="3" borderId="2" xfId="2" applyFont="1" applyFill="1" applyBorder="1" applyAlignment="1">
      <alignment horizontal="left" vertical="center"/>
    </xf>
    <xf numFmtId="0" fontId="6" fillId="3" borderId="3" xfId="2" applyFont="1" applyFill="1" applyBorder="1" applyAlignment="1">
      <alignment horizontal="left" vertical="center"/>
    </xf>
    <xf numFmtId="0" fontId="6" fillId="3" borderId="4" xfId="2" applyFont="1" applyFill="1" applyBorder="1" applyAlignment="1">
      <alignment horizontal="left" vertical="center"/>
    </xf>
    <xf numFmtId="0" fontId="6" fillId="3" borderId="1" xfId="2" applyFont="1" applyFill="1" applyBorder="1" applyAlignment="1">
      <alignment horizontal="left" vertical="center" wrapText="1"/>
    </xf>
    <xf numFmtId="0" fontId="6" fillId="2" borderId="0" xfId="2" applyFont="1" applyFill="1"/>
    <xf numFmtId="0" fontId="4" fillId="4" borderId="6" xfId="2" applyFont="1" applyFill="1" applyBorder="1" applyAlignment="1">
      <alignment horizontal="left" vertical="center"/>
    </xf>
    <xf numFmtId="0" fontId="4" fillId="0" borderId="0" xfId="2" applyFill="1"/>
    <xf numFmtId="0" fontId="4" fillId="4" borderId="9" xfId="2" applyFont="1" applyFill="1" applyBorder="1" applyAlignment="1">
      <alignment horizontal="left" vertical="center"/>
    </xf>
    <xf numFmtId="0" fontId="7" fillId="5" borderId="9" xfId="2" applyFont="1" applyFill="1" applyBorder="1" applyAlignment="1">
      <alignment horizontal="left" vertical="center"/>
    </xf>
    <xf numFmtId="0" fontId="4" fillId="5" borderId="9" xfId="2" applyFont="1" applyFill="1" applyBorder="1" applyAlignment="1">
      <alignment horizontal="left" vertical="center"/>
    </xf>
    <xf numFmtId="0" fontId="4" fillId="5" borderId="10" xfId="2" applyFont="1" applyFill="1" applyBorder="1" applyAlignment="1">
      <alignment horizontal="left" vertical="center"/>
    </xf>
    <xf numFmtId="0" fontId="4" fillId="5" borderId="13" xfId="2" applyFont="1" applyFill="1" applyBorder="1" applyAlignment="1">
      <alignment horizontal="left" vertical="center"/>
    </xf>
    <xf numFmtId="14" fontId="4" fillId="2" borderId="0" xfId="2" applyNumberFormat="1" applyFont="1" applyFill="1" applyAlignment="1">
      <alignment horizontal="left"/>
    </xf>
    <xf numFmtId="0" fontId="4" fillId="2" borderId="0" xfId="2" applyFont="1" applyFill="1"/>
    <xf numFmtId="0" fontId="4" fillId="6" borderId="0" xfId="2" applyFont="1" applyFill="1"/>
    <xf numFmtId="0" fontId="4" fillId="6" borderId="0" xfId="2" applyFill="1"/>
    <xf numFmtId="49" fontId="4" fillId="2" borderId="0" xfId="2" applyNumberFormat="1" applyFont="1" applyFill="1"/>
    <xf numFmtId="0" fontId="6" fillId="0" borderId="1" xfId="2" applyFont="1" applyBorder="1" applyAlignment="1" applyProtection="1">
      <protection locked="0"/>
    </xf>
    <xf numFmtId="0" fontId="4" fillId="0" borderId="17" xfId="2" applyBorder="1" applyAlignment="1" applyProtection="1">
      <protection locked="0"/>
    </xf>
    <xf numFmtId="0" fontId="4" fillId="0" borderId="18" xfId="2" applyBorder="1" applyProtection="1">
      <protection locked="0"/>
    </xf>
    <xf numFmtId="0" fontId="6" fillId="0" borderId="18" xfId="2" applyFont="1" applyBorder="1" applyProtection="1">
      <protection locked="0"/>
    </xf>
    <xf numFmtId="0" fontId="4" fillId="2" borderId="0" xfId="2" applyFill="1" applyAlignment="1">
      <alignment horizontal="center"/>
    </xf>
    <xf numFmtId="0" fontId="6" fillId="7" borderId="0" xfId="2" applyFont="1" applyFill="1" applyBorder="1" applyAlignment="1" applyProtection="1">
      <alignment horizontal="left"/>
      <protection locked="0"/>
    </xf>
    <xf numFmtId="0" fontId="4" fillId="2" borderId="0" xfId="2" applyFill="1" applyAlignment="1">
      <alignment horizontal="right"/>
    </xf>
    <xf numFmtId="0" fontId="4" fillId="0" borderId="2" xfId="2" applyFill="1" applyBorder="1"/>
    <xf numFmtId="0" fontId="4" fillId="0" borderId="4" xfId="2" applyFill="1" applyBorder="1"/>
    <xf numFmtId="0" fontId="4" fillId="2" borderId="0" xfId="2" applyFill="1" applyBorder="1" applyAlignment="1">
      <alignment vertical="top" wrapText="1"/>
    </xf>
    <xf numFmtId="0" fontId="9" fillId="2" borderId="0" xfId="2" applyFont="1" applyFill="1"/>
    <xf numFmtId="0" fontId="9" fillId="0" borderId="0" xfId="2" applyFont="1"/>
    <xf numFmtId="0" fontId="11" fillId="8" borderId="19" xfId="2" applyFont="1" applyFill="1" applyBorder="1"/>
    <xf numFmtId="0" fontId="4" fillId="8" borderId="20" xfId="2" applyFill="1" applyBorder="1"/>
    <xf numFmtId="0" fontId="4" fillId="8" borderId="21" xfId="2" applyFill="1" applyBorder="1"/>
    <xf numFmtId="0" fontId="4" fillId="8" borderId="22" xfId="2" applyFill="1" applyBorder="1"/>
    <xf numFmtId="0" fontId="4" fillId="8" borderId="0" xfId="2" applyFill="1" applyBorder="1"/>
    <xf numFmtId="0" fontId="4" fillId="8" borderId="23" xfId="2" applyFill="1" applyBorder="1"/>
    <xf numFmtId="0" fontId="12" fillId="8" borderId="24" xfId="0" applyFont="1" applyFill="1" applyBorder="1"/>
    <xf numFmtId="0" fontId="4" fillId="8" borderId="9" xfId="2" applyFill="1" applyBorder="1"/>
    <xf numFmtId="0" fontId="4" fillId="8" borderId="25" xfId="2" applyFill="1" applyBorder="1"/>
    <xf numFmtId="0" fontId="8" fillId="2" borderId="0" xfId="2" applyFont="1" applyFill="1" applyAlignment="1">
      <alignment horizontal="center"/>
    </xf>
    <xf numFmtId="0" fontId="6" fillId="3" borderId="16" xfId="2" applyFont="1" applyFill="1" applyBorder="1" applyAlignment="1">
      <alignment horizontal="center"/>
    </xf>
    <xf numFmtId="0" fontId="4" fillId="0" borderId="16" xfId="2" applyFont="1" applyBorder="1" applyProtection="1">
      <protection locked="0"/>
    </xf>
    <xf numFmtId="0" fontId="15" fillId="0" borderId="16" xfId="0" applyFont="1" applyBorder="1" applyAlignment="1" applyProtection="1">
      <alignment horizontal="center"/>
      <protection locked="0"/>
    </xf>
    <xf numFmtId="0" fontId="6" fillId="9" borderId="16" xfId="2" applyFont="1" applyFill="1" applyBorder="1"/>
    <xf numFmtId="0" fontId="4" fillId="9" borderId="16" xfId="2" applyFill="1" applyBorder="1" applyAlignment="1">
      <alignment vertical="top"/>
    </xf>
    <xf numFmtId="0" fontId="4" fillId="9" borderId="16" xfId="2" applyFill="1" applyBorder="1" applyAlignment="1">
      <alignment horizontal="left"/>
    </xf>
    <xf numFmtId="0" fontId="4" fillId="9" borderId="16" xfId="2" applyFill="1" applyBorder="1" applyAlignment="1"/>
    <xf numFmtId="0" fontId="4" fillId="9" borderId="10" xfId="2" applyFill="1" applyBorder="1" applyAlignment="1"/>
    <xf numFmtId="0" fontId="4" fillId="9" borderId="17" xfId="2" applyFill="1" applyBorder="1" applyAlignment="1"/>
    <xf numFmtId="0" fontId="15" fillId="0" borderId="16" xfId="0" applyFont="1" applyFill="1" applyBorder="1" applyAlignment="1">
      <alignment horizontal="left" vertical="top" wrapText="1"/>
    </xf>
    <xf numFmtId="0" fontId="15" fillId="0" borderId="16" xfId="0" applyFont="1" applyBorder="1" applyAlignment="1">
      <alignment horizontal="left" vertical="top"/>
    </xf>
    <xf numFmtId="0" fontId="4" fillId="0" borderId="16" xfId="2" applyBorder="1" applyAlignment="1" applyProtection="1">
      <alignment vertical="top"/>
      <protection locked="0"/>
    </xf>
    <xf numFmtId="11" fontId="15" fillId="10" borderId="16" xfId="1" applyNumberFormat="1" applyFont="1" applyFill="1" applyBorder="1" applyAlignment="1" applyProtection="1">
      <alignment vertical="top"/>
      <protection hidden="1"/>
    </xf>
    <xf numFmtId="0" fontId="15" fillId="10" borderId="16" xfId="0" applyFont="1" applyFill="1" applyBorder="1" applyAlignment="1" applyProtection="1">
      <alignment vertical="top"/>
      <protection hidden="1"/>
    </xf>
    <xf numFmtId="0" fontId="4" fillId="0" borderId="16" xfId="2" applyBorder="1" applyAlignment="1" applyProtection="1">
      <alignment horizontal="center" vertical="top"/>
      <protection locked="0"/>
    </xf>
    <xf numFmtId="0" fontId="15" fillId="0" borderId="16" xfId="0" applyFont="1" applyFill="1" applyBorder="1"/>
    <xf numFmtId="0" fontId="4" fillId="0" borderId="16" xfId="2" applyFont="1" applyBorder="1" applyAlignment="1" applyProtection="1">
      <alignment vertical="top"/>
      <protection locked="0"/>
    </xf>
    <xf numFmtId="0" fontId="15" fillId="0" borderId="16" xfId="0" applyFont="1" applyBorder="1"/>
    <xf numFmtId="0" fontId="6" fillId="9" borderId="16" xfId="2" applyFont="1" applyFill="1" applyBorder="1" applyAlignment="1">
      <alignment vertical="top"/>
    </xf>
    <xf numFmtId="0" fontId="4" fillId="9" borderId="16" xfId="2" applyFill="1" applyBorder="1" applyAlignment="1">
      <alignment horizontal="center" vertical="top"/>
    </xf>
    <xf numFmtId="0" fontId="4" fillId="9" borderId="16" xfId="2" applyFill="1" applyBorder="1" applyAlignment="1">
      <alignment vertical="top" wrapText="1"/>
    </xf>
    <xf numFmtId="0" fontId="4" fillId="0" borderId="16" xfId="2" applyFont="1" applyFill="1" applyBorder="1" applyAlignment="1" applyProtection="1">
      <alignment vertical="top"/>
      <protection locked="0"/>
    </xf>
    <xf numFmtId="0" fontId="4" fillId="0" borderId="16" xfId="2" applyFont="1" applyFill="1" applyBorder="1"/>
    <xf numFmtId="0" fontId="15" fillId="0" borderId="16" xfId="0" applyFont="1" applyBorder="1" applyAlignment="1" applyProtection="1">
      <alignment vertical="top"/>
      <protection locked="0"/>
    </xf>
    <xf numFmtId="0" fontId="4" fillId="0" borderId="16" xfId="2" applyFill="1" applyBorder="1" applyAlignment="1" applyProtection="1">
      <alignment horizontal="center" vertical="top" wrapText="1"/>
      <protection locked="0"/>
    </xf>
    <xf numFmtId="0" fontId="4" fillId="9" borderId="16" xfId="2" applyFont="1" applyFill="1" applyBorder="1" applyAlignment="1">
      <alignment vertical="top"/>
    </xf>
    <xf numFmtId="11" fontId="4" fillId="9" borderId="16" xfId="1" applyNumberFormat="1" applyFont="1" applyFill="1" applyBorder="1" applyAlignment="1" applyProtection="1">
      <alignment vertical="top"/>
      <protection hidden="1"/>
    </xf>
    <xf numFmtId="0" fontId="4" fillId="9" borderId="16" xfId="2" applyFill="1" applyBorder="1" applyAlignment="1" applyProtection="1">
      <alignment vertical="top"/>
      <protection hidden="1"/>
    </xf>
    <xf numFmtId="0" fontId="10" fillId="2" borderId="0" xfId="2" applyFont="1" applyFill="1"/>
    <xf numFmtId="0" fontId="6" fillId="0" borderId="0" xfId="2" applyFont="1"/>
    <xf numFmtId="0" fontId="16" fillId="2" borderId="0" xfId="2" applyFont="1" applyFill="1"/>
    <xf numFmtId="0" fontId="17" fillId="0" borderId="0" xfId="2" applyFont="1" applyFill="1" applyAlignment="1">
      <alignment horizontal="center"/>
    </xf>
    <xf numFmtId="0" fontId="2" fillId="0" borderId="27" xfId="2" applyFont="1" applyFill="1" applyBorder="1" applyAlignment="1">
      <alignment horizontal="center"/>
    </xf>
    <xf numFmtId="0" fontId="3" fillId="11" borderId="32" xfId="0" applyFont="1" applyFill="1" applyBorder="1" applyAlignment="1">
      <alignment horizontal="center"/>
    </xf>
    <xf numFmtId="0" fontId="3" fillId="0" borderId="31" xfId="0" applyFont="1" applyBorder="1" applyAlignment="1">
      <alignment horizontal="center"/>
    </xf>
    <xf numFmtId="0" fontId="3" fillId="0" borderId="16" xfId="0" applyFont="1" applyBorder="1" applyAlignment="1">
      <alignment horizontal="center"/>
    </xf>
    <xf numFmtId="0" fontId="3" fillId="0" borderId="32" xfId="0" applyFont="1" applyBorder="1" applyAlignment="1">
      <alignment horizontal="center"/>
    </xf>
    <xf numFmtId="0" fontId="4" fillId="6" borderId="34" xfId="2" applyFont="1" applyFill="1" applyBorder="1" applyAlignment="1">
      <alignment horizontal="right"/>
    </xf>
    <xf numFmtId="164" fontId="15" fillId="6" borderId="32" xfId="0" applyNumberFormat="1" applyFont="1" applyFill="1" applyBorder="1" applyAlignment="1">
      <alignment horizontal="right"/>
    </xf>
    <xf numFmtId="0" fontId="7" fillId="0" borderId="35" xfId="2" applyFont="1" applyFill="1" applyBorder="1" applyAlignment="1">
      <alignment horizontal="center" wrapText="1"/>
    </xf>
    <xf numFmtId="0" fontId="7" fillId="0" borderId="16" xfId="2" applyFont="1" applyFill="1" applyBorder="1" applyAlignment="1">
      <alignment horizontal="center" wrapText="1"/>
    </xf>
    <xf numFmtId="0" fontId="7" fillId="0" borderId="17" xfId="2" applyFont="1" applyFill="1" applyBorder="1" applyAlignment="1">
      <alignment horizontal="center" wrapText="1"/>
    </xf>
    <xf numFmtId="0" fontId="7" fillId="0" borderId="31" xfId="2" applyFont="1" applyBorder="1" applyProtection="1">
      <protection locked="0"/>
    </xf>
    <xf numFmtId="164" fontId="15" fillId="6" borderId="32" xfId="0" applyNumberFormat="1" applyFont="1" applyFill="1" applyBorder="1"/>
    <xf numFmtId="164" fontId="15" fillId="0" borderId="31" xfId="0" applyNumberFormat="1" applyFont="1" applyFill="1" applyBorder="1"/>
    <xf numFmtId="164" fontId="15" fillId="0" borderId="16" xfId="0" applyNumberFormat="1" applyFont="1" applyFill="1" applyBorder="1"/>
    <xf numFmtId="164" fontId="15" fillId="0" borderId="32" xfId="0" applyNumberFormat="1" applyFont="1" applyFill="1" applyBorder="1"/>
    <xf numFmtId="0" fontId="19" fillId="0" borderId="33" xfId="0" applyFont="1" applyBorder="1" applyProtection="1">
      <protection locked="0"/>
    </xf>
    <xf numFmtId="0" fontId="7" fillId="0" borderId="31" xfId="2" applyFont="1" applyFill="1" applyBorder="1" applyProtection="1">
      <protection locked="0"/>
    </xf>
    <xf numFmtId="2" fontId="15" fillId="6" borderId="32" xfId="0" applyNumberFormat="1" applyFont="1" applyFill="1" applyBorder="1"/>
    <xf numFmtId="2" fontId="15" fillId="0" borderId="31" xfId="0" applyNumberFormat="1" applyFont="1" applyFill="1" applyBorder="1"/>
    <xf numFmtId="2" fontId="15" fillId="0" borderId="16" xfId="0" applyNumberFormat="1" applyFont="1" applyFill="1" applyBorder="1"/>
    <xf numFmtId="2" fontId="15" fillId="0" borderId="32" xfId="0" applyNumberFormat="1" applyFont="1" applyFill="1" applyBorder="1"/>
    <xf numFmtId="0" fontId="15" fillId="0" borderId="33" xfId="0" applyFont="1" applyBorder="1" applyProtection="1">
      <protection locked="0"/>
    </xf>
    <xf numFmtId="0" fontId="4" fillId="0" borderId="31" xfId="2" applyFont="1" applyFill="1" applyBorder="1" applyProtection="1">
      <protection locked="0"/>
    </xf>
    <xf numFmtId="11" fontId="15" fillId="6" borderId="32" xfId="0" applyNumberFormat="1" applyFont="1" applyFill="1" applyBorder="1"/>
    <xf numFmtId="11" fontId="15" fillId="0" borderId="31" xfId="0" applyNumberFormat="1" applyFont="1" applyFill="1" applyBorder="1"/>
    <xf numFmtId="11" fontId="15" fillId="0" borderId="16" xfId="0" applyNumberFormat="1" applyFont="1" applyFill="1" applyBorder="1"/>
    <xf numFmtId="11" fontId="15" fillId="0" borderId="32" xfId="0" applyNumberFormat="1" applyFont="1" applyFill="1" applyBorder="1"/>
    <xf numFmtId="165" fontId="15" fillId="6" borderId="32" xfId="0" applyNumberFormat="1" applyFont="1" applyFill="1" applyBorder="1"/>
    <xf numFmtId="165" fontId="15" fillId="0" borderId="31" xfId="0" applyNumberFormat="1" applyFont="1" applyFill="1" applyBorder="1"/>
    <xf numFmtId="165" fontId="15" fillId="0" borderId="16" xfId="0" applyNumberFormat="1" applyFont="1" applyFill="1" applyBorder="1"/>
    <xf numFmtId="165" fontId="15" fillId="0" borderId="32" xfId="0" applyNumberFormat="1" applyFont="1" applyFill="1" applyBorder="1"/>
    <xf numFmtId="0" fontId="4" fillId="0" borderId="36" xfId="2" applyFont="1" applyFill="1" applyBorder="1" applyProtection="1">
      <protection locked="0"/>
    </xf>
    <xf numFmtId="165" fontId="15" fillId="6" borderId="37" xfId="0" applyNumberFormat="1" applyFont="1" applyFill="1" applyBorder="1"/>
    <xf numFmtId="165" fontId="15" fillId="0" borderId="36" xfId="0" applyNumberFormat="1" applyFont="1" applyFill="1" applyBorder="1"/>
    <xf numFmtId="165" fontId="15" fillId="0" borderId="38" xfId="0" applyNumberFormat="1" applyFont="1" applyFill="1" applyBorder="1"/>
    <xf numFmtId="165" fontId="15" fillId="0" borderId="37" xfId="0" applyNumberFormat="1" applyFont="1" applyFill="1" applyBorder="1"/>
    <xf numFmtId="0" fontId="15" fillId="0" borderId="39" xfId="0" applyFont="1" applyBorder="1" applyProtection="1">
      <protection locked="0"/>
    </xf>
    <xf numFmtId="0" fontId="20" fillId="0" borderId="0" xfId="0" applyFont="1"/>
    <xf numFmtId="0" fontId="3" fillId="0" borderId="10" xfId="0" applyFont="1" applyBorder="1" applyAlignment="1">
      <alignment horizontal="center"/>
    </xf>
    <xf numFmtId="0" fontId="0" fillId="0" borderId="10" xfId="0" applyBorder="1" applyAlignment="1">
      <alignment horizontal="center" vertical="top"/>
    </xf>
    <xf numFmtId="0" fontId="0" fillId="0" borderId="9" xfId="0" applyBorder="1" applyAlignment="1">
      <alignment horizontal="center" vertical="top"/>
    </xf>
    <xf numFmtId="0" fontId="6" fillId="3" borderId="0" xfId="2" applyFont="1" applyFill="1" applyAlignment="1">
      <alignment vertical="top" wrapText="1"/>
    </xf>
    <xf numFmtId="0" fontId="21" fillId="3" borderId="0" xfId="2" applyFont="1" applyFill="1" applyAlignment="1">
      <alignment horizontal="left" vertical="top" wrapText="1"/>
    </xf>
    <xf numFmtId="0" fontId="4" fillId="3" borderId="0" xfId="2" applyFont="1" applyFill="1" applyAlignment="1">
      <alignment horizontal="left" vertical="top" wrapText="1"/>
    </xf>
    <xf numFmtId="0" fontId="4" fillId="3" borderId="0" xfId="2" applyFill="1" applyAlignment="1">
      <alignment horizontal="left" vertical="top" wrapText="1"/>
    </xf>
    <xf numFmtId="0" fontId="4" fillId="3" borderId="0" xfId="2" applyFill="1" applyAlignment="1">
      <alignment vertical="top" wrapText="1"/>
    </xf>
    <xf numFmtId="0" fontId="4" fillId="12" borderId="0" xfId="2" applyFont="1" applyFill="1" applyAlignment="1" applyProtection="1">
      <alignment vertical="top" wrapText="1"/>
      <protection hidden="1"/>
    </xf>
    <xf numFmtId="0" fontId="6" fillId="12" borderId="0" xfId="2" applyFont="1" applyFill="1" applyAlignment="1" applyProtection="1">
      <alignment horizontal="left" vertical="top" wrapText="1"/>
      <protection hidden="1"/>
    </xf>
    <xf numFmtId="0" fontId="6" fillId="12" borderId="0" xfId="2" applyFont="1" applyFill="1" applyAlignment="1" applyProtection="1">
      <alignment horizontal="center" vertical="top" wrapText="1"/>
      <protection hidden="1"/>
    </xf>
    <xf numFmtId="0" fontId="6" fillId="12" borderId="0" xfId="2" applyFont="1" applyFill="1" applyAlignment="1" applyProtection="1">
      <alignment vertical="top" wrapText="1"/>
      <protection hidden="1"/>
    </xf>
    <xf numFmtId="0" fontId="4" fillId="0" borderId="0" xfId="2" applyFont="1" applyFill="1" applyAlignment="1">
      <alignment vertical="top" wrapText="1"/>
    </xf>
    <xf numFmtId="0" fontId="4" fillId="0" borderId="0" xfId="2" applyFont="1" applyFill="1" applyAlignment="1" applyProtection="1">
      <alignment horizontal="left" vertical="top" wrapText="1"/>
      <protection locked="0"/>
    </xf>
    <xf numFmtId="0" fontId="4" fillId="0" borderId="0" xfId="2" applyFill="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4" fillId="0" borderId="0" xfId="2" applyFill="1" applyAlignment="1" applyProtection="1">
      <alignment vertical="top" wrapText="1"/>
      <protection locked="0"/>
    </xf>
    <xf numFmtId="0" fontId="4" fillId="0" borderId="0" xfId="2" applyFill="1" applyProtection="1">
      <protection locked="0"/>
    </xf>
    <xf numFmtId="0" fontId="14" fillId="0" borderId="0" xfId="2" applyFont="1" applyFill="1" applyAlignment="1" applyProtection="1">
      <alignment horizontal="left" vertical="top" wrapText="1"/>
      <protection locked="0"/>
    </xf>
    <xf numFmtId="0" fontId="4" fillId="0" borderId="0" xfId="2" applyFont="1" applyFill="1" applyAlignment="1" applyProtection="1">
      <alignment vertical="top" wrapText="1"/>
      <protection locked="0"/>
    </xf>
    <xf numFmtId="0" fontId="4" fillId="13" borderId="0" xfId="2" applyFont="1" applyFill="1" applyAlignment="1">
      <alignment vertical="top" wrapText="1"/>
    </xf>
    <xf numFmtId="0" fontId="4" fillId="13" borderId="0" xfId="2" applyFont="1" applyFill="1" applyAlignment="1" applyProtection="1">
      <alignment horizontal="left" vertical="top" wrapText="1"/>
      <protection locked="0"/>
    </xf>
    <xf numFmtId="0" fontId="4" fillId="13" borderId="0" xfId="2" applyFill="1" applyAlignment="1" applyProtection="1">
      <alignment horizontal="left" vertical="top" wrapText="1"/>
      <protection locked="0"/>
    </xf>
    <xf numFmtId="0" fontId="15" fillId="13" borderId="0" xfId="0" applyFont="1" applyFill="1" applyAlignment="1" applyProtection="1">
      <alignment horizontal="left" vertical="top" wrapText="1"/>
      <protection locked="0"/>
    </xf>
    <xf numFmtId="0" fontId="4" fillId="13" borderId="0" xfId="2" applyFill="1" applyAlignment="1" applyProtection="1">
      <alignment vertical="top" wrapText="1"/>
      <protection locked="0"/>
    </xf>
    <xf numFmtId="0" fontId="4" fillId="13" borderId="0" xfId="2" applyFont="1" applyFill="1" applyAlignment="1" applyProtection="1">
      <alignment vertical="top" wrapText="1"/>
      <protection locked="0"/>
    </xf>
    <xf numFmtId="0" fontId="4" fillId="13" borderId="0" xfId="2" applyFill="1" applyProtection="1">
      <protection locked="0"/>
    </xf>
    <xf numFmtId="0" fontId="8" fillId="13" borderId="0" xfId="2" applyFont="1" applyFill="1" applyProtection="1">
      <protection locked="0"/>
    </xf>
    <xf numFmtId="49" fontId="4" fillId="0" borderId="0" xfId="2" applyNumberFormat="1" applyFont="1" applyFill="1" applyAlignment="1" applyProtection="1">
      <alignment horizontal="left" vertical="top" wrapText="1"/>
      <protection locked="0"/>
    </xf>
    <xf numFmtId="49" fontId="4" fillId="0" borderId="0" xfId="2" applyNumberFormat="1" applyFill="1" applyAlignment="1" applyProtection="1">
      <alignment horizontal="left" vertical="top" wrapText="1"/>
      <protection locked="0"/>
    </xf>
    <xf numFmtId="49" fontId="15" fillId="0" borderId="0" xfId="0" applyNumberFormat="1" applyFont="1" applyFill="1" applyAlignment="1" applyProtection="1">
      <alignment horizontal="left" vertical="top" wrapText="1"/>
      <protection locked="0"/>
    </xf>
    <xf numFmtId="49" fontId="4" fillId="0" borderId="0" xfId="2" applyNumberFormat="1" applyFill="1" applyAlignment="1" applyProtection="1">
      <alignment vertical="top" wrapText="1"/>
      <protection locked="0"/>
    </xf>
    <xf numFmtId="49" fontId="4" fillId="0" borderId="0" xfId="2" applyNumberFormat="1" applyFill="1" applyProtection="1">
      <protection locked="0"/>
    </xf>
    <xf numFmtId="0" fontId="4" fillId="13" borderId="0" xfId="3" applyFont="1" applyFill="1" applyAlignment="1" applyProtection="1">
      <alignment horizontal="left" vertical="top" wrapText="1"/>
      <protection locked="0"/>
    </xf>
    <xf numFmtId="49" fontId="4" fillId="13" borderId="0" xfId="2" applyNumberFormat="1" applyFont="1" applyFill="1" applyAlignment="1" applyProtection="1">
      <alignment horizontal="left" vertical="top" wrapText="1"/>
      <protection locked="0"/>
    </xf>
    <xf numFmtId="49" fontId="4" fillId="13" borderId="0" xfId="2" applyNumberFormat="1" applyFill="1" applyAlignment="1" applyProtection="1">
      <alignment horizontal="left" vertical="top" wrapText="1"/>
      <protection locked="0"/>
    </xf>
    <xf numFmtId="49" fontId="15" fillId="13" borderId="0" xfId="0" applyNumberFormat="1" applyFont="1" applyFill="1" applyAlignment="1" applyProtection="1">
      <alignment horizontal="left" vertical="top" wrapText="1"/>
      <protection locked="0"/>
    </xf>
    <xf numFmtId="49" fontId="4" fillId="13" borderId="0" xfId="2" applyNumberFormat="1" applyFill="1" applyAlignment="1" applyProtection="1">
      <alignment vertical="top" wrapText="1"/>
      <protection locked="0"/>
    </xf>
    <xf numFmtId="49" fontId="4" fillId="13" borderId="0" xfId="2" applyNumberFormat="1" applyFill="1" applyProtection="1">
      <protection locked="0"/>
    </xf>
    <xf numFmtId="0" fontId="14" fillId="13" borderId="0" xfId="2" applyFont="1" applyFill="1" applyAlignment="1" applyProtection="1">
      <alignment horizontal="left"/>
      <protection locked="0"/>
    </xf>
    <xf numFmtId="0" fontId="4" fillId="0" borderId="0" xfId="2" applyFont="1" applyFill="1" applyAlignment="1">
      <alignment horizontal="left" vertical="top"/>
    </xf>
    <xf numFmtId="0" fontId="15" fillId="0" borderId="0" xfId="0" applyFont="1" applyAlignment="1">
      <alignment horizontal="left" vertical="top"/>
    </xf>
    <xf numFmtId="0" fontId="4" fillId="0" borderId="0" xfId="2" applyFont="1" applyAlignment="1">
      <alignment horizontal="left" vertical="top"/>
    </xf>
    <xf numFmtId="0" fontId="4" fillId="0" borderId="0" xfId="0" applyFont="1" applyFill="1" applyAlignment="1" applyProtection="1">
      <alignment horizontal="left" vertical="top"/>
      <protection locked="0"/>
    </xf>
    <xf numFmtId="0" fontId="22" fillId="0" borderId="0" xfId="3" applyFont="1" applyFill="1" applyAlignment="1" applyProtection="1">
      <alignment horizontal="left" vertical="top"/>
      <protection locked="0"/>
    </xf>
    <xf numFmtId="0" fontId="4" fillId="0" borderId="0" xfId="2" applyFont="1" applyFill="1" applyAlignment="1" applyProtection="1">
      <alignment horizontal="left" vertical="top"/>
      <protection locked="0"/>
    </xf>
    <xf numFmtId="0" fontId="4" fillId="0" borderId="0" xfId="3" applyFont="1" applyFill="1" applyAlignment="1" applyProtection="1">
      <alignment horizontal="left" vertical="top"/>
      <protection locked="0"/>
    </xf>
    <xf numFmtId="49" fontId="4" fillId="0" borderId="0" xfId="2" applyNumberFormat="1" applyFont="1" applyFill="1" applyAlignment="1">
      <alignment horizontal="left" vertical="top" wrapText="1"/>
    </xf>
    <xf numFmtId="49" fontId="15" fillId="0" borderId="0" xfId="0" applyNumberFormat="1" applyFont="1" applyAlignment="1">
      <alignment horizontal="left" vertical="top" wrapText="1"/>
    </xf>
    <xf numFmtId="49" fontId="4" fillId="0" borderId="0" xfId="2" applyNumberFormat="1" applyFont="1" applyAlignment="1">
      <alignment horizontal="left" vertical="top" wrapText="1"/>
    </xf>
    <xf numFmtId="49" fontId="4" fillId="0" borderId="0" xfId="0" applyNumberFormat="1" applyFont="1" applyFill="1" applyAlignment="1" applyProtection="1">
      <alignment horizontal="left" vertical="top" wrapText="1"/>
      <protection locked="0"/>
    </xf>
    <xf numFmtId="49" fontId="22" fillId="0" borderId="0" xfId="3" applyNumberFormat="1" applyFont="1" applyFill="1" applyAlignment="1" applyProtection="1">
      <alignment horizontal="left" vertical="top" wrapText="1"/>
      <protection locked="0"/>
    </xf>
    <xf numFmtId="49" fontId="4" fillId="0" borderId="0" xfId="3" applyNumberFormat="1" applyFont="1" applyFill="1" applyAlignment="1" applyProtection="1">
      <alignment horizontal="left" vertical="top" wrapText="1"/>
      <protection locked="0"/>
    </xf>
    <xf numFmtId="0" fontId="4" fillId="13" borderId="0" xfId="0" applyFont="1" applyFill="1" applyAlignment="1" applyProtection="1">
      <alignment horizontal="left" vertical="top" wrapText="1"/>
      <protection locked="0"/>
    </xf>
    <xf numFmtId="0" fontId="4" fillId="13" borderId="0" xfId="2" applyNumberFormat="1" applyFont="1" applyFill="1" applyAlignment="1" applyProtection="1">
      <alignment horizontal="left" vertical="top" wrapText="1"/>
      <protection locked="0"/>
    </xf>
    <xf numFmtId="0" fontId="8" fillId="13" borderId="0" xfId="2" applyFont="1" applyFill="1" applyAlignment="1" applyProtection="1">
      <alignment horizontal="left" vertical="top" wrapText="1"/>
      <protection locked="0"/>
    </xf>
    <xf numFmtId="0" fontId="8" fillId="13" borderId="0" xfId="2" applyFont="1" applyFill="1" applyAlignment="1" applyProtection="1">
      <alignment vertical="top" wrapText="1"/>
      <protection locked="0"/>
    </xf>
    <xf numFmtId="0" fontId="4" fillId="13" borderId="0" xfId="2" applyFont="1" applyFill="1" applyProtection="1">
      <protection locked="0"/>
    </xf>
    <xf numFmtId="0" fontId="4" fillId="14" borderId="0" xfId="2" applyFill="1" applyAlignment="1">
      <alignment vertical="top" wrapText="1"/>
    </xf>
    <xf numFmtId="0" fontId="4" fillId="14" borderId="0" xfId="2" applyFill="1" applyAlignment="1">
      <alignment horizontal="left" vertical="top" wrapText="1"/>
    </xf>
    <xf numFmtId="0" fontId="10" fillId="0" borderId="0" xfId="2" applyFont="1" applyFill="1" applyAlignment="1">
      <alignment wrapText="1"/>
    </xf>
    <xf numFmtId="0" fontId="4" fillId="0" borderId="0" xfId="2" applyAlignment="1">
      <alignment horizontal="left" vertical="top" wrapText="1"/>
    </xf>
    <xf numFmtId="0" fontId="4" fillId="0" borderId="0" xfId="2" applyAlignment="1">
      <alignment vertical="top" wrapText="1"/>
    </xf>
    <xf numFmtId="0" fontId="6" fillId="0" borderId="0" xfId="2" applyFont="1" applyAlignment="1">
      <alignment vertical="top" wrapText="1"/>
    </xf>
    <xf numFmtId="0" fontId="6" fillId="0" borderId="0" xfId="2" applyFont="1" applyAlignment="1">
      <alignment horizontal="left" vertical="top" wrapText="1"/>
    </xf>
    <xf numFmtId="0" fontId="16" fillId="0" borderId="0" xfId="2" applyFont="1" applyAlignment="1">
      <alignment horizontal="left"/>
    </xf>
    <xf numFmtId="0" fontId="4" fillId="0" borderId="0" xfId="2" applyAlignment="1">
      <alignment horizontal="left"/>
    </xf>
    <xf numFmtId="0" fontId="23" fillId="0" borderId="0" xfId="2" applyFont="1" applyFill="1"/>
    <xf numFmtId="0" fontId="4" fillId="0" borderId="0" xfId="2" applyFont="1" applyAlignment="1">
      <alignment horizontal="left" wrapText="1"/>
    </xf>
    <xf numFmtId="0" fontId="6" fillId="0" borderId="16" xfId="2" applyFont="1" applyBorder="1" applyAlignment="1">
      <alignment horizontal="left"/>
    </xf>
    <xf numFmtId="0" fontId="4" fillId="0" borderId="16" xfId="2" applyFont="1" applyBorder="1" applyAlignment="1">
      <alignment horizontal="left" wrapText="1"/>
    </xf>
    <xf numFmtId="0" fontId="4" fillId="0" borderId="16" xfId="2" applyFont="1" applyBorder="1" applyAlignment="1">
      <alignment horizontal="left"/>
    </xf>
    <xf numFmtId="0" fontId="4" fillId="0" borderId="16" xfId="2" applyBorder="1"/>
    <xf numFmtId="0" fontId="4" fillId="5" borderId="16" xfId="2" applyFont="1" applyFill="1" applyBorder="1" applyAlignment="1">
      <alignment horizontal="left" wrapText="1"/>
    </xf>
    <xf numFmtId="0" fontId="8" fillId="5" borderId="16" xfId="2" applyFont="1" applyFill="1" applyBorder="1" applyAlignment="1">
      <alignment horizontal="left" wrapText="1"/>
    </xf>
    <xf numFmtId="0" fontId="8" fillId="5" borderId="16" xfId="2" applyFont="1" applyFill="1" applyBorder="1" applyAlignment="1">
      <alignment horizontal="left"/>
    </xf>
    <xf numFmtId="0" fontId="6" fillId="0" borderId="16" xfId="2" applyFont="1" applyFill="1" applyBorder="1" applyAlignment="1">
      <alignment horizontal="left"/>
    </xf>
    <xf numFmtId="0" fontId="6" fillId="15" borderId="16" xfId="2" applyFont="1" applyFill="1" applyBorder="1" applyAlignment="1">
      <alignment horizontal="left" wrapText="1"/>
    </xf>
    <xf numFmtId="0" fontId="24" fillId="7" borderId="0" xfId="2" applyFont="1" applyFill="1"/>
    <xf numFmtId="0" fontId="4" fillId="7" borderId="0" xfId="2" applyFill="1"/>
    <xf numFmtId="0" fontId="6" fillId="10" borderId="42" xfId="2" applyFont="1" applyFill="1" applyBorder="1" applyAlignment="1">
      <alignment horizontal="center"/>
    </xf>
    <xf numFmtId="0" fontId="25" fillId="0" borderId="42" xfId="2" applyFont="1" applyBorder="1" applyAlignment="1">
      <alignment wrapText="1"/>
    </xf>
    <xf numFmtId="0" fontId="26" fillId="0" borderId="42" xfId="2" applyFont="1" applyBorder="1" applyAlignment="1">
      <alignment wrapText="1"/>
    </xf>
    <xf numFmtId="0" fontId="6" fillId="0" borderId="41" xfId="2" applyFont="1" applyBorder="1" applyAlignment="1">
      <alignment wrapText="1"/>
    </xf>
    <xf numFmtId="0" fontId="6" fillId="0" borderId="0" xfId="2" applyFont="1" applyFill="1" applyBorder="1" applyAlignment="1">
      <alignment wrapText="1"/>
    </xf>
    <xf numFmtId="0" fontId="25" fillId="0" borderId="0" xfId="2" applyFont="1" applyBorder="1" applyAlignment="1">
      <alignment wrapText="1"/>
    </xf>
    <xf numFmtId="0" fontId="24" fillId="0" borderId="0" xfId="0" applyFont="1" applyFill="1"/>
    <xf numFmtId="0" fontId="4" fillId="0" borderId="0" xfId="0" applyFont="1"/>
    <xf numFmtId="0" fontId="6" fillId="0" borderId="19" xfId="0" applyFont="1" applyBorder="1" applyAlignment="1">
      <alignment horizontal="left" vertical="center"/>
    </xf>
    <xf numFmtId="0" fontId="4" fillId="0" borderId="20" xfId="0" applyFont="1" applyBorder="1"/>
    <xf numFmtId="0" fontId="4" fillId="0" borderId="21" xfId="0" applyFont="1" applyBorder="1"/>
    <xf numFmtId="0" fontId="0" fillId="0" borderId="22" xfId="0" applyBorder="1"/>
    <xf numFmtId="0" fontId="6" fillId="0" borderId="0" xfId="0" applyFont="1" applyAlignment="1">
      <alignment wrapText="1"/>
    </xf>
    <xf numFmtId="0" fontId="6" fillId="0" borderId="16"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horizontal="left" vertical="center"/>
    </xf>
    <xf numFmtId="0" fontId="4" fillId="0" borderId="0" xfId="0" applyFont="1" applyBorder="1" applyAlignment="1">
      <alignment vertical="center"/>
    </xf>
    <xf numFmtId="0" fontId="4" fillId="0" borderId="23" xfId="0" applyFont="1" applyBorder="1" applyAlignment="1">
      <alignment vertical="center"/>
    </xf>
    <xf numFmtId="0" fontId="4" fillId="0" borderId="0" xfId="0" applyFont="1" applyAlignment="1">
      <alignment wrapText="1"/>
    </xf>
    <xf numFmtId="0" fontId="0" fillId="0" borderId="24" xfId="0" applyBorder="1"/>
    <xf numFmtId="0" fontId="27" fillId="0" borderId="0" xfId="0" applyFont="1"/>
    <xf numFmtId="0" fontId="24" fillId="0" borderId="0" xfId="0" applyFont="1" applyFill="1" applyBorder="1" applyAlignment="1">
      <alignment horizontal="left"/>
    </xf>
    <xf numFmtId="0" fontId="28" fillId="0" borderId="0" xfId="0" applyFont="1"/>
    <xf numFmtId="0" fontId="0" fillId="0" borderId="9" xfId="0" applyBorder="1"/>
    <xf numFmtId="0" fontId="0" fillId="0" borderId="25" xfId="0" applyBorder="1"/>
    <xf numFmtId="0" fontId="4" fillId="0" borderId="24" xfId="0" applyFont="1" applyBorder="1"/>
    <xf numFmtId="0" fontId="15" fillId="0" borderId="0" xfId="0" applyFont="1"/>
    <xf numFmtId="0" fontId="4" fillId="0" borderId="0" xfId="2" applyFont="1" applyFill="1"/>
    <xf numFmtId="0" fontId="4" fillId="0" borderId="0" xfId="2" applyFont="1" applyFill="1" applyAlignment="1">
      <alignment horizontal="right"/>
    </xf>
    <xf numFmtId="0" fontId="4" fillId="0" borderId="0" xfId="2" applyFont="1"/>
    <xf numFmtId="0" fontId="11" fillId="0" borderId="0" xfId="2" applyFont="1"/>
    <xf numFmtId="0" fontId="6" fillId="0" borderId="9" xfId="2" applyFont="1" applyBorder="1"/>
    <xf numFmtId="2" fontId="15" fillId="0" borderId="0" xfId="0" applyNumberFormat="1" applyFont="1"/>
    <xf numFmtId="2" fontId="15" fillId="0" borderId="0" xfId="0" applyNumberFormat="1" applyFont="1" applyFill="1" applyBorder="1"/>
    <xf numFmtId="0" fontId="4" fillId="0" borderId="0" xfId="2" applyNumberFormat="1" applyFont="1"/>
    <xf numFmtId="166" fontId="4" fillId="0" borderId="0" xfId="2" applyNumberFormat="1" applyFont="1"/>
    <xf numFmtId="165" fontId="14" fillId="0" borderId="0" xfId="0" applyNumberFormat="1" applyFont="1" applyFill="1" applyBorder="1" applyAlignment="1">
      <alignment horizontal="right" vertical="center"/>
    </xf>
    <xf numFmtId="0" fontId="4" fillId="0" borderId="0" xfId="0" applyFont="1" applyBorder="1"/>
    <xf numFmtId="165" fontId="4" fillId="0" borderId="0" xfId="0" applyNumberFormat="1" applyFont="1"/>
    <xf numFmtId="0" fontId="4" fillId="0" borderId="0" xfId="0" applyFont="1" applyFill="1" applyBorder="1"/>
    <xf numFmtId="0" fontId="22" fillId="0" borderId="0" xfId="3" applyFont="1" applyAlignment="1" applyProtection="1"/>
    <xf numFmtId="0" fontId="4" fillId="0" borderId="10" xfId="2" applyFont="1" applyFill="1" applyBorder="1" applyAlignment="1">
      <alignment horizontal="center" vertical="center" wrapText="1"/>
    </xf>
    <xf numFmtId="0" fontId="3" fillId="0" borderId="0" xfId="0" applyFont="1"/>
    <xf numFmtId="0" fontId="0" fillId="6" borderId="0" xfId="0" applyFill="1"/>
    <xf numFmtId="0" fontId="3" fillId="0" borderId="0" xfId="0" applyFont="1" applyAlignment="1">
      <alignment horizontal="center"/>
    </xf>
    <xf numFmtId="0" fontId="0" fillId="0" borderId="0" xfId="0" applyAlignment="1">
      <alignment horizontal="center"/>
    </xf>
    <xf numFmtId="0" fontId="0" fillId="0" borderId="0" xfId="0" applyFill="1"/>
    <xf numFmtId="0" fontId="0" fillId="0" borderId="0" xfId="0" applyFont="1" applyAlignment="1">
      <alignment horizontal="center"/>
    </xf>
    <xf numFmtId="9" fontId="0" fillId="6" borderId="0" xfId="0" applyNumberFormat="1" applyFont="1" applyFill="1" applyAlignment="1">
      <alignment horizontal="center"/>
    </xf>
    <xf numFmtId="174" fontId="0" fillId="6" borderId="0" xfId="0" applyNumberFormat="1" applyFill="1" applyAlignment="1">
      <alignment horizontal="center"/>
    </xf>
    <xf numFmtId="0" fontId="3" fillId="0" borderId="0" xfId="0" applyFont="1" applyFill="1" applyAlignment="1">
      <alignment horizontal="center"/>
    </xf>
    <xf numFmtId="0" fontId="0" fillId="0" borderId="0" xfId="0" applyFill="1" applyAlignment="1">
      <alignment horizontal="center"/>
    </xf>
    <xf numFmtId="174" fontId="0" fillId="0" borderId="0" xfId="0" applyNumberFormat="1" applyFill="1" applyAlignment="1">
      <alignment horizontal="center"/>
    </xf>
    <xf numFmtId="174" fontId="4" fillId="9" borderId="16" xfId="2" applyNumberFormat="1" applyFill="1" applyBorder="1"/>
    <xf numFmtId="9" fontId="15" fillId="0" borderId="16" xfId="0" applyNumberFormat="1" applyFont="1" applyBorder="1" applyAlignment="1" applyProtection="1">
      <alignment horizontal="center"/>
      <protection locked="0"/>
    </xf>
    <xf numFmtId="9" fontId="15" fillId="0" borderId="16" xfId="0" applyNumberFormat="1" applyFont="1" applyFill="1" applyBorder="1" applyAlignment="1" applyProtection="1">
      <alignment horizontal="center"/>
      <protection locked="0"/>
    </xf>
    <xf numFmtId="174" fontId="15" fillId="0" borderId="16" xfId="0" applyNumberFormat="1" applyFont="1" applyFill="1" applyBorder="1" applyAlignment="1">
      <alignment horizontal="center"/>
    </xf>
    <xf numFmtId="174" fontId="15" fillId="0" borderId="16" xfId="0" applyNumberFormat="1" applyFont="1" applyBorder="1" applyAlignment="1" applyProtection="1">
      <alignment horizontal="center"/>
      <protection locked="0"/>
    </xf>
    <xf numFmtId="174" fontId="15" fillId="0" borderId="16" xfId="0" applyNumberFormat="1" applyFont="1" applyFill="1" applyBorder="1" applyAlignment="1" applyProtection="1">
      <alignment horizontal="center"/>
      <protection locked="0"/>
    </xf>
    <xf numFmtId="0" fontId="3" fillId="0" borderId="0" xfId="0" applyFont="1" applyFill="1"/>
    <xf numFmtId="0" fontId="0" fillId="0" borderId="0" xfId="0" applyFill="1" applyBorder="1" applyAlignment="1"/>
    <xf numFmtId="0" fontId="0" fillId="0" borderId="0" xfId="0" applyFill="1" applyBorder="1" applyAlignment="1">
      <alignment horizontal="center"/>
    </xf>
    <xf numFmtId="0" fontId="0" fillId="0" borderId="0" xfId="0" applyFill="1" applyBorder="1"/>
    <xf numFmtId="0" fontId="3" fillId="0" borderId="0" xfId="0" applyFont="1" applyFill="1" applyBorder="1" applyAlignment="1">
      <alignment horizontal="center"/>
    </xf>
    <xf numFmtId="174" fontId="0" fillId="0" borderId="0" xfId="0" applyNumberFormat="1" applyFont="1" applyFill="1" applyBorder="1" applyAlignment="1">
      <alignment horizontal="center"/>
    </xf>
    <xf numFmtId="174" fontId="0" fillId="0" borderId="0" xfId="0" applyNumberFormat="1" applyFill="1" applyBorder="1" applyAlignment="1">
      <alignment horizontal="center"/>
    </xf>
    <xf numFmtId="174" fontId="0" fillId="0" borderId="0" xfId="0" applyNumberFormat="1" applyAlignment="1">
      <alignment horizontal="center"/>
    </xf>
    <xf numFmtId="0" fontId="0" fillId="6" borderId="0" xfId="0" applyNumberFormat="1" applyFill="1" applyAlignment="1">
      <alignment horizontal="center"/>
    </xf>
    <xf numFmtId="0" fontId="15" fillId="0" borderId="16" xfId="0" applyNumberFormat="1" applyFont="1" applyFill="1" applyBorder="1" applyAlignment="1">
      <alignment horizontal="center"/>
    </xf>
    <xf numFmtId="174" fontId="4" fillId="0" borderId="16" xfId="2" applyNumberFormat="1" applyBorder="1" applyAlignment="1">
      <alignment horizontal="center"/>
    </xf>
    <xf numFmtId="0" fontId="4" fillId="0" borderId="16" xfId="2" applyBorder="1" applyAlignment="1">
      <alignment horizontal="center"/>
    </xf>
    <xf numFmtId="174" fontId="15" fillId="10" borderId="16" xfId="0" applyNumberFormat="1" applyFont="1" applyFill="1" applyBorder="1" applyAlignment="1" applyProtection="1">
      <alignment vertical="top"/>
      <protection hidden="1"/>
    </xf>
    <xf numFmtId="0" fontId="4" fillId="0" borderId="0" xfId="2" applyFont="1" applyFill="1" applyAlignment="1" applyProtection="1">
      <alignment horizontal="center" vertical="top" wrapText="1"/>
      <protection locked="0"/>
    </xf>
    <xf numFmtId="0" fontId="4" fillId="13" borderId="0" xfId="2" applyFont="1" applyFill="1" applyAlignment="1" applyProtection="1">
      <alignment horizontal="center" vertical="top" wrapText="1"/>
      <protection locked="0"/>
    </xf>
    <xf numFmtId="49" fontId="4" fillId="0" borderId="0" xfId="2" applyNumberFormat="1" applyFont="1" applyFill="1" applyAlignment="1" applyProtection="1">
      <alignment horizontal="center" vertical="top" wrapText="1"/>
      <protection locked="0"/>
    </xf>
    <xf numFmtId="49" fontId="4" fillId="13" borderId="0" xfId="2" applyNumberFormat="1" applyFont="1" applyFill="1" applyAlignment="1" applyProtection="1">
      <alignment horizontal="center" vertical="top" wrapText="1"/>
      <protection locked="0"/>
    </xf>
    <xf numFmtId="0" fontId="15" fillId="0" borderId="0" xfId="0" applyFont="1" applyAlignment="1">
      <alignment horizontal="center" vertical="top"/>
    </xf>
    <xf numFmtId="49" fontId="15" fillId="0" borderId="0" xfId="0" applyNumberFormat="1" applyFont="1" applyAlignment="1">
      <alignment horizontal="center" vertical="top" wrapText="1"/>
    </xf>
    <xf numFmtId="0" fontId="4" fillId="13" borderId="0" xfId="3" applyFont="1" applyFill="1" applyAlignment="1" applyProtection="1">
      <alignment horizontal="center" vertical="top" wrapText="1"/>
      <protection locked="0"/>
    </xf>
    <xf numFmtId="0" fontId="4" fillId="0" borderId="0" xfId="2" applyFill="1" applyAlignment="1" applyProtection="1">
      <alignment horizontal="center" vertical="top" wrapText="1"/>
      <protection locked="0"/>
    </xf>
    <xf numFmtId="0" fontId="4" fillId="13" borderId="0" xfId="2" applyFill="1" applyAlignment="1" applyProtection="1">
      <alignment horizontal="center" vertical="top" wrapText="1"/>
      <protection locked="0"/>
    </xf>
    <xf numFmtId="49" fontId="4" fillId="0" borderId="0" xfId="2" applyNumberFormat="1" applyFill="1" applyAlignment="1" applyProtection="1">
      <alignment horizontal="center" vertical="top" wrapText="1"/>
      <protection locked="0"/>
    </xf>
    <xf numFmtId="49" fontId="4" fillId="13" borderId="0" xfId="2" applyNumberFormat="1" applyFill="1" applyAlignment="1" applyProtection="1">
      <alignment horizontal="center" vertical="top" wrapText="1"/>
      <protection locked="0"/>
    </xf>
    <xf numFmtId="0" fontId="4" fillId="0" borderId="0" xfId="2" applyFont="1" applyAlignment="1">
      <alignment horizontal="center" vertical="top"/>
    </xf>
    <xf numFmtId="49" fontId="4" fillId="0" borderId="0" xfId="2" applyNumberFormat="1" applyFont="1" applyAlignment="1">
      <alignment horizontal="center" vertical="top" wrapText="1"/>
    </xf>
    <xf numFmtId="0" fontId="4" fillId="0" borderId="16" xfId="2" applyFill="1" applyBorder="1" applyAlignment="1">
      <alignment horizontal="center"/>
    </xf>
    <xf numFmtId="0" fontId="4" fillId="0" borderId="16" xfId="2" applyBorder="1" applyAlignment="1" applyProtection="1">
      <alignment horizontal="center" vertical="top" wrapText="1"/>
      <protection locked="0"/>
    </xf>
    <xf numFmtId="174" fontId="0" fillId="0" borderId="0" xfId="0" applyNumberFormat="1"/>
    <xf numFmtId="0" fontId="3" fillId="0" borderId="5" xfId="0" applyFont="1" applyBorder="1" applyAlignment="1">
      <alignment horizontal="center"/>
    </xf>
    <xf numFmtId="0" fontId="3" fillId="0" borderId="29" xfId="0" applyFont="1" applyBorder="1" applyAlignment="1">
      <alignment horizontal="center"/>
    </xf>
    <xf numFmtId="175" fontId="0" fillId="0" borderId="0" xfId="0" applyNumberFormat="1"/>
    <xf numFmtId="174" fontId="0" fillId="0" borderId="0" xfId="0" applyNumberFormat="1" applyFill="1"/>
    <xf numFmtId="0" fontId="3" fillId="0" borderId="8" xfId="0" applyFont="1" applyBorder="1"/>
    <xf numFmtId="0" fontId="0" fillId="0" borderId="0" xfId="0" applyBorder="1"/>
    <xf numFmtId="0" fontId="0" fillId="0" borderId="57" xfId="0" applyFont="1" applyBorder="1" applyAlignment="1">
      <alignment horizontal="center"/>
    </xf>
    <xf numFmtId="0" fontId="0" fillId="0" borderId="57" xfId="0" applyFont="1" applyFill="1" applyBorder="1" applyAlignment="1">
      <alignment horizontal="center"/>
    </xf>
    <xf numFmtId="0" fontId="0" fillId="0" borderId="0" xfId="0" applyBorder="1" applyAlignment="1">
      <alignment horizontal="center"/>
    </xf>
    <xf numFmtId="0" fontId="0" fillId="0" borderId="57" xfId="0" applyFill="1" applyBorder="1" applyAlignment="1">
      <alignment horizontal="center"/>
    </xf>
    <xf numFmtId="174" fontId="0" fillId="0" borderId="0" xfId="0" applyNumberFormat="1" applyBorder="1" applyAlignment="1">
      <alignment horizontal="center"/>
    </xf>
    <xf numFmtId="0" fontId="0" fillId="0" borderId="42" xfId="0" applyFill="1" applyBorder="1" applyAlignment="1">
      <alignment horizontal="center"/>
    </xf>
    <xf numFmtId="0" fontId="0" fillId="0" borderId="8" xfId="0" applyFont="1" applyBorder="1" applyAlignment="1">
      <alignment horizontal="center"/>
    </xf>
    <xf numFmtId="0" fontId="0" fillId="0" borderId="8" xfId="0" applyFont="1" applyFill="1" applyBorder="1" applyAlignment="1">
      <alignment horizontal="center"/>
    </xf>
    <xf numFmtId="0" fontId="0" fillId="0" borderId="12" xfId="0" applyFont="1" applyFill="1" applyBorder="1" applyAlignment="1">
      <alignment horizontal="center"/>
    </xf>
    <xf numFmtId="0" fontId="0" fillId="0" borderId="12" xfId="0" applyFont="1" applyBorder="1" applyAlignment="1">
      <alignment horizontal="center"/>
    </xf>
    <xf numFmtId="0" fontId="0" fillId="0" borderId="8" xfId="0" applyFill="1" applyBorder="1"/>
    <xf numFmtId="0" fontId="0" fillId="0" borderId="13" xfId="0" applyBorder="1"/>
    <xf numFmtId="174" fontId="0" fillId="0" borderId="0" xfId="0" applyNumberFormat="1" applyFill="1" applyBorder="1"/>
    <xf numFmtId="0" fontId="0" fillId="0" borderId="12" xfId="0" applyFill="1" applyBorder="1"/>
    <xf numFmtId="164" fontId="0" fillId="0" borderId="0" xfId="0" applyNumberFormat="1" applyFill="1" applyAlignment="1">
      <alignment horizontal="center"/>
    </xf>
    <xf numFmtId="174" fontId="0" fillId="0" borderId="13" xfId="0" applyNumberFormat="1" applyBorder="1" applyAlignment="1">
      <alignment horizontal="center"/>
    </xf>
    <xf numFmtId="0" fontId="15" fillId="0" borderId="0" xfId="0" applyNumberFormat="1" applyFont="1"/>
    <xf numFmtId="0" fontId="3" fillId="0" borderId="58" xfId="0" applyFont="1" applyBorder="1"/>
    <xf numFmtId="0" fontId="3" fillId="0" borderId="60" xfId="0" applyFont="1" applyBorder="1"/>
    <xf numFmtId="0" fontId="0" fillId="0" borderId="20" xfId="0" applyFill="1" applyBorder="1"/>
    <xf numFmtId="0" fontId="3" fillId="0" borderId="62" xfId="0" applyFont="1" applyBorder="1"/>
    <xf numFmtId="0" fontId="3" fillId="0" borderId="6" xfId="0" applyFont="1" applyBorder="1" applyAlignment="1">
      <alignment horizontal="center"/>
    </xf>
    <xf numFmtId="0" fontId="3" fillId="0" borderId="7" xfId="0" applyFont="1" applyBorder="1" applyAlignment="1">
      <alignment horizontal="center"/>
    </xf>
    <xf numFmtId="0" fontId="3" fillId="0" borderId="62" xfId="0" applyFont="1" applyBorder="1" applyAlignment="1">
      <alignment horizontal="center"/>
    </xf>
    <xf numFmtId="0" fontId="3" fillId="0" borderId="12" xfId="0" applyFont="1" applyFill="1" applyBorder="1"/>
    <xf numFmtId="0" fontId="15" fillId="0" borderId="16" xfId="0" applyFont="1" applyFill="1" applyBorder="1" applyAlignment="1">
      <alignment horizontal="center" wrapText="1"/>
    </xf>
    <xf numFmtId="0" fontId="51" fillId="0" borderId="0" xfId="0" applyFont="1" applyAlignment="1">
      <alignment horizontal="center"/>
    </xf>
    <xf numFmtId="0" fontId="0" fillId="0" borderId="16" xfId="0" applyBorder="1" applyAlignment="1">
      <alignment horizontal="center"/>
    </xf>
    <xf numFmtId="174" fontId="0" fillId="0" borderId="16" xfId="0" applyNumberFormat="1" applyFont="1" applyFill="1" applyBorder="1" applyAlignment="1">
      <alignment horizontal="center"/>
    </xf>
    <xf numFmtId="0" fontId="0" fillId="0" borderId="57" xfId="0" applyBorder="1" applyAlignment="1">
      <alignment horizontal="center"/>
    </xf>
    <xf numFmtId="0" fontId="3" fillId="0" borderId="57" xfId="0" applyFont="1" applyBorder="1" applyAlignment="1">
      <alignment horizontal="center"/>
    </xf>
    <xf numFmtId="0" fontId="0" fillId="0" borderId="42" xfId="0" applyBorder="1" applyAlignment="1">
      <alignment horizontal="center"/>
    </xf>
    <xf numFmtId="0" fontId="0" fillId="0" borderId="61" xfId="0" applyBorder="1" applyAlignment="1">
      <alignment horizontal="center"/>
    </xf>
    <xf numFmtId="0" fontId="4" fillId="0" borderId="16" xfId="2" applyFont="1" applyBorder="1" applyAlignment="1">
      <alignment horizontal="center"/>
    </xf>
    <xf numFmtId="0" fontId="4" fillId="5" borderId="16" xfId="2" applyFont="1" applyFill="1" applyBorder="1" applyAlignment="1">
      <alignment horizontal="center"/>
    </xf>
    <xf numFmtId="174" fontId="0" fillId="0" borderId="13" xfId="0" applyNumberFormat="1" applyFill="1" applyBorder="1" applyAlignment="1">
      <alignment horizontal="center"/>
    </xf>
    <xf numFmtId="0" fontId="0" fillId="0" borderId="13" xfId="0" applyFill="1" applyBorder="1" applyAlignment="1">
      <alignment horizontal="center"/>
    </xf>
    <xf numFmtId="0" fontId="3" fillId="0" borderId="28" xfId="0" applyFont="1" applyFill="1" applyBorder="1" applyAlignment="1">
      <alignment horizontal="center"/>
    </xf>
    <xf numFmtId="9" fontId="0" fillId="0" borderId="0" xfId="0" applyNumberFormat="1" applyFont="1" applyFill="1" applyBorder="1" applyAlignment="1">
      <alignment horizontal="center"/>
    </xf>
    <xf numFmtId="174" fontId="49" fillId="0" borderId="0" xfId="0" applyNumberFormat="1" applyFont="1" applyFill="1" applyBorder="1" applyAlignment="1">
      <alignment horizontal="center"/>
    </xf>
    <xf numFmtId="174" fontId="0" fillId="0" borderId="13" xfId="0" applyNumberFormat="1" applyFill="1" applyBorder="1"/>
    <xf numFmtId="0" fontId="3" fillId="0" borderId="6" xfId="0" applyFont="1" applyFill="1" applyBorder="1" applyAlignment="1">
      <alignment horizontal="center"/>
    </xf>
    <xf numFmtId="174" fontId="3" fillId="0" borderId="0" xfId="0" applyNumberFormat="1" applyFont="1" applyFill="1" applyBorder="1" applyAlignment="1">
      <alignment horizontal="center"/>
    </xf>
    <xf numFmtId="174" fontId="0" fillId="0" borderId="0" xfId="0" applyNumberFormat="1" applyFont="1" applyFill="1" applyBorder="1" applyAlignment="1">
      <alignment horizontal="right"/>
    </xf>
    <xf numFmtId="174" fontId="0" fillId="0" borderId="0" xfId="0" applyNumberFormat="1" applyBorder="1"/>
    <xf numFmtId="0" fontId="0" fillId="0" borderId="12" xfId="0" applyBorder="1"/>
    <xf numFmtId="174" fontId="0" fillId="0" borderId="13" xfId="0" applyNumberFormat="1" applyBorder="1"/>
    <xf numFmtId="0" fontId="3" fillId="0" borderId="5" xfId="0" applyFont="1" applyBorder="1"/>
    <xf numFmtId="174" fontId="0" fillId="0" borderId="28" xfId="0" applyNumberFormat="1" applyFill="1" applyBorder="1"/>
    <xf numFmtId="0" fontId="0" fillId="0" borderId="29" xfId="0" applyBorder="1" applyAlignment="1">
      <alignment horizontal="center"/>
    </xf>
    <xf numFmtId="0" fontId="0" fillId="0" borderId="42" xfId="0" applyFont="1" applyFill="1" applyBorder="1" applyAlignment="1">
      <alignment horizontal="center"/>
    </xf>
    <xf numFmtId="174" fontId="0" fillId="5" borderId="0" xfId="0" applyNumberFormat="1" applyFill="1" applyAlignment="1">
      <alignment horizontal="center"/>
    </xf>
    <xf numFmtId="0" fontId="0" fillId="5" borderId="0" xfId="0" applyFill="1"/>
    <xf numFmtId="174" fontId="0" fillId="0" borderId="4" xfId="0" applyNumberFormat="1" applyFont="1" applyFill="1" applyBorder="1" applyAlignment="1">
      <alignment horizontal="center"/>
    </xf>
    <xf numFmtId="0" fontId="3" fillId="0" borderId="9" xfId="0" applyFont="1" applyBorder="1" applyAlignment="1">
      <alignment horizontal="center"/>
    </xf>
    <xf numFmtId="0" fontId="3" fillId="0" borderId="59" xfId="0" applyFont="1" applyBorder="1" applyAlignment="1">
      <alignment horizontal="center"/>
    </xf>
    <xf numFmtId="174" fontId="0" fillId="0" borderId="3" xfId="0" applyNumberFormat="1" applyFont="1" applyFill="1" applyBorder="1" applyAlignment="1">
      <alignment horizontal="center"/>
    </xf>
    <xf numFmtId="0" fontId="3" fillId="0" borderId="2" xfId="0" applyFont="1" applyFill="1" applyBorder="1" applyAlignment="1">
      <alignment horizontal="left"/>
    </xf>
    <xf numFmtId="0" fontId="4" fillId="5" borderId="61" xfId="2" applyFont="1" applyFill="1" applyBorder="1" applyAlignment="1">
      <alignment horizontal="left" vertical="center" wrapText="1"/>
    </xf>
    <xf numFmtId="165" fontId="15" fillId="0" borderId="16" xfId="0" applyNumberFormat="1" applyFont="1" applyFill="1" applyBorder="1" applyAlignment="1">
      <alignment horizontal="center"/>
    </xf>
    <xf numFmtId="165" fontId="15" fillId="0" borderId="16" xfId="0" applyNumberFormat="1" applyFont="1" applyBorder="1" applyAlignment="1" applyProtection="1">
      <alignment horizontal="center"/>
      <protection locked="0"/>
    </xf>
    <xf numFmtId="165" fontId="15" fillId="0" borderId="16" xfId="0" applyNumberFormat="1" applyFont="1" applyFill="1" applyBorder="1" applyAlignment="1" applyProtection="1">
      <alignment horizontal="center"/>
      <protection locked="0"/>
    </xf>
    <xf numFmtId="174" fontId="0" fillId="5" borderId="0" xfId="0" applyNumberFormat="1" applyFill="1"/>
    <xf numFmtId="174" fontId="0" fillId="0" borderId="0" xfId="0" applyNumberFormat="1" applyFont="1" applyFill="1" applyAlignment="1">
      <alignment horizontal="center"/>
    </xf>
    <xf numFmtId="0" fontId="6" fillId="4" borderId="5" xfId="2" applyFont="1" applyFill="1" applyBorder="1" applyAlignment="1">
      <alignment horizontal="center" vertical="center" textRotation="90"/>
    </xf>
    <xf numFmtId="0" fontId="6" fillId="4" borderId="8" xfId="2" applyFont="1" applyFill="1" applyBorder="1" applyAlignment="1">
      <alignment horizontal="center" vertical="center" textRotation="90"/>
    </xf>
    <xf numFmtId="0" fontId="4" fillId="4" borderId="6" xfId="2" applyFont="1" applyFill="1" applyBorder="1" applyAlignment="1">
      <alignment horizontal="left" vertical="center" wrapText="1"/>
    </xf>
    <xf numFmtId="0" fontId="4" fillId="4" borderId="7" xfId="2" applyFont="1" applyFill="1" applyBorder="1" applyAlignment="1">
      <alignment horizontal="left" vertical="center" wrapText="1"/>
    </xf>
    <xf numFmtId="0" fontId="4" fillId="4" borderId="10" xfId="2" applyFont="1" applyFill="1" applyBorder="1" applyAlignment="1">
      <alignment horizontal="left" vertical="center" wrapText="1"/>
    </xf>
    <xf numFmtId="0" fontId="4" fillId="4" borderId="11" xfId="2" applyFont="1" applyFill="1" applyBorder="1" applyAlignment="1">
      <alignment horizontal="left" vertical="center" wrapText="1"/>
    </xf>
    <xf numFmtId="0" fontId="5" fillId="2" borderId="0" xfId="2" applyFont="1" applyFill="1" applyAlignment="1">
      <alignment horizontal="center"/>
    </xf>
    <xf numFmtId="0" fontId="6" fillId="3" borderId="2" xfId="2" applyFont="1" applyFill="1" applyBorder="1" applyAlignment="1">
      <alignment horizontal="left" vertical="center" wrapText="1"/>
    </xf>
    <xf numFmtId="0" fontId="6" fillId="3" borderId="3" xfId="2" applyFont="1" applyFill="1" applyBorder="1" applyAlignment="1">
      <alignment horizontal="left" vertical="center" wrapText="1"/>
    </xf>
    <xf numFmtId="0" fontId="6" fillId="3" borderId="4" xfId="2" applyFont="1" applyFill="1" applyBorder="1" applyAlignment="1">
      <alignment horizontal="left" vertical="center" wrapText="1"/>
    </xf>
    <xf numFmtId="0" fontId="4" fillId="3" borderId="2" xfId="2" applyFont="1" applyFill="1" applyBorder="1" applyAlignment="1">
      <alignment horizontal="left" vertical="center" wrapText="1"/>
    </xf>
    <xf numFmtId="0" fontId="4" fillId="3" borderId="3" xfId="2" applyFont="1" applyFill="1" applyBorder="1" applyAlignment="1">
      <alignment horizontal="left" vertical="center" wrapText="1"/>
    </xf>
    <xf numFmtId="0" fontId="4" fillId="3" borderId="4" xfId="2" applyFont="1" applyFill="1" applyBorder="1" applyAlignment="1">
      <alignment horizontal="left" vertical="center" wrapText="1"/>
    </xf>
    <xf numFmtId="0" fontId="4" fillId="2" borderId="0" xfId="2" applyFont="1" applyFill="1" applyAlignment="1">
      <alignment horizontal="left" wrapText="1"/>
    </xf>
    <xf numFmtId="0" fontId="4" fillId="2" borderId="0" xfId="2" applyFont="1" applyFill="1" applyAlignment="1">
      <alignment horizontal="left" vertical="center" wrapText="1"/>
    </xf>
    <xf numFmtId="0" fontId="6" fillId="5" borderId="8" xfId="2" applyFont="1" applyFill="1" applyBorder="1" applyAlignment="1">
      <alignment horizontal="center" vertical="center" textRotation="90"/>
    </xf>
    <xf numFmtId="0" fontId="6" fillId="5" borderId="12" xfId="2" applyFont="1" applyFill="1" applyBorder="1" applyAlignment="1">
      <alignment horizontal="center" vertical="center" textRotation="90"/>
    </xf>
    <xf numFmtId="0" fontId="7" fillId="5" borderId="10" xfId="2" applyFont="1" applyFill="1" applyBorder="1" applyAlignment="1">
      <alignment horizontal="left" vertical="center" wrapText="1"/>
    </xf>
    <xf numFmtId="0" fontId="7" fillId="5" borderId="11" xfId="2" applyFont="1" applyFill="1" applyBorder="1" applyAlignment="1">
      <alignment horizontal="left" vertical="center" wrapText="1"/>
    </xf>
    <xf numFmtId="0" fontId="4" fillId="5" borderId="10" xfId="2" applyFont="1" applyFill="1" applyBorder="1" applyAlignment="1">
      <alignment horizontal="left" vertical="center" wrapText="1"/>
    </xf>
    <xf numFmtId="0" fontId="4" fillId="5" borderId="11" xfId="2" applyFont="1" applyFill="1" applyBorder="1" applyAlignment="1">
      <alignment horizontal="left" vertical="center" wrapText="1"/>
    </xf>
    <xf numFmtId="0" fontId="4" fillId="5" borderId="14" xfId="2" applyFont="1" applyFill="1" applyBorder="1" applyAlignment="1">
      <alignment horizontal="left" vertical="center" wrapText="1"/>
    </xf>
    <xf numFmtId="0" fontId="4" fillId="5" borderId="15" xfId="2" applyFont="1" applyFill="1" applyBorder="1" applyAlignment="1">
      <alignment horizontal="left" vertical="center" wrapText="1"/>
    </xf>
    <xf numFmtId="0" fontId="4" fillId="0" borderId="1" xfId="2" applyFont="1" applyBorder="1" applyAlignment="1" applyProtection="1">
      <alignment horizontal="left"/>
      <protection locked="0"/>
    </xf>
    <xf numFmtId="0" fontId="4" fillId="0" borderId="10" xfId="2" applyFont="1" applyBorder="1" applyAlignment="1" applyProtection="1">
      <alignment horizontal="left"/>
      <protection locked="0"/>
    </xf>
    <xf numFmtId="0" fontId="4" fillId="0" borderId="17" xfId="2" applyFont="1" applyBorder="1" applyAlignment="1" applyProtection="1">
      <alignment horizontal="left"/>
      <protection locked="0"/>
    </xf>
    <xf numFmtId="0" fontId="6" fillId="3" borderId="16" xfId="2" applyFont="1" applyFill="1" applyBorder="1" applyAlignment="1">
      <alignment horizontal="left"/>
    </xf>
    <xf numFmtId="0" fontId="4" fillId="0" borderId="16" xfId="2" applyBorder="1" applyAlignment="1" applyProtection="1">
      <alignment horizontal="left"/>
      <protection locked="0"/>
    </xf>
    <xf numFmtId="0" fontId="6" fillId="7" borderId="16" xfId="2" applyFont="1" applyFill="1" applyBorder="1" applyAlignment="1" applyProtection="1">
      <alignment horizontal="left"/>
      <protection locked="0"/>
    </xf>
    <xf numFmtId="0" fontId="6" fillId="3" borderId="1" xfId="2" applyFont="1" applyFill="1" applyBorder="1" applyAlignment="1">
      <alignment horizontal="left" vertical="top"/>
    </xf>
    <xf numFmtId="0" fontId="6" fillId="3" borderId="17" xfId="2" applyFont="1" applyFill="1" applyBorder="1" applyAlignment="1">
      <alignment horizontal="left" vertical="top"/>
    </xf>
    <xf numFmtId="0" fontId="6" fillId="0" borderId="1"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7" xfId="2" applyFont="1" applyBorder="1" applyAlignment="1" applyProtection="1">
      <alignment horizontal="left" vertical="top" wrapText="1"/>
      <protection locked="0"/>
    </xf>
    <xf numFmtId="0" fontId="10" fillId="0" borderId="2" xfId="2" applyFont="1" applyBorder="1" applyAlignment="1">
      <alignment horizontal="center"/>
    </xf>
    <xf numFmtId="0" fontId="10" fillId="0" borderId="3" xfId="2" applyFont="1" applyBorder="1" applyAlignment="1">
      <alignment horizontal="center"/>
    </xf>
    <xf numFmtId="0" fontId="10" fillId="0" borderId="4" xfId="2" applyFont="1" applyBorder="1" applyAlignment="1">
      <alignment horizontal="center"/>
    </xf>
    <xf numFmtId="0" fontId="4" fillId="0" borderId="1" xfId="2" applyBorder="1" applyAlignment="1" applyProtection="1">
      <alignment horizontal="left"/>
      <protection locked="0"/>
    </xf>
    <xf numFmtId="0" fontId="4" fillId="0" borderId="17" xfId="2" applyBorder="1" applyAlignment="1" applyProtection="1">
      <alignment horizontal="left"/>
      <protection locked="0"/>
    </xf>
    <xf numFmtId="0" fontId="6" fillId="3" borderId="1" xfId="2" applyFont="1" applyFill="1" applyBorder="1" applyAlignment="1">
      <alignment horizontal="left"/>
    </xf>
    <xf numFmtId="0" fontId="6" fillId="3" borderId="17" xfId="2" applyFont="1" applyFill="1" applyBorder="1" applyAlignment="1">
      <alignment horizontal="left"/>
    </xf>
    <xf numFmtId="0" fontId="12" fillId="8" borderId="22" xfId="0" applyFont="1" applyFill="1" applyBorder="1" applyAlignment="1">
      <alignment horizontal="left" vertical="top" wrapText="1" readingOrder="1"/>
    </xf>
    <xf numFmtId="0" fontId="12" fillId="8" borderId="0" xfId="0" applyFont="1" applyFill="1" applyBorder="1" applyAlignment="1">
      <alignment horizontal="left" vertical="top" wrapText="1" readingOrder="1"/>
    </xf>
    <xf numFmtId="0" fontId="12" fillId="8" borderId="23" xfId="0" applyFont="1" applyFill="1" applyBorder="1" applyAlignment="1">
      <alignment horizontal="left" vertical="top" wrapText="1" readingOrder="1"/>
    </xf>
    <xf numFmtId="0" fontId="6" fillId="3" borderId="16" xfId="2" applyFont="1" applyFill="1" applyBorder="1" applyAlignment="1">
      <alignment horizontal="center"/>
    </xf>
    <xf numFmtId="0" fontId="6" fillId="3" borderId="1" xfId="2" applyFont="1" applyFill="1" applyBorder="1" applyAlignment="1">
      <alignment horizontal="left" vertical="center"/>
    </xf>
    <xf numFmtId="0" fontId="6" fillId="3" borderId="17" xfId="2" applyFont="1" applyFill="1" applyBorder="1" applyAlignment="1">
      <alignment horizontal="left" vertical="center"/>
    </xf>
    <xf numFmtId="0" fontId="4" fillId="0" borderId="16" xfId="2" applyBorder="1" applyAlignment="1" applyProtection="1">
      <alignment horizontal="center"/>
      <protection locked="0"/>
    </xf>
    <xf numFmtId="0" fontId="6" fillId="3" borderId="1" xfId="2" applyFont="1" applyFill="1" applyBorder="1" applyAlignment="1">
      <alignment horizontal="center"/>
    </xf>
    <xf numFmtId="0" fontId="6" fillId="3" borderId="10" xfId="2" applyFont="1" applyFill="1" applyBorder="1" applyAlignment="1">
      <alignment horizontal="center"/>
    </xf>
    <xf numFmtId="0" fontId="6" fillId="3" borderId="17" xfId="2" applyFont="1" applyFill="1" applyBorder="1" applyAlignment="1">
      <alignment horizontal="center"/>
    </xf>
    <xf numFmtId="0" fontId="4" fillId="0" borderId="16" xfId="2" applyFont="1" applyFill="1" applyBorder="1" applyAlignment="1" applyProtection="1">
      <alignment horizontal="left" vertical="top" wrapText="1"/>
      <protection locked="0"/>
    </xf>
    <xf numFmtId="0" fontId="4" fillId="9" borderId="16" xfId="2" applyFill="1" applyBorder="1" applyAlignment="1">
      <alignment horizontal="center" vertical="top" wrapText="1"/>
    </xf>
    <xf numFmtId="0" fontId="4" fillId="0" borderId="16" xfId="0" applyFont="1" applyBorder="1" applyAlignment="1" applyProtection="1">
      <alignment horizontal="left" vertical="top" wrapText="1"/>
      <protection locked="0"/>
    </xf>
    <xf numFmtId="0" fontId="4" fillId="9" borderId="56" xfId="2" applyFill="1" applyBorder="1" applyAlignment="1">
      <alignment horizontal="center" vertical="top" wrapText="1"/>
    </xf>
    <xf numFmtId="0" fontId="18" fillId="0" borderId="10" xfId="0" applyFont="1"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17" fillId="0" borderId="0" xfId="2" applyFont="1" applyFill="1" applyAlignment="1">
      <alignment horizontal="center"/>
    </xf>
    <xf numFmtId="0" fontId="6" fillId="0" borderId="26" xfId="2" applyFont="1" applyFill="1" applyBorder="1" applyAlignment="1">
      <alignment horizontal="center"/>
    </xf>
    <xf numFmtId="0" fontId="6" fillId="0" borderId="31" xfId="2" applyFont="1" applyFill="1" applyBorder="1" applyAlignment="1">
      <alignment horizontal="center"/>
    </xf>
    <xf numFmtId="0" fontId="3" fillId="0" borderId="5"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6" fillId="0" borderId="30" xfId="2" applyFont="1" applyFill="1" applyBorder="1" applyAlignment="1">
      <alignment horizontal="center"/>
    </xf>
    <xf numFmtId="0" fontId="6" fillId="0" borderId="33" xfId="2" applyFont="1" applyFill="1" applyBorder="1" applyAlignment="1">
      <alignment horizontal="center"/>
    </xf>
    <xf numFmtId="0" fontId="18" fillId="0" borderId="35" xfId="0" applyFont="1" applyFill="1" applyBorder="1" applyAlignment="1">
      <alignment horizontal="center"/>
    </xf>
    <xf numFmtId="0" fontId="18" fillId="0" borderId="10" xfId="0" applyFont="1" applyFill="1" applyBorder="1" applyAlignment="1">
      <alignment horizontal="center"/>
    </xf>
    <xf numFmtId="0" fontId="18" fillId="0" borderId="11" xfId="0" applyFont="1" applyFill="1" applyBorder="1" applyAlignment="1">
      <alignment horizontal="center"/>
    </xf>
    <xf numFmtId="0" fontId="3" fillId="0" borderId="10" xfId="0" applyFont="1" applyBorder="1" applyAlignment="1">
      <alignment horizontal="center"/>
    </xf>
    <xf numFmtId="0" fontId="6" fillId="0" borderId="1" xfId="0" applyFont="1" applyBorder="1" applyAlignment="1">
      <alignment horizontal="left" vertical="center" wrapText="1"/>
    </xf>
    <xf numFmtId="0" fontId="6" fillId="0" borderId="10" xfId="0" applyFont="1" applyBorder="1" applyAlignment="1">
      <alignment horizontal="left" vertical="center" wrapText="1"/>
    </xf>
    <xf numFmtId="0" fontId="6" fillId="0" borderId="17" xfId="0" applyFont="1" applyBorder="1" applyAlignment="1">
      <alignment horizontal="left" vertical="center" wrapText="1"/>
    </xf>
    <xf numFmtId="0" fontId="6" fillId="0" borderId="16" xfId="2" applyFont="1" applyFill="1" applyBorder="1" applyAlignment="1">
      <alignment horizontal="left" wrapText="1"/>
    </xf>
    <xf numFmtId="0" fontId="6" fillId="10" borderId="40" xfId="2" applyFont="1" applyFill="1" applyBorder="1" applyAlignment="1">
      <alignment horizontal="center" wrapText="1"/>
    </xf>
    <xf numFmtId="0" fontId="6" fillId="10" borderId="41" xfId="2" applyFont="1" applyFill="1" applyBorder="1" applyAlignment="1">
      <alignment horizontal="center" wrapText="1"/>
    </xf>
    <xf numFmtId="0" fontId="6" fillId="10" borderId="2" xfId="2" applyFont="1" applyFill="1" applyBorder="1" applyAlignment="1">
      <alignment horizontal="center"/>
    </xf>
    <xf numFmtId="0" fontId="6" fillId="10" borderId="3" xfId="2" applyFont="1" applyFill="1" applyBorder="1" applyAlignment="1">
      <alignment horizontal="center"/>
    </xf>
    <xf numFmtId="0" fontId="6" fillId="10" borderId="4" xfId="2" applyFont="1" applyFill="1" applyBorder="1" applyAlignment="1">
      <alignment horizontal="center"/>
    </xf>
    <xf numFmtId="0" fontId="6" fillId="0" borderId="40" xfId="2" applyFont="1" applyBorder="1" applyAlignment="1">
      <alignment horizontal="center" wrapText="1"/>
    </xf>
    <xf numFmtId="0" fontId="6" fillId="0" borderId="43" xfId="2" applyFont="1" applyBorder="1" applyAlignment="1">
      <alignment horizontal="center" wrapText="1"/>
    </xf>
    <xf numFmtId="0" fontId="6" fillId="0" borderId="41" xfId="2" applyFont="1" applyBorder="1" applyAlignment="1">
      <alignment horizontal="center" wrapText="1"/>
    </xf>
    <xf numFmtId="0" fontId="25" fillId="0" borderId="2" xfId="2" applyFont="1" applyBorder="1" applyAlignment="1">
      <alignment wrapText="1"/>
    </xf>
    <xf numFmtId="0" fontId="25" fillId="0" borderId="4" xfId="2" applyFont="1" applyBorder="1" applyAlignment="1">
      <alignment wrapText="1"/>
    </xf>
    <xf numFmtId="0" fontId="25" fillId="0" borderId="3" xfId="2" applyFont="1" applyBorder="1" applyAlignment="1">
      <alignment wrapText="1"/>
    </xf>
    <xf numFmtId="0" fontId="26" fillId="0" borderId="2" xfId="2" applyFont="1" applyBorder="1" applyAlignment="1">
      <alignment wrapText="1"/>
    </xf>
    <xf numFmtId="0" fontId="26" fillId="0" borderId="4" xfId="2" applyFont="1" applyBorder="1" applyAlignment="1">
      <alignment wrapText="1"/>
    </xf>
    <xf numFmtId="0" fontId="26" fillId="0" borderId="2" xfId="2" applyFont="1" applyBorder="1"/>
    <xf numFmtId="0" fontId="26" fillId="0" borderId="4" xfId="2" applyFont="1" applyBorder="1"/>
    <xf numFmtId="0" fontId="4" fillId="0" borderId="24" xfId="0" applyFont="1" applyBorder="1" applyAlignment="1">
      <alignment horizontal="left" vertical="center" wrapText="1"/>
    </xf>
    <xf numFmtId="0" fontId="4" fillId="0" borderId="9" xfId="0" applyFont="1" applyBorder="1" applyAlignment="1">
      <alignment horizontal="left" vertical="center" wrapText="1"/>
    </xf>
    <xf numFmtId="0" fontId="4" fillId="0" borderId="25" xfId="0" applyFont="1" applyBorder="1" applyAlignment="1">
      <alignment horizontal="left" vertical="center" wrapText="1"/>
    </xf>
    <xf numFmtId="0" fontId="0" fillId="0" borderId="20" xfId="0" applyNumberFormat="1" applyBorder="1" applyAlignment="1" applyProtection="1">
      <alignment wrapText="1"/>
      <protection locked="0"/>
    </xf>
    <xf numFmtId="0" fontId="6" fillId="0" borderId="19"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4" fillId="0" borderId="24" xfId="0" applyFont="1" applyBorder="1" applyAlignment="1">
      <alignment horizontal="left" wrapText="1"/>
    </xf>
    <xf numFmtId="0" fontId="4" fillId="0" borderId="9" xfId="0" applyFont="1" applyBorder="1" applyAlignment="1">
      <alignment horizontal="left" wrapText="1"/>
    </xf>
    <xf numFmtId="0" fontId="4" fillId="0" borderId="22" xfId="0" applyFont="1" applyBorder="1" applyAlignment="1">
      <alignment horizontal="left" vertical="center" wrapText="1"/>
    </xf>
    <xf numFmtId="0" fontId="4" fillId="0" borderId="0" xfId="0" applyFont="1" applyBorder="1" applyAlignment="1">
      <alignment horizontal="left" vertical="center" wrapText="1"/>
    </xf>
    <xf numFmtId="0" fontId="4" fillId="0" borderId="23" xfId="0" applyFont="1" applyBorder="1" applyAlignment="1">
      <alignment horizontal="left" vertical="center" wrapText="1"/>
    </xf>
    <xf numFmtId="0" fontId="11" fillId="0" borderId="0" xfId="2" applyFont="1" applyAlignment="1">
      <alignment horizontal="center"/>
    </xf>
    <xf numFmtId="0" fontId="6" fillId="0" borderId="9" xfId="2" applyFont="1" applyBorder="1" applyAlignment="1">
      <alignment horizontal="center"/>
    </xf>
    <xf numFmtId="0" fontId="0" fillId="0" borderId="10" xfId="0" applyBorder="1" applyAlignment="1">
      <alignment horizontal="left" vertical="center" wrapText="1"/>
    </xf>
    <xf numFmtId="0" fontId="0" fillId="0" borderId="10" xfId="0" applyFont="1" applyBorder="1" applyAlignment="1">
      <alignment horizontal="left" vertical="center" wrapText="1"/>
    </xf>
    <xf numFmtId="0" fontId="3" fillId="0" borderId="10" xfId="0" applyFont="1" applyBorder="1" applyAlignment="1">
      <alignment horizontal="left" vertical="center" wrapText="1"/>
    </xf>
  </cellXfs>
  <cellStyles count="98">
    <cellStyle name="20% - Accent1 2" xfId="4"/>
    <cellStyle name="20% - Accent1 2 2" xfId="5"/>
    <cellStyle name="20% - Accent2 2" xfId="6"/>
    <cellStyle name="20% - Accent2 2 2" xfId="7"/>
    <cellStyle name="20% - Accent3 2" xfId="8"/>
    <cellStyle name="20% - Accent3 2 2" xfId="9"/>
    <cellStyle name="20% - Accent4 2" xfId="10"/>
    <cellStyle name="20% - Accent4 2 2" xfId="11"/>
    <cellStyle name="20% - Accent5 2" xfId="12"/>
    <cellStyle name="20% - Accent5 2 2" xfId="13"/>
    <cellStyle name="20% - Accent6 2" xfId="14"/>
    <cellStyle name="20% - Accent6 2 2" xfId="15"/>
    <cellStyle name="40% - Accent1 2" xfId="16"/>
    <cellStyle name="40% - Accent1 2 2" xfId="17"/>
    <cellStyle name="40% - Accent2 2" xfId="18"/>
    <cellStyle name="40% - Accent2 2 2" xfId="19"/>
    <cellStyle name="40% - Accent3 2" xfId="20"/>
    <cellStyle name="40% - Accent3 2 2" xfId="21"/>
    <cellStyle name="40% - Accent4 2" xfId="22"/>
    <cellStyle name="40% - Accent4 2 2" xfId="23"/>
    <cellStyle name="40% - Accent5 2" xfId="24"/>
    <cellStyle name="40% - Accent5 2 2" xfId="25"/>
    <cellStyle name="40% - Accent6 2" xfId="26"/>
    <cellStyle name="40% - Accent6 2 2" xfId="27"/>
    <cellStyle name="60% - Accent1 2" xfId="28"/>
    <cellStyle name="60% - Accent2 2" xfId="29"/>
    <cellStyle name="60% - Accent3 2" xfId="30"/>
    <cellStyle name="60% - Accent4 2" xfId="31"/>
    <cellStyle name="60% - Accent5 2" xfId="32"/>
    <cellStyle name="60% - Accent6 2" xfId="33"/>
    <cellStyle name="Accent1 2" xfId="34"/>
    <cellStyle name="Accent2 2" xfId="35"/>
    <cellStyle name="Accent3 2" xfId="36"/>
    <cellStyle name="Accent4 2" xfId="37"/>
    <cellStyle name="Accent5 2" xfId="38"/>
    <cellStyle name="Accent6 2" xfId="39"/>
    <cellStyle name="Bad 2" xfId="40"/>
    <cellStyle name="Calculation 2" xfId="41"/>
    <cellStyle name="Check Cell 2" xfId="42"/>
    <cellStyle name="Comma" xfId="1" builtinId="3"/>
    <cellStyle name="Comma 2" xfId="43"/>
    <cellStyle name="DateTime" xfId="44"/>
    <cellStyle name="DateTime 2" xfId="45"/>
    <cellStyle name="Euro" xfId="46"/>
    <cellStyle name="Explanatory Text 2" xfId="47"/>
    <cellStyle name="Good 2" xfId="48"/>
    <cellStyle name="Heading 1 2" xfId="49"/>
    <cellStyle name="Heading 2 2" xfId="50"/>
    <cellStyle name="Heading 3 2" xfId="51"/>
    <cellStyle name="Heading 4 2" xfId="52"/>
    <cellStyle name="Hyperlink" xfId="3" builtinId="8"/>
    <cellStyle name="Hyperlink 2" xfId="53"/>
    <cellStyle name="Input 2" xfId="54"/>
    <cellStyle name="Linked Cell 2" xfId="55"/>
    <cellStyle name="Neutral 2" xfId="56"/>
    <cellStyle name="Normal" xfId="0" builtinId="0"/>
    <cellStyle name="Normal 2" xfId="2"/>
    <cellStyle name="Normal 3" xfId="57"/>
    <cellStyle name="Note 2" xfId="58"/>
    <cellStyle name="Note 2 2" xfId="59"/>
    <cellStyle name="Output 2" xfId="60"/>
    <cellStyle name="Percent 2" xfId="61"/>
    <cellStyle name="Percent 2 2" xfId="62"/>
    <cellStyle name="Percent 2 3" xfId="63"/>
    <cellStyle name="Standard_Bsp-Datenaustausch_S&amp;U" xfId="64"/>
    <cellStyle name="Style 21" xfId="65"/>
    <cellStyle name="Style 22" xfId="66"/>
    <cellStyle name="Style 23" xfId="67"/>
    <cellStyle name="Style 23 2" xfId="68"/>
    <cellStyle name="Style 24" xfId="69"/>
    <cellStyle name="Style 24 2" xfId="70"/>
    <cellStyle name="Style 25" xfId="71"/>
    <cellStyle name="Style 25 2" xfId="72"/>
    <cellStyle name="Style 26" xfId="73"/>
    <cellStyle name="Style 26 2" xfId="74"/>
    <cellStyle name="Style 27" xfId="75"/>
    <cellStyle name="Style 27 2" xfId="76"/>
    <cellStyle name="Style 28" xfId="77"/>
    <cellStyle name="Style 28 2" xfId="78"/>
    <cellStyle name="Style 29" xfId="79"/>
    <cellStyle name="Style 29 2" xfId="80"/>
    <cellStyle name="Style 30" xfId="81"/>
    <cellStyle name="Style 30 2" xfId="82"/>
    <cellStyle name="Style 31" xfId="83"/>
    <cellStyle name="Style 31 2" xfId="84"/>
    <cellStyle name="Style 32" xfId="85"/>
    <cellStyle name="Style 32 2" xfId="86"/>
    <cellStyle name="Style 33" xfId="87"/>
    <cellStyle name="Style 33 2" xfId="88"/>
    <cellStyle name="Style 34" xfId="89"/>
    <cellStyle name="Style 35" xfId="90"/>
    <cellStyle name="Style 36" xfId="91"/>
    <cellStyle name="text" xfId="92"/>
    <cellStyle name="Title 2" xfId="93"/>
    <cellStyle name="Total 2" xfId="94"/>
    <cellStyle name="Warning Text 2" xfId="95"/>
    <cellStyle name="wissenschaft-Eingabe" xfId="96"/>
    <cellStyle name="wissenschaft-Eingabe 2" xfId="97"/>
  </cellStyles>
  <dxfs count="4">
    <dxf>
      <fill>
        <patternFill>
          <bgColor rgb="FFFFC000"/>
        </patternFill>
      </fill>
    </dxf>
    <dxf>
      <fill>
        <patternFill>
          <bgColor rgb="FFFFC000"/>
        </patternFill>
      </fill>
    </dxf>
    <dxf>
      <font>
        <condense val="0"/>
        <extend val="0"/>
        <color indexed="44"/>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9525</xdr:colOff>
      <xdr:row>33</xdr:row>
      <xdr:rowOff>38100</xdr:rowOff>
    </xdr:from>
    <xdr:to>
      <xdr:col>13</xdr:col>
      <xdr:colOff>0</xdr:colOff>
      <xdr:row>47</xdr:row>
      <xdr:rowOff>28575</xdr:rowOff>
    </xdr:to>
    <xdr:sp macro="" textlink="">
      <xdr:nvSpPr>
        <xdr:cNvPr id="2" name="TextBox 1"/>
        <xdr:cNvSpPr txBox="1"/>
      </xdr:nvSpPr>
      <xdr:spPr>
        <a:xfrm>
          <a:off x="752475" y="7829550"/>
          <a:ext cx="7648575" cy="2257425"/>
        </a:xfrm>
        <a:prstGeom prst="rect">
          <a:avLst/>
        </a:prstGeom>
        <a:solidFill>
          <a:schemeClr val="bg1">
            <a:lumMod val="65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Neither the U.S. Department of Energy (DOE) National Energy Technology Laboratory (NETL) nor any person acting on behalf of these organizations:</a:t>
          </a:r>
        </a:p>
        <a:p>
          <a:endParaRPr lang="en-US" sz="1100">
            <a:solidFill>
              <a:schemeClr val="dk1"/>
            </a:solidFill>
            <a:latin typeface="+mn-lt"/>
            <a:ea typeface="+mn-ea"/>
            <a:cs typeface="+mn-cs"/>
          </a:endParaRPr>
        </a:p>
        <a:p>
          <a:pPr lvl="0"/>
          <a:r>
            <a:rPr lang="en-US" sz="1100">
              <a:solidFill>
                <a:schemeClr val="dk1"/>
              </a:solidFill>
              <a:latin typeface="+mn-lt"/>
              <a:ea typeface="+mn-ea"/>
              <a:cs typeface="+mn-cs"/>
            </a:rPr>
            <a:t>	A.  Makes any warranty or representation, express or implied, with respect to the accuracy, completeness, or 	 	      usefulness of the information contained in this document, or that the use of any information, apparatus, 		     </a:t>
          </a:r>
          <a:r>
            <a:rPr lang="en-US" sz="1100" baseline="0">
              <a:solidFill>
                <a:schemeClr val="dk1"/>
              </a:solidFill>
              <a:latin typeface="+mn-lt"/>
              <a:ea typeface="+mn-ea"/>
              <a:cs typeface="+mn-cs"/>
            </a:rPr>
            <a:t> </a:t>
          </a:r>
          <a:r>
            <a:rPr lang="en-US" sz="1100">
              <a:solidFill>
                <a:schemeClr val="dk1"/>
              </a:solidFill>
              <a:latin typeface="+mn-lt"/>
              <a:ea typeface="+mn-ea"/>
              <a:cs typeface="+mn-cs"/>
            </a:rPr>
            <a:t>method, or process disclosed in this document may not infringe on privately owned rights; or</a:t>
          </a:r>
        </a:p>
        <a:p>
          <a:pPr lvl="0"/>
          <a:r>
            <a:rPr lang="en-US" sz="1100">
              <a:solidFill>
                <a:schemeClr val="dk1"/>
              </a:solidFill>
              <a:latin typeface="+mn-lt"/>
              <a:ea typeface="+mn-ea"/>
              <a:cs typeface="+mn-cs"/>
            </a:rPr>
            <a:t>	B.  Assumes any liability with this report as to its use, or damages resulting from the use of any information,</a:t>
          </a:r>
          <a:r>
            <a:rPr lang="en-US" sz="1100" baseline="0">
              <a:solidFill>
                <a:schemeClr val="dk1"/>
              </a:solidFill>
              <a:latin typeface="+mn-lt"/>
              <a:ea typeface="+mn-ea"/>
              <a:cs typeface="+mn-cs"/>
            </a:rPr>
            <a:t> 		      a</a:t>
          </a:r>
          <a:r>
            <a:rPr lang="en-US" sz="1100">
              <a:solidFill>
                <a:schemeClr val="dk1"/>
              </a:solidFill>
              <a:latin typeface="+mn-lt"/>
              <a:ea typeface="+mn-ea"/>
              <a:cs typeface="+mn-cs"/>
            </a:rPr>
            <a:t>pparatus, method, or process disclosed in this document.</a:t>
          </a:r>
        </a:p>
        <a:p>
          <a:pPr lvl="0">
            <a:lnSpc>
              <a:spcPts val="1200"/>
            </a:lnSpc>
          </a:pPr>
          <a:endParaRPr lang="en-US" sz="1100">
            <a:solidFill>
              <a:schemeClr val="dk1"/>
            </a:solidFill>
            <a:latin typeface="+mn-lt"/>
            <a:ea typeface="+mn-ea"/>
            <a:cs typeface="+mn-cs"/>
          </a:endParaRPr>
        </a:p>
        <a:p>
          <a:pPr>
            <a:lnSpc>
              <a:spcPts val="1200"/>
            </a:lnSpc>
          </a:pPr>
          <a:r>
            <a:rPr lang="en-US" sz="1100">
              <a:solidFill>
                <a:schemeClr val="dk1"/>
              </a:solidFill>
              <a:latin typeface="+mn-lt"/>
              <a:ea typeface="+mn-ea"/>
              <a:cs typeface="+mn-cs"/>
            </a:rPr>
            <a:t>Reference herein to any specific commercial product, process, or service by trade name, trademark, manufacturer, or otherwise, does not necessarily constitute or imply its endorsement, recommendation, or favoring by NETL.  The views and opinions of the authors expressed herein do not necessarily state or reflect those of NETL.</a:t>
          </a:r>
        </a:p>
        <a:p>
          <a:r>
            <a:rPr lang="en-US" sz="1100">
              <a:solidFill>
                <a:schemeClr val="dk1"/>
              </a:solidFill>
              <a:latin typeface="+mn-lt"/>
              <a:ea typeface="+mn-ea"/>
              <a:cs typeface="+mn-cs"/>
            </a:rPr>
            <a:t> </a:t>
          </a:r>
        </a:p>
        <a:p>
          <a:pPr>
            <a:lnSpc>
              <a:spcPts val="1200"/>
            </a:lnSpc>
          </a:pPr>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16</xdr:row>
          <xdr:rowOff>47625</xdr:rowOff>
        </xdr:from>
        <xdr:to>
          <xdr:col>3</xdr:col>
          <xdr:colOff>781050</xdr:colOff>
          <xdr:row>16</xdr:row>
          <xdr:rowOff>257175</xdr:rowOff>
        </xdr:to>
        <xdr:sp macro="" textlink="">
          <xdr:nvSpPr>
            <xdr:cNvPr id="2049" name="Process"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942975</xdr:colOff>
          <xdr:row>16</xdr:row>
          <xdr:rowOff>47625</xdr:rowOff>
        </xdr:from>
        <xdr:to>
          <xdr:col>3</xdr:col>
          <xdr:colOff>1819275</xdr:colOff>
          <xdr:row>16</xdr:row>
          <xdr:rowOff>257175</xdr:rowOff>
        </xdr:to>
        <xdr:sp macro="" textlink="">
          <xdr:nvSpPr>
            <xdr:cNvPr id="2050" name="CheckBox1"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1981200</xdr:colOff>
          <xdr:row>16</xdr:row>
          <xdr:rowOff>47625</xdr:rowOff>
        </xdr:from>
        <xdr:to>
          <xdr:col>3</xdr:col>
          <xdr:colOff>2933700</xdr:colOff>
          <xdr:row>16</xdr:row>
          <xdr:rowOff>257175</xdr:rowOff>
        </xdr:to>
        <xdr:sp macro="" textlink="">
          <xdr:nvSpPr>
            <xdr:cNvPr id="2051" name="CheckBox2"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3095625</xdr:colOff>
          <xdr:row>16</xdr:row>
          <xdr:rowOff>47625</xdr:rowOff>
        </xdr:from>
        <xdr:to>
          <xdr:col>4</xdr:col>
          <xdr:colOff>381000</xdr:colOff>
          <xdr:row>16</xdr:row>
          <xdr:rowOff>247650</xdr:rowOff>
        </xdr:to>
        <xdr:sp macro="" textlink="">
          <xdr:nvSpPr>
            <xdr:cNvPr id="2052" name="CheckBox3"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11206</xdr:colOff>
      <xdr:row>14</xdr:row>
      <xdr:rowOff>56030</xdr:rowOff>
    </xdr:from>
    <xdr:to>
      <xdr:col>6</xdr:col>
      <xdr:colOff>5740444</xdr:colOff>
      <xdr:row>17</xdr:row>
      <xdr:rowOff>0</xdr:rowOff>
    </xdr:to>
    <xdr:sp macro="" textlink="">
      <xdr:nvSpPr>
        <xdr:cNvPr id="2" name="TextBox 1"/>
        <xdr:cNvSpPr txBox="1"/>
      </xdr:nvSpPr>
      <xdr:spPr>
        <a:xfrm>
          <a:off x="182656" y="2875430"/>
          <a:ext cx="12663438" cy="51547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t>The purpose</a:t>
          </a:r>
          <a:r>
            <a:rPr lang="en-US" sz="1100" b="1" baseline="0"/>
            <a:t> of this "Parameters Scenarios" worksheet is to provide a flexible method for adjusting parameters within this unit process. </a:t>
          </a:r>
          <a:r>
            <a:rPr lang="en-US" sz="1100"/>
            <a:t>The above table allows you</a:t>
          </a:r>
          <a:r>
            <a:rPr lang="en-US" sz="1100" baseline="0"/>
            <a:t> to select a scenario ID (CELL C4) and uses a lookup function to populate the adjustable parameters (the cells with yellow shading). The values for the adjustable parameters are linked to the "Data Summary" sheet.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285741</xdr:colOff>
      <xdr:row>0</xdr:row>
      <xdr:rowOff>23655</xdr:rowOff>
    </xdr:from>
    <xdr:to>
      <xdr:col>11</xdr:col>
      <xdr:colOff>510785</xdr:colOff>
      <xdr:row>24</xdr:row>
      <xdr:rowOff>91506</xdr:rowOff>
    </xdr:to>
    <xdr:grpSp>
      <xdr:nvGrpSpPr>
        <xdr:cNvPr id="17" name="Group 16"/>
        <xdr:cNvGrpSpPr/>
      </xdr:nvGrpSpPr>
      <xdr:grpSpPr>
        <a:xfrm>
          <a:off x="285741" y="23655"/>
          <a:ext cx="6977211" cy="4639851"/>
          <a:chOff x="285741" y="23655"/>
          <a:chExt cx="6977211" cy="4639851"/>
        </a:xfrm>
      </xdr:grpSpPr>
      <xdr:grpSp>
        <xdr:nvGrpSpPr>
          <xdr:cNvPr id="53" name="Legend"/>
          <xdr:cNvGrpSpPr/>
        </xdr:nvGrpSpPr>
        <xdr:grpSpPr>
          <a:xfrm>
            <a:off x="1555750" y="3818466"/>
            <a:ext cx="1958448" cy="785587"/>
            <a:chOff x="7457181" y="3134295"/>
            <a:chExt cx="1953912" cy="753022"/>
          </a:xfrm>
        </xdr:grpSpPr>
        <xdr:sp macro="" textlink="">
          <xdr:nvSpPr>
            <xdr:cNvPr id="54" name="LegendBox"/>
            <xdr:cNvSpPr/>
          </xdr:nvSpPr>
          <xdr:spPr>
            <a:xfrm>
              <a:off x="7534215" y="3386802"/>
              <a:ext cx="274320" cy="182880"/>
            </a:xfrm>
            <a:prstGeom prst="rect">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baseline="0">
                <a:solidFill>
                  <a:schemeClr val="tx1"/>
                </a:solidFill>
                <a:latin typeface="Arial" pitchFamily="34" charset="0"/>
                <a:cs typeface="Arial" pitchFamily="34" charset="0"/>
              </a:endParaRPr>
            </a:p>
          </xdr:txBody>
        </xdr:sp>
        <xdr:sp macro="" textlink="">
          <xdr:nvSpPr>
            <xdr:cNvPr id="55" name="Upstream Emssion Data"/>
            <xdr:cNvSpPr/>
          </xdr:nvSpPr>
          <xdr:spPr>
            <a:xfrm>
              <a:off x="7534215" y="3663597"/>
              <a:ext cx="274320" cy="182880"/>
            </a:xfrm>
            <a:prstGeom prst="parallelogram">
              <a:avLst>
                <a:gd name="adj" fmla="val 51761"/>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800">
                <a:solidFill>
                  <a:schemeClr val="tx1"/>
                </a:solidFill>
                <a:latin typeface="Arial" pitchFamily="34" charset="0"/>
                <a:cs typeface="Arial" pitchFamily="34" charset="0"/>
              </a:endParaRPr>
            </a:p>
          </xdr:txBody>
        </xdr:sp>
        <xdr:sp macro="" textlink="">
          <xdr:nvSpPr>
            <xdr:cNvPr id="56" name="TextBox 55"/>
            <xdr:cNvSpPr txBox="1"/>
          </xdr:nvSpPr>
          <xdr:spPr>
            <a:xfrm>
              <a:off x="7766540" y="3345962"/>
              <a:ext cx="6212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Process</a:t>
              </a:r>
            </a:p>
          </xdr:txBody>
        </xdr:sp>
        <xdr:sp macro="" textlink="">
          <xdr:nvSpPr>
            <xdr:cNvPr id="57" name="TextBox 56"/>
            <xdr:cNvSpPr txBox="1"/>
          </xdr:nvSpPr>
          <xdr:spPr>
            <a:xfrm>
              <a:off x="7766540" y="3622757"/>
              <a:ext cx="164455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Upstream Emissions</a:t>
              </a:r>
              <a:r>
                <a:rPr lang="en-US" sz="1100" baseline="0"/>
                <a:t> Data</a:t>
              </a:r>
              <a:endParaRPr lang="en-US" sz="1100"/>
            </a:p>
          </xdr:txBody>
        </xdr:sp>
        <xdr:sp macro="" textlink="">
          <xdr:nvSpPr>
            <xdr:cNvPr id="58" name="TextBox 57"/>
            <xdr:cNvSpPr txBox="1"/>
          </xdr:nvSpPr>
          <xdr:spPr>
            <a:xfrm>
              <a:off x="7457181" y="3134295"/>
              <a:ext cx="39966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t>Key</a:t>
              </a:r>
            </a:p>
          </xdr:txBody>
        </xdr:sp>
      </xdr:grpSp>
      <xdr:sp macro="" textlink="">
        <xdr:nvSpPr>
          <xdr:cNvPr id="61" name="Reference Flow"/>
          <xdr:cNvSpPr/>
        </xdr:nvSpPr>
        <xdr:spPr>
          <a:xfrm>
            <a:off x="4347633" y="3881967"/>
            <a:ext cx="2308824" cy="781539"/>
          </a:xfrm>
          <a:prstGeom prst="rect">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en-US" sz="1000">
                <a:solidFill>
                  <a:schemeClr val="tx1"/>
                </a:solidFill>
                <a:latin typeface="Arial" pitchFamily="34" charset="0"/>
                <a:cs typeface="Arial" pitchFamily="34" charset="0"/>
              </a:rPr>
              <a:t>Rare earth concentrate</a:t>
            </a:r>
            <a:endParaRPr lang="en-US" sz="1000" baseline="0">
              <a:solidFill>
                <a:schemeClr val="tx1"/>
              </a:solidFill>
              <a:latin typeface="Arial" pitchFamily="34" charset="0"/>
              <a:cs typeface="Arial" pitchFamily="34" charset="0"/>
            </a:endParaRPr>
          </a:p>
        </xdr:txBody>
      </xdr:sp>
      <xdr:cxnSp macro="">
        <xdr:nvCxnSpPr>
          <xdr:cNvPr id="62" name="Straight Arrow Connector Process"/>
          <xdr:cNvCxnSpPr>
            <a:stCxn id="60" idx="2"/>
            <a:endCxn id="61" idx="0"/>
          </xdr:cNvCxnSpPr>
        </xdr:nvCxnSpPr>
        <xdr:spPr>
          <a:xfrm>
            <a:off x="5496999" y="2748094"/>
            <a:ext cx="5046" cy="1133873"/>
          </a:xfrm>
          <a:prstGeom prst="straightConnector1">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63" name="Upstream Emssion Data 1"/>
          <xdr:cNvSpPr/>
        </xdr:nvSpPr>
        <xdr:spPr>
          <a:xfrm>
            <a:off x="285741" y="23655"/>
            <a:ext cx="1586591" cy="697138"/>
          </a:xfrm>
          <a:prstGeom prst="parallelogram">
            <a:avLst>
              <a:gd name="adj" fmla="val 51761"/>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en-US" sz="1000">
                <a:solidFill>
                  <a:schemeClr val="tx1"/>
                </a:solidFill>
                <a:latin typeface="Arial" pitchFamily="34" charset="0"/>
                <a:cs typeface="Arial" pitchFamily="34" charset="0"/>
              </a:rPr>
              <a:t>Crude Ore </a:t>
            </a:r>
          </a:p>
        </xdr:txBody>
      </xdr:sp>
      <xdr:cxnSp macro="">
        <xdr:nvCxnSpPr>
          <xdr:cNvPr id="64" name="Straight Arrow Connector 1"/>
          <xdr:cNvCxnSpPr>
            <a:stCxn id="63" idx="2"/>
            <a:endCxn id="2" idx="1"/>
          </xdr:cNvCxnSpPr>
        </xdr:nvCxnSpPr>
        <xdr:spPr>
          <a:xfrm>
            <a:off x="1691909" y="372224"/>
            <a:ext cx="1885258" cy="0"/>
          </a:xfrm>
          <a:prstGeom prst="straightConnector1">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65" name="Upstream Emssion Data 2"/>
          <xdr:cNvSpPr/>
        </xdr:nvSpPr>
        <xdr:spPr>
          <a:xfrm>
            <a:off x="1786467" y="400081"/>
            <a:ext cx="1590824" cy="697138"/>
          </a:xfrm>
          <a:prstGeom prst="parallelogram">
            <a:avLst>
              <a:gd name="adj" fmla="val 51761"/>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en-US" sz="1000">
                <a:solidFill>
                  <a:schemeClr val="tx1"/>
                </a:solidFill>
                <a:latin typeface="Arial" pitchFamily="34" charset="0"/>
                <a:cs typeface="Arial" pitchFamily="34" charset="0"/>
              </a:rPr>
              <a:t>Hydrochloric Acid, 10%</a:t>
            </a:r>
          </a:p>
        </xdr:txBody>
      </xdr:sp>
      <xdr:cxnSp macro="">
        <xdr:nvCxnSpPr>
          <xdr:cNvPr id="66" name="Straight Arrow Connector 2"/>
          <xdr:cNvCxnSpPr>
            <a:stCxn id="65" idx="2"/>
            <a:endCxn id="3" idx="1"/>
          </xdr:cNvCxnSpPr>
        </xdr:nvCxnSpPr>
        <xdr:spPr>
          <a:xfrm>
            <a:off x="3196868" y="748650"/>
            <a:ext cx="380299" cy="0"/>
          </a:xfrm>
          <a:prstGeom prst="straightConnector1">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68" name="Upstream Emssion Data 3"/>
          <xdr:cNvSpPr/>
        </xdr:nvSpPr>
        <xdr:spPr>
          <a:xfrm>
            <a:off x="285741" y="797673"/>
            <a:ext cx="1586591" cy="697138"/>
          </a:xfrm>
          <a:prstGeom prst="parallelogram">
            <a:avLst>
              <a:gd name="adj" fmla="val 51761"/>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en-US" sz="1000">
                <a:solidFill>
                  <a:schemeClr val="tx1"/>
                </a:solidFill>
                <a:latin typeface="Arial" pitchFamily="34" charset="0"/>
                <a:cs typeface="Arial" pitchFamily="34" charset="0"/>
              </a:rPr>
              <a:t>Sodium Carbonate/Soda Ash</a:t>
            </a:r>
          </a:p>
        </xdr:txBody>
      </xdr:sp>
      <xdr:cxnSp macro="">
        <xdr:nvCxnSpPr>
          <xdr:cNvPr id="69" name="Straight Arrow Connector 3"/>
          <xdr:cNvCxnSpPr>
            <a:stCxn id="68" idx="2"/>
            <a:endCxn id="4" idx="1"/>
          </xdr:cNvCxnSpPr>
        </xdr:nvCxnSpPr>
        <xdr:spPr>
          <a:xfrm>
            <a:off x="1691909" y="1146242"/>
            <a:ext cx="1885258" cy="0"/>
          </a:xfrm>
          <a:prstGeom prst="straightConnector1">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70" name="Upstream Emssion Data 4"/>
          <xdr:cNvSpPr/>
        </xdr:nvSpPr>
        <xdr:spPr>
          <a:xfrm>
            <a:off x="1786467" y="1174099"/>
            <a:ext cx="1590824" cy="697138"/>
          </a:xfrm>
          <a:prstGeom prst="parallelogram">
            <a:avLst>
              <a:gd name="adj" fmla="val 51761"/>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en-US" sz="1000">
                <a:solidFill>
                  <a:schemeClr val="tx1"/>
                </a:solidFill>
                <a:latin typeface="Arial" pitchFamily="34" charset="0"/>
                <a:cs typeface="Arial" pitchFamily="34" charset="0"/>
              </a:rPr>
              <a:t>Sodium Silicofluoride</a:t>
            </a:r>
          </a:p>
        </xdr:txBody>
      </xdr:sp>
      <xdr:cxnSp macro="">
        <xdr:nvCxnSpPr>
          <xdr:cNvPr id="71" name="Straight Arrow Connector 4"/>
          <xdr:cNvCxnSpPr>
            <a:stCxn id="70" idx="2"/>
            <a:endCxn id="5" idx="1"/>
          </xdr:cNvCxnSpPr>
        </xdr:nvCxnSpPr>
        <xdr:spPr>
          <a:xfrm>
            <a:off x="3196868" y="1522668"/>
            <a:ext cx="380299" cy="0"/>
          </a:xfrm>
          <a:prstGeom prst="straightConnector1">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72" name="Upstream Emssion Data 5"/>
          <xdr:cNvSpPr/>
        </xdr:nvSpPr>
        <xdr:spPr>
          <a:xfrm>
            <a:off x="285741" y="1582274"/>
            <a:ext cx="1586591" cy="697138"/>
          </a:xfrm>
          <a:prstGeom prst="parallelogram">
            <a:avLst>
              <a:gd name="adj" fmla="val 51761"/>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en-US" sz="1000">
                <a:solidFill>
                  <a:schemeClr val="tx1"/>
                </a:solidFill>
                <a:latin typeface="Arial" pitchFamily="34" charset="0"/>
                <a:cs typeface="Arial" pitchFamily="34" charset="0"/>
              </a:rPr>
              <a:t>Ammonium Lignin Sulfonate </a:t>
            </a:r>
          </a:p>
        </xdr:txBody>
      </xdr:sp>
      <xdr:cxnSp macro="">
        <xdr:nvCxnSpPr>
          <xdr:cNvPr id="73" name="Straight Arrow Connector 5"/>
          <xdr:cNvCxnSpPr>
            <a:stCxn id="72" idx="2"/>
            <a:endCxn id="6" idx="1"/>
          </xdr:cNvCxnSpPr>
        </xdr:nvCxnSpPr>
        <xdr:spPr>
          <a:xfrm>
            <a:off x="1691909" y="1930843"/>
            <a:ext cx="1885258" cy="0"/>
          </a:xfrm>
          <a:prstGeom prst="straightConnector1">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74" name="Upstream Emssion Data 6"/>
          <xdr:cNvSpPr/>
        </xdr:nvSpPr>
        <xdr:spPr>
          <a:xfrm>
            <a:off x="1786467" y="1958700"/>
            <a:ext cx="1590824" cy="697138"/>
          </a:xfrm>
          <a:prstGeom prst="parallelogram">
            <a:avLst>
              <a:gd name="adj" fmla="val 51761"/>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en-US" sz="1000">
                <a:solidFill>
                  <a:schemeClr val="tx1"/>
                </a:solidFill>
                <a:latin typeface="Arial" pitchFamily="34" charset="0"/>
                <a:cs typeface="Arial" pitchFamily="34" charset="0"/>
              </a:rPr>
              <a:t>Tall oil fatty acid </a:t>
            </a:r>
          </a:p>
        </xdr:txBody>
      </xdr:sp>
      <xdr:cxnSp macro="">
        <xdr:nvCxnSpPr>
          <xdr:cNvPr id="75" name="Straight Arrow Connector 6"/>
          <xdr:cNvCxnSpPr>
            <a:stCxn id="74" idx="2"/>
            <a:endCxn id="7" idx="1"/>
          </xdr:cNvCxnSpPr>
        </xdr:nvCxnSpPr>
        <xdr:spPr>
          <a:xfrm>
            <a:off x="3196868" y="2307269"/>
            <a:ext cx="380325" cy="0"/>
          </a:xfrm>
          <a:prstGeom prst="straightConnector1">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76" name="Upstream Emssion Data 7"/>
          <xdr:cNvSpPr/>
        </xdr:nvSpPr>
        <xdr:spPr>
          <a:xfrm>
            <a:off x="285741" y="2345709"/>
            <a:ext cx="1586591" cy="697138"/>
          </a:xfrm>
          <a:prstGeom prst="parallelogram">
            <a:avLst>
              <a:gd name="adj" fmla="val 51761"/>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en-US" sz="1000">
                <a:solidFill>
                  <a:schemeClr val="tx1"/>
                </a:solidFill>
                <a:latin typeface="Arial" pitchFamily="34" charset="0"/>
                <a:cs typeface="Arial" pitchFamily="34" charset="0"/>
              </a:rPr>
              <a:t>Heat </a:t>
            </a:r>
          </a:p>
        </xdr:txBody>
      </xdr:sp>
      <xdr:cxnSp macro="">
        <xdr:nvCxnSpPr>
          <xdr:cNvPr id="77" name="Straight Arrow Connector 7"/>
          <xdr:cNvCxnSpPr>
            <a:stCxn id="76" idx="2"/>
            <a:endCxn id="8" idx="1"/>
          </xdr:cNvCxnSpPr>
        </xdr:nvCxnSpPr>
        <xdr:spPr>
          <a:xfrm>
            <a:off x="1691909" y="2694278"/>
            <a:ext cx="1885152" cy="0"/>
          </a:xfrm>
          <a:prstGeom prst="straightConnector1">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78" name="Upstream Emssion Data 8"/>
          <xdr:cNvSpPr/>
        </xdr:nvSpPr>
        <xdr:spPr>
          <a:xfrm>
            <a:off x="1786467" y="2732718"/>
            <a:ext cx="1590824" cy="697138"/>
          </a:xfrm>
          <a:prstGeom prst="parallelogram">
            <a:avLst>
              <a:gd name="adj" fmla="val 51761"/>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en-US" sz="1000">
                <a:solidFill>
                  <a:schemeClr val="tx1"/>
                </a:solidFill>
                <a:latin typeface="Arial" pitchFamily="34" charset="0"/>
                <a:cs typeface="Arial" pitchFamily="34" charset="0"/>
              </a:rPr>
              <a:t>Electricity</a:t>
            </a:r>
          </a:p>
        </xdr:txBody>
      </xdr:sp>
      <xdr:cxnSp macro="">
        <xdr:nvCxnSpPr>
          <xdr:cNvPr id="79" name="Straight Arrow Connector 8"/>
          <xdr:cNvCxnSpPr>
            <a:stCxn id="78" idx="2"/>
            <a:endCxn id="9" idx="1"/>
          </xdr:cNvCxnSpPr>
        </xdr:nvCxnSpPr>
        <xdr:spPr>
          <a:xfrm>
            <a:off x="3196868" y="3081287"/>
            <a:ext cx="380123" cy="0"/>
          </a:xfrm>
          <a:prstGeom prst="straightConnector1">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sp macro="" textlink="">
        <xdr:nvSpPr>
          <xdr:cNvPr id="59" name="Boundary Box"/>
          <xdr:cNvSpPr/>
        </xdr:nvSpPr>
        <xdr:spPr>
          <a:xfrm>
            <a:off x="3577167" y="304799"/>
            <a:ext cx="3685785" cy="3335867"/>
          </a:xfrm>
          <a:prstGeom prst="rect">
            <a:avLst/>
          </a:prstGeom>
          <a:solidFill>
            <a:srgbClr val="FFFFCC"/>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marL="0" marR="0" indent="0" algn="ctr" defTabSz="914400" eaLnBrk="1" fontAlgn="auto" latinLnBrk="0" hangingPunct="1">
              <a:lnSpc>
                <a:spcPct val="100000"/>
              </a:lnSpc>
              <a:spcBef>
                <a:spcPts val="0"/>
              </a:spcBef>
              <a:spcAft>
                <a:spcPts val="0"/>
              </a:spcAft>
              <a:buClrTx/>
              <a:buSzTx/>
              <a:buFontTx/>
              <a:buNone/>
              <a:tabLst/>
              <a:defRPr/>
            </a:pPr>
            <a:r>
              <a:rPr lang="en-US" sz="1200" baseline="0">
                <a:solidFill>
                  <a:sysClr val="windowText" lastClr="000000"/>
                </a:solidFill>
                <a:effectLst/>
                <a:latin typeface="Arial" pitchFamily="34" charset="0"/>
                <a:ea typeface="+mn-ea"/>
                <a:cs typeface="Arial" pitchFamily="34" charset="0"/>
              </a:rPr>
              <a:t>Froth Flotation : System Boundary</a:t>
            </a:r>
          </a:p>
        </xdr:txBody>
      </xdr:sp>
      <xdr:sp macro="" textlink="">
        <xdr:nvSpPr>
          <xdr:cNvPr id="60" name="Process"/>
          <xdr:cNvSpPr/>
        </xdr:nvSpPr>
        <xdr:spPr>
          <a:xfrm>
            <a:off x="4344455" y="1066800"/>
            <a:ext cx="2305087" cy="1681294"/>
          </a:xfrm>
          <a:prstGeom prst="rect">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a:solidFill>
                  <a:sysClr val="windowText" lastClr="000000"/>
                </a:solidFill>
                <a:latin typeface="Arial" pitchFamily="34" charset="0"/>
                <a:cs typeface="Arial" pitchFamily="34" charset="0"/>
              </a:rPr>
              <a:t>Mined crude ore to rare earth concentrate froth flotation process for Mountain Pass, CA</a:t>
            </a:r>
          </a:p>
        </xdr:txBody>
      </xdr:sp>
      <xdr:sp macro="" textlink="">
        <xdr:nvSpPr>
          <xdr:cNvPr id="2" name="Link 1"/>
          <xdr:cNvSpPr/>
        </xdr:nvSpPr>
        <xdr:spPr>
          <a:xfrm>
            <a:off x="3577167" y="215760"/>
            <a:ext cx="12788" cy="312928"/>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 name="Link 2"/>
          <xdr:cNvSpPr/>
        </xdr:nvSpPr>
        <xdr:spPr>
          <a:xfrm>
            <a:off x="3577167" y="592186"/>
            <a:ext cx="12788" cy="312928"/>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 name="Link 3"/>
          <xdr:cNvSpPr/>
        </xdr:nvSpPr>
        <xdr:spPr>
          <a:xfrm>
            <a:off x="3577167" y="989778"/>
            <a:ext cx="12788" cy="312928"/>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Link 4"/>
          <xdr:cNvSpPr/>
        </xdr:nvSpPr>
        <xdr:spPr>
          <a:xfrm>
            <a:off x="3577167" y="1366204"/>
            <a:ext cx="12788" cy="312928"/>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 name="Link 5"/>
          <xdr:cNvSpPr/>
        </xdr:nvSpPr>
        <xdr:spPr>
          <a:xfrm>
            <a:off x="3577167" y="1774379"/>
            <a:ext cx="12788" cy="312928"/>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 name="Link 6"/>
          <xdr:cNvSpPr/>
        </xdr:nvSpPr>
        <xdr:spPr>
          <a:xfrm>
            <a:off x="3577193" y="2150805"/>
            <a:ext cx="12788" cy="312928"/>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 name="Link 7"/>
          <xdr:cNvSpPr/>
        </xdr:nvSpPr>
        <xdr:spPr>
          <a:xfrm>
            <a:off x="3577061" y="2537814"/>
            <a:ext cx="12787" cy="312928"/>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 name="Link 8"/>
          <xdr:cNvSpPr/>
        </xdr:nvSpPr>
        <xdr:spPr>
          <a:xfrm>
            <a:off x="3576991" y="2924823"/>
            <a:ext cx="12787" cy="312928"/>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 name="Link 9"/>
          <xdr:cNvSpPr/>
        </xdr:nvSpPr>
        <xdr:spPr>
          <a:xfrm>
            <a:off x="3576955" y="3322415"/>
            <a:ext cx="12787" cy="312928"/>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0" name="Upstream Emssion Data 9"/>
          <xdr:cNvSpPr/>
        </xdr:nvSpPr>
        <xdr:spPr>
          <a:xfrm>
            <a:off x="285741" y="3130310"/>
            <a:ext cx="1586591" cy="697138"/>
          </a:xfrm>
          <a:prstGeom prst="parallelogram">
            <a:avLst>
              <a:gd name="adj" fmla="val 51761"/>
            </a:avLst>
          </a:prstGeom>
          <a:solidFill>
            <a:schemeClr val="bg1"/>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lang="en-US" sz="1000">
                <a:solidFill>
                  <a:schemeClr val="tx1"/>
                </a:solidFill>
                <a:latin typeface="Arial" pitchFamily="34" charset="0"/>
                <a:cs typeface="Arial" pitchFamily="34" charset="0"/>
              </a:rPr>
              <a:t>Water (unspecified) </a:t>
            </a:r>
          </a:p>
        </xdr:txBody>
      </xdr:sp>
      <xdr:cxnSp macro="">
        <xdr:nvCxnSpPr>
          <xdr:cNvPr id="81" name="Straight Arrow Connector 9"/>
          <xdr:cNvCxnSpPr>
            <a:stCxn id="80" idx="2"/>
            <a:endCxn id="10" idx="1"/>
          </xdr:cNvCxnSpPr>
        </xdr:nvCxnSpPr>
        <xdr:spPr>
          <a:xfrm>
            <a:off x="1691909" y="3478879"/>
            <a:ext cx="1885046" cy="0"/>
          </a:xfrm>
          <a:prstGeom prst="straightConnector1">
            <a:avLst/>
          </a:prstGeom>
          <a:ln w="190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506"/>
  <sheetViews>
    <sheetView workbookViewId="0">
      <selection activeCell="D6" sqref="D6:M6"/>
    </sheetView>
  </sheetViews>
  <sheetFormatPr defaultColWidth="9.140625" defaultRowHeight="12.75" x14ac:dyDescent="0.2"/>
  <cols>
    <col min="1" max="1" width="2" style="2" customWidth="1"/>
    <col min="2" max="2" width="9.140625" style="3"/>
    <col min="3" max="3" width="21.42578125" style="3" customWidth="1"/>
    <col min="4" max="4" width="8.42578125" style="3" customWidth="1"/>
    <col min="5" max="5" width="9.140625" style="3"/>
    <col min="6" max="6" width="8" style="3" customWidth="1"/>
    <col min="7" max="12" width="9.140625" style="3"/>
    <col min="13" max="13" width="13" style="3" customWidth="1"/>
    <col min="14" max="14" width="2" style="3" customWidth="1"/>
    <col min="15" max="15" width="9.140625" style="3" customWidth="1"/>
    <col min="16" max="27" width="9.140625" style="2"/>
    <col min="28" max="256" width="9.140625" style="3"/>
    <col min="257" max="257" width="2" style="3" customWidth="1"/>
    <col min="258" max="258" width="9.140625" style="3"/>
    <col min="259" max="259" width="21.42578125" style="3" customWidth="1"/>
    <col min="260" max="260" width="8.42578125" style="3" customWidth="1"/>
    <col min="261" max="261" width="9.140625" style="3"/>
    <col min="262" max="262" width="8" style="3" customWidth="1"/>
    <col min="263" max="268" width="9.140625" style="3"/>
    <col min="269" max="269" width="13" style="3" customWidth="1"/>
    <col min="270" max="270" width="2" style="3" customWidth="1"/>
    <col min="271" max="271" width="9.140625" style="3" customWidth="1"/>
    <col min="272" max="512" width="9.140625" style="3"/>
    <col min="513" max="513" width="2" style="3" customWidth="1"/>
    <col min="514" max="514" width="9.140625" style="3"/>
    <col min="515" max="515" width="21.42578125" style="3" customWidth="1"/>
    <col min="516" max="516" width="8.42578125" style="3" customWidth="1"/>
    <col min="517" max="517" width="9.140625" style="3"/>
    <col min="518" max="518" width="8" style="3" customWidth="1"/>
    <col min="519" max="524" width="9.140625" style="3"/>
    <col min="525" max="525" width="13" style="3" customWidth="1"/>
    <col min="526" max="526" width="2" style="3" customWidth="1"/>
    <col min="527" max="527" width="9.140625" style="3" customWidth="1"/>
    <col min="528" max="768" width="9.140625" style="3"/>
    <col min="769" max="769" width="2" style="3" customWidth="1"/>
    <col min="770" max="770" width="9.140625" style="3"/>
    <col min="771" max="771" width="21.42578125" style="3" customWidth="1"/>
    <col min="772" max="772" width="8.42578125" style="3" customWidth="1"/>
    <col min="773" max="773" width="9.140625" style="3"/>
    <col min="774" max="774" width="8" style="3" customWidth="1"/>
    <col min="775" max="780" width="9.140625" style="3"/>
    <col min="781" max="781" width="13" style="3" customWidth="1"/>
    <col min="782" max="782" width="2" style="3" customWidth="1"/>
    <col min="783" max="783" width="9.140625" style="3" customWidth="1"/>
    <col min="784" max="1024" width="9.140625" style="3"/>
    <col min="1025" max="1025" width="2" style="3" customWidth="1"/>
    <col min="1026" max="1026" width="9.140625" style="3"/>
    <col min="1027" max="1027" width="21.42578125" style="3" customWidth="1"/>
    <col min="1028" max="1028" width="8.42578125" style="3" customWidth="1"/>
    <col min="1029" max="1029" width="9.140625" style="3"/>
    <col min="1030" max="1030" width="8" style="3" customWidth="1"/>
    <col min="1031" max="1036" width="9.140625" style="3"/>
    <col min="1037" max="1037" width="13" style="3" customWidth="1"/>
    <col min="1038" max="1038" width="2" style="3" customWidth="1"/>
    <col min="1039" max="1039" width="9.140625" style="3" customWidth="1"/>
    <col min="1040" max="1280" width="9.140625" style="3"/>
    <col min="1281" max="1281" width="2" style="3" customWidth="1"/>
    <col min="1282" max="1282" width="9.140625" style="3"/>
    <col min="1283" max="1283" width="21.42578125" style="3" customWidth="1"/>
    <col min="1284" max="1284" width="8.42578125" style="3" customWidth="1"/>
    <col min="1285" max="1285" width="9.140625" style="3"/>
    <col min="1286" max="1286" width="8" style="3" customWidth="1"/>
    <col min="1287" max="1292" width="9.140625" style="3"/>
    <col min="1293" max="1293" width="13" style="3" customWidth="1"/>
    <col min="1294" max="1294" width="2" style="3" customWidth="1"/>
    <col min="1295" max="1295" width="9.140625" style="3" customWidth="1"/>
    <col min="1296" max="1536" width="9.140625" style="3"/>
    <col min="1537" max="1537" width="2" style="3" customWidth="1"/>
    <col min="1538" max="1538" width="9.140625" style="3"/>
    <col min="1539" max="1539" width="21.42578125" style="3" customWidth="1"/>
    <col min="1540" max="1540" width="8.42578125" style="3" customWidth="1"/>
    <col min="1541" max="1541" width="9.140625" style="3"/>
    <col min="1542" max="1542" width="8" style="3" customWidth="1"/>
    <col min="1543" max="1548" width="9.140625" style="3"/>
    <col min="1549" max="1549" width="13" style="3" customWidth="1"/>
    <col min="1550" max="1550" width="2" style="3" customWidth="1"/>
    <col min="1551" max="1551" width="9.140625" style="3" customWidth="1"/>
    <col min="1552" max="1792" width="9.140625" style="3"/>
    <col min="1793" max="1793" width="2" style="3" customWidth="1"/>
    <col min="1794" max="1794" width="9.140625" style="3"/>
    <col min="1795" max="1795" width="21.42578125" style="3" customWidth="1"/>
    <col min="1796" max="1796" width="8.42578125" style="3" customWidth="1"/>
    <col min="1797" max="1797" width="9.140625" style="3"/>
    <col min="1798" max="1798" width="8" style="3" customWidth="1"/>
    <col min="1799" max="1804" width="9.140625" style="3"/>
    <col min="1805" max="1805" width="13" style="3" customWidth="1"/>
    <col min="1806" max="1806" width="2" style="3" customWidth="1"/>
    <col min="1807" max="1807" width="9.140625" style="3" customWidth="1"/>
    <col min="1808" max="2048" width="9.140625" style="3"/>
    <col min="2049" max="2049" width="2" style="3" customWidth="1"/>
    <col min="2050" max="2050" width="9.140625" style="3"/>
    <col min="2051" max="2051" width="21.42578125" style="3" customWidth="1"/>
    <col min="2052" max="2052" width="8.42578125" style="3" customWidth="1"/>
    <col min="2053" max="2053" width="9.140625" style="3"/>
    <col min="2054" max="2054" width="8" style="3" customWidth="1"/>
    <col min="2055" max="2060" width="9.140625" style="3"/>
    <col min="2061" max="2061" width="13" style="3" customWidth="1"/>
    <col min="2062" max="2062" width="2" style="3" customWidth="1"/>
    <col min="2063" max="2063" width="9.140625" style="3" customWidth="1"/>
    <col min="2064" max="2304" width="9.140625" style="3"/>
    <col min="2305" max="2305" width="2" style="3" customWidth="1"/>
    <col min="2306" max="2306" width="9.140625" style="3"/>
    <col min="2307" max="2307" width="21.42578125" style="3" customWidth="1"/>
    <col min="2308" max="2308" width="8.42578125" style="3" customWidth="1"/>
    <col min="2309" max="2309" width="9.140625" style="3"/>
    <col min="2310" max="2310" width="8" style="3" customWidth="1"/>
    <col min="2311" max="2316" width="9.140625" style="3"/>
    <col min="2317" max="2317" width="13" style="3" customWidth="1"/>
    <col min="2318" max="2318" width="2" style="3" customWidth="1"/>
    <col min="2319" max="2319" width="9.140625" style="3" customWidth="1"/>
    <col min="2320" max="2560" width="9.140625" style="3"/>
    <col min="2561" max="2561" width="2" style="3" customWidth="1"/>
    <col min="2562" max="2562" width="9.140625" style="3"/>
    <col min="2563" max="2563" width="21.42578125" style="3" customWidth="1"/>
    <col min="2564" max="2564" width="8.42578125" style="3" customWidth="1"/>
    <col min="2565" max="2565" width="9.140625" style="3"/>
    <col min="2566" max="2566" width="8" style="3" customWidth="1"/>
    <col min="2567" max="2572" width="9.140625" style="3"/>
    <col min="2573" max="2573" width="13" style="3" customWidth="1"/>
    <col min="2574" max="2574" width="2" style="3" customWidth="1"/>
    <col min="2575" max="2575" width="9.140625" style="3" customWidth="1"/>
    <col min="2576" max="2816" width="9.140625" style="3"/>
    <col min="2817" max="2817" width="2" style="3" customWidth="1"/>
    <col min="2818" max="2818" width="9.140625" style="3"/>
    <col min="2819" max="2819" width="21.42578125" style="3" customWidth="1"/>
    <col min="2820" max="2820" width="8.42578125" style="3" customWidth="1"/>
    <col min="2821" max="2821" width="9.140625" style="3"/>
    <col min="2822" max="2822" width="8" style="3" customWidth="1"/>
    <col min="2823" max="2828" width="9.140625" style="3"/>
    <col min="2829" max="2829" width="13" style="3" customWidth="1"/>
    <col min="2830" max="2830" width="2" style="3" customWidth="1"/>
    <col min="2831" max="2831" width="9.140625" style="3" customWidth="1"/>
    <col min="2832" max="3072" width="9.140625" style="3"/>
    <col min="3073" max="3073" width="2" style="3" customWidth="1"/>
    <col min="3074" max="3074" width="9.140625" style="3"/>
    <col min="3075" max="3075" width="21.42578125" style="3" customWidth="1"/>
    <col min="3076" max="3076" width="8.42578125" style="3" customWidth="1"/>
    <col min="3077" max="3077" width="9.140625" style="3"/>
    <col min="3078" max="3078" width="8" style="3" customWidth="1"/>
    <col min="3079" max="3084" width="9.140625" style="3"/>
    <col min="3085" max="3085" width="13" style="3" customWidth="1"/>
    <col min="3086" max="3086" width="2" style="3" customWidth="1"/>
    <col min="3087" max="3087" width="9.140625" style="3" customWidth="1"/>
    <col min="3088" max="3328" width="9.140625" style="3"/>
    <col min="3329" max="3329" width="2" style="3" customWidth="1"/>
    <col min="3330" max="3330" width="9.140625" style="3"/>
    <col min="3331" max="3331" width="21.42578125" style="3" customWidth="1"/>
    <col min="3332" max="3332" width="8.42578125" style="3" customWidth="1"/>
    <col min="3333" max="3333" width="9.140625" style="3"/>
    <col min="3334" max="3334" width="8" style="3" customWidth="1"/>
    <col min="3335" max="3340" width="9.140625" style="3"/>
    <col min="3341" max="3341" width="13" style="3" customWidth="1"/>
    <col min="3342" max="3342" width="2" style="3" customWidth="1"/>
    <col min="3343" max="3343" width="9.140625" style="3" customWidth="1"/>
    <col min="3344" max="3584" width="9.140625" style="3"/>
    <col min="3585" max="3585" width="2" style="3" customWidth="1"/>
    <col min="3586" max="3586" width="9.140625" style="3"/>
    <col min="3587" max="3587" width="21.42578125" style="3" customWidth="1"/>
    <col min="3588" max="3588" width="8.42578125" style="3" customWidth="1"/>
    <col min="3589" max="3589" width="9.140625" style="3"/>
    <col min="3590" max="3590" width="8" style="3" customWidth="1"/>
    <col min="3591" max="3596" width="9.140625" style="3"/>
    <col min="3597" max="3597" width="13" style="3" customWidth="1"/>
    <col min="3598" max="3598" width="2" style="3" customWidth="1"/>
    <col min="3599" max="3599" width="9.140625" style="3" customWidth="1"/>
    <col min="3600" max="3840" width="9.140625" style="3"/>
    <col min="3841" max="3841" width="2" style="3" customWidth="1"/>
    <col min="3842" max="3842" width="9.140625" style="3"/>
    <col min="3843" max="3843" width="21.42578125" style="3" customWidth="1"/>
    <col min="3844" max="3844" width="8.42578125" style="3" customWidth="1"/>
    <col min="3845" max="3845" width="9.140625" style="3"/>
    <col min="3846" max="3846" width="8" style="3" customWidth="1"/>
    <col min="3847" max="3852" width="9.140625" style="3"/>
    <col min="3853" max="3853" width="13" style="3" customWidth="1"/>
    <col min="3854" max="3854" width="2" style="3" customWidth="1"/>
    <col min="3855" max="3855" width="9.140625" style="3" customWidth="1"/>
    <col min="3856" max="4096" width="9.140625" style="3"/>
    <col min="4097" max="4097" width="2" style="3" customWidth="1"/>
    <col min="4098" max="4098" width="9.140625" style="3"/>
    <col min="4099" max="4099" width="21.42578125" style="3" customWidth="1"/>
    <col min="4100" max="4100" width="8.42578125" style="3" customWidth="1"/>
    <col min="4101" max="4101" width="9.140625" style="3"/>
    <col min="4102" max="4102" width="8" style="3" customWidth="1"/>
    <col min="4103" max="4108" width="9.140625" style="3"/>
    <col min="4109" max="4109" width="13" style="3" customWidth="1"/>
    <col min="4110" max="4110" width="2" style="3" customWidth="1"/>
    <col min="4111" max="4111" width="9.140625" style="3" customWidth="1"/>
    <col min="4112" max="4352" width="9.140625" style="3"/>
    <col min="4353" max="4353" width="2" style="3" customWidth="1"/>
    <col min="4354" max="4354" width="9.140625" style="3"/>
    <col min="4355" max="4355" width="21.42578125" style="3" customWidth="1"/>
    <col min="4356" max="4356" width="8.42578125" style="3" customWidth="1"/>
    <col min="4357" max="4357" width="9.140625" style="3"/>
    <col min="4358" max="4358" width="8" style="3" customWidth="1"/>
    <col min="4359" max="4364" width="9.140625" style="3"/>
    <col min="4365" max="4365" width="13" style="3" customWidth="1"/>
    <col min="4366" max="4366" width="2" style="3" customWidth="1"/>
    <col min="4367" max="4367" width="9.140625" style="3" customWidth="1"/>
    <col min="4368" max="4608" width="9.140625" style="3"/>
    <col min="4609" max="4609" width="2" style="3" customWidth="1"/>
    <col min="4610" max="4610" width="9.140625" style="3"/>
    <col min="4611" max="4611" width="21.42578125" style="3" customWidth="1"/>
    <col min="4612" max="4612" width="8.42578125" style="3" customWidth="1"/>
    <col min="4613" max="4613" width="9.140625" style="3"/>
    <col min="4614" max="4614" width="8" style="3" customWidth="1"/>
    <col min="4615" max="4620" width="9.140625" style="3"/>
    <col min="4621" max="4621" width="13" style="3" customWidth="1"/>
    <col min="4622" max="4622" width="2" style="3" customWidth="1"/>
    <col min="4623" max="4623" width="9.140625" style="3" customWidth="1"/>
    <col min="4624" max="4864" width="9.140625" style="3"/>
    <col min="4865" max="4865" width="2" style="3" customWidth="1"/>
    <col min="4866" max="4866" width="9.140625" style="3"/>
    <col min="4867" max="4867" width="21.42578125" style="3" customWidth="1"/>
    <col min="4868" max="4868" width="8.42578125" style="3" customWidth="1"/>
    <col min="4869" max="4869" width="9.140625" style="3"/>
    <col min="4870" max="4870" width="8" style="3" customWidth="1"/>
    <col min="4871" max="4876" width="9.140625" style="3"/>
    <col min="4877" max="4877" width="13" style="3" customWidth="1"/>
    <col min="4878" max="4878" width="2" style="3" customWidth="1"/>
    <col min="4879" max="4879" width="9.140625" style="3" customWidth="1"/>
    <col min="4880" max="5120" width="9.140625" style="3"/>
    <col min="5121" max="5121" width="2" style="3" customWidth="1"/>
    <col min="5122" max="5122" width="9.140625" style="3"/>
    <col min="5123" max="5123" width="21.42578125" style="3" customWidth="1"/>
    <col min="5124" max="5124" width="8.42578125" style="3" customWidth="1"/>
    <col min="5125" max="5125" width="9.140625" style="3"/>
    <col min="5126" max="5126" width="8" style="3" customWidth="1"/>
    <col min="5127" max="5132" width="9.140625" style="3"/>
    <col min="5133" max="5133" width="13" style="3" customWidth="1"/>
    <col min="5134" max="5134" width="2" style="3" customWidth="1"/>
    <col min="5135" max="5135" width="9.140625" style="3" customWidth="1"/>
    <col min="5136" max="5376" width="9.140625" style="3"/>
    <col min="5377" max="5377" width="2" style="3" customWidth="1"/>
    <col min="5378" max="5378" width="9.140625" style="3"/>
    <col min="5379" max="5379" width="21.42578125" style="3" customWidth="1"/>
    <col min="5380" max="5380" width="8.42578125" style="3" customWidth="1"/>
    <col min="5381" max="5381" width="9.140625" style="3"/>
    <col min="5382" max="5382" width="8" style="3" customWidth="1"/>
    <col min="5383" max="5388" width="9.140625" style="3"/>
    <col min="5389" max="5389" width="13" style="3" customWidth="1"/>
    <col min="5390" max="5390" width="2" style="3" customWidth="1"/>
    <col min="5391" max="5391" width="9.140625" style="3" customWidth="1"/>
    <col min="5392" max="5632" width="9.140625" style="3"/>
    <col min="5633" max="5633" width="2" style="3" customWidth="1"/>
    <col min="5634" max="5634" width="9.140625" style="3"/>
    <col min="5635" max="5635" width="21.42578125" style="3" customWidth="1"/>
    <col min="5636" max="5636" width="8.42578125" style="3" customWidth="1"/>
    <col min="5637" max="5637" width="9.140625" style="3"/>
    <col min="5638" max="5638" width="8" style="3" customWidth="1"/>
    <col min="5639" max="5644" width="9.140625" style="3"/>
    <col min="5645" max="5645" width="13" style="3" customWidth="1"/>
    <col min="5646" max="5646" width="2" style="3" customWidth="1"/>
    <col min="5647" max="5647" width="9.140625" style="3" customWidth="1"/>
    <col min="5648" max="5888" width="9.140625" style="3"/>
    <col min="5889" max="5889" width="2" style="3" customWidth="1"/>
    <col min="5890" max="5890" width="9.140625" style="3"/>
    <col min="5891" max="5891" width="21.42578125" style="3" customWidth="1"/>
    <col min="5892" max="5892" width="8.42578125" style="3" customWidth="1"/>
    <col min="5893" max="5893" width="9.140625" style="3"/>
    <col min="5894" max="5894" width="8" style="3" customWidth="1"/>
    <col min="5895" max="5900" width="9.140625" style="3"/>
    <col min="5901" max="5901" width="13" style="3" customWidth="1"/>
    <col min="5902" max="5902" width="2" style="3" customWidth="1"/>
    <col min="5903" max="5903" width="9.140625" style="3" customWidth="1"/>
    <col min="5904" max="6144" width="9.140625" style="3"/>
    <col min="6145" max="6145" width="2" style="3" customWidth="1"/>
    <col min="6146" max="6146" width="9.140625" style="3"/>
    <col min="6147" max="6147" width="21.42578125" style="3" customWidth="1"/>
    <col min="6148" max="6148" width="8.42578125" style="3" customWidth="1"/>
    <col min="6149" max="6149" width="9.140625" style="3"/>
    <col min="6150" max="6150" width="8" style="3" customWidth="1"/>
    <col min="6151" max="6156" width="9.140625" style="3"/>
    <col min="6157" max="6157" width="13" style="3" customWidth="1"/>
    <col min="6158" max="6158" width="2" style="3" customWidth="1"/>
    <col min="6159" max="6159" width="9.140625" style="3" customWidth="1"/>
    <col min="6160" max="6400" width="9.140625" style="3"/>
    <col min="6401" max="6401" width="2" style="3" customWidth="1"/>
    <col min="6402" max="6402" width="9.140625" style="3"/>
    <col min="6403" max="6403" width="21.42578125" style="3" customWidth="1"/>
    <col min="6404" max="6404" width="8.42578125" style="3" customWidth="1"/>
    <col min="6405" max="6405" width="9.140625" style="3"/>
    <col min="6406" max="6406" width="8" style="3" customWidth="1"/>
    <col min="6407" max="6412" width="9.140625" style="3"/>
    <col min="6413" max="6413" width="13" style="3" customWidth="1"/>
    <col min="6414" max="6414" width="2" style="3" customWidth="1"/>
    <col min="6415" max="6415" width="9.140625" style="3" customWidth="1"/>
    <col min="6416" max="6656" width="9.140625" style="3"/>
    <col min="6657" max="6657" width="2" style="3" customWidth="1"/>
    <col min="6658" max="6658" width="9.140625" style="3"/>
    <col min="6659" max="6659" width="21.42578125" style="3" customWidth="1"/>
    <col min="6660" max="6660" width="8.42578125" style="3" customWidth="1"/>
    <col min="6661" max="6661" width="9.140625" style="3"/>
    <col min="6662" max="6662" width="8" style="3" customWidth="1"/>
    <col min="6663" max="6668" width="9.140625" style="3"/>
    <col min="6669" max="6669" width="13" style="3" customWidth="1"/>
    <col min="6670" max="6670" width="2" style="3" customWidth="1"/>
    <col min="6671" max="6671" width="9.140625" style="3" customWidth="1"/>
    <col min="6672" max="6912" width="9.140625" style="3"/>
    <col min="6913" max="6913" width="2" style="3" customWidth="1"/>
    <col min="6914" max="6914" width="9.140625" style="3"/>
    <col min="6915" max="6915" width="21.42578125" style="3" customWidth="1"/>
    <col min="6916" max="6916" width="8.42578125" style="3" customWidth="1"/>
    <col min="6917" max="6917" width="9.140625" style="3"/>
    <col min="6918" max="6918" width="8" style="3" customWidth="1"/>
    <col min="6919" max="6924" width="9.140625" style="3"/>
    <col min="6925" max="6925" width="13" style="3" customWidth="1"/>
    <col min="6926" max="6926" width="2" style="3" customWidth="1"/>
    <col min="6927" max="6927" width="9.140625" style="3" customWidth="1"/>
    <col min="6928" max="7168" width="9.140625" style="3"/>
    <col min="7169" max="7169" width="2" style="3" customWidth="1"/>
    <col min="7170" max="7170" width="9.140625" style="3"/>
    <col min="7171" max="7171" width="21.42578125" style="3" customWidth="1"/>
    <col min="7172" max="7172" width="8.42578125" style="3" customWidth="1"/>
    <col min="7173" max="7173" width="9.140625" style="3"/>
    <col min="7174" max="7174" width="8" style="3" customWidth="1"/>
    <col min="7175" max="7180" width="9.140625" style="3"/>
    <col min="7181" max="7181" width="13" style="3" customWidth="1"/>
    <col min="7182" max="7182" width="2" style="3" customWidth="1"/>
    <col min="7183" max="7183" width="9.140625" style="3" customWidth="1"/>
    <col min="7184" max="7424" width="9.140625" style="3"/>
    <col min="7425" max="7425" width="2" style="3" customWidth="1"/>
    <col min="7426" max="7426" width="9.140625" style="3"/>
    <col min="7427" max="7427" width="21.42578125" style="3" customWidth="1"/>
    <col min="7428" max="7428" width="8.42578125" style="3" customWidth="1"/>
    <col min="7429" max="7429" width="9.140625" style="3"/>
    <col min="7430" max="7430" width="8" style="3" customWidth="1"/>
    <col min="7431" max="7436" width="9.140625" style="3"/>
    <col min="7437" max="7437" width="13" style="3" customWidth="1"/>
    <col min="7438" max="7438" width="2" style="3" customWidth="1"/>
    <col min="7439" max="7439" width="9.140625" style="3" customWidth="1"/>
    <col min="7440" max="7680" width="9.140625" style="3"/>
    <col min="7681" max="7681" width="2" style="3" customWidth="1"/>
    <col min="7682" max="7682" width="9.140625" style="3"/>
    <col min="7683" max="7683" width="21.42578125" style="3" customWidth="1"/>
    <col min="7684" max="7684" width="8.42578125" style="3" customWidth="1"/>
    <col min="7685" max="7685" width="9.140625" style="3"/>
    <col min="7686" max="7686" width="8" style="3" customWidth="1"/>
    <col min="7687" max="7692" width="9.140625" style="3"/>
    <col min="7693" max="7693" width="13" style="3" customWidth="1"/>
    <col min="7694" max="7694" width="2" style="3" customWidth="1"/>
    <col min="7695" max="7695" width="9.140625" style="3" customWidth="1"/>
    <col min="7696" max="7936" width="9.140625" style="3"/>
    <col min="7937" max="7937" width="2" style="3" customWidth="1"/>
    <col min="7938" max="7938" width="9.140625" style="3"/>
    <col min="7939" max="7939" width="21.42578125" style="3" customWidth="1"/>
    <col min="7940" max="7940" width="8.42578125" style="3" customWidth="1"/>
    <col min="7941" max="7941" width="9.140625" style="3"/>
    <col min="7942" max="7942" width="8" style="3" customWidth="1"/>
    <col min="7943" max="7948" width="9.140625" style="3"/>
    <col min="7949" max="7949" width="13" style="3" customWidth="1"/>
    <col min="7950" max="7950" width="2" style="3" customWidth="1"/>
    <col min="7951" max="7951" width="9.140625" style="3" customWidth="1"/>
    <col min="7952" max="8192" width="9.140625" style="3"/>
    <col min="8193" max="8193" width="2" style="3" customWidth="1"/>
    <col min="8194" max="8194" width="9.140625" style="3"/>
    <col min="8195" max="8195" width="21.42578125" style="3" customWidth="1"/>
    <col min="8196" max="8196" width="8.42578125" style="3" customWidth="1"/>
    <col min="8197" max="8197" width="9.140625" style="3"/>
    <col min="8198" max="8198" width="8" style="3" customWidth="1"/>
    <col min="8199" max="8204" width="9.140625" style="3"/>
    <col min="8205" max="8205" width="13" style="3" customWidth="1"/>
    <col min="8206" max="8206" width="2" style="3" customWidth="1"/>
    <col min="8207" max="8207" width="9.140625" style="3" customWidth="1"/>
    <col min="8208" max="8448" width="9.140625" style="3"/>
    <col min="8449" max="8449" width="2" style="3" customWidth="1"/>
    <col min="8450" max="8450" width="9.140625" style="3"/>
    <col min="8451" max="8451" width="21.42578125" style="3" customWidth="1"/>
    <col min="8452" max="8452" width="8.42578125" style="3" customWidth="1"/>
    <col min="8453" max="8453" width="9.140625" style="3"/>
    <col min="8454" max="8454" width="8" style="3" customWidth="1"/>
    <col min="8455" max="8460" width="9.140625" style="3"/>
    <col min="8461" max="8461" width="13" style="3" customWidth="1"/>
    <col min="8462" max="8462" width="2" style="3" customWidth="1"/>
    <col min="8463" max="8463" width="9.140625" style="3" customWidth="1"/>
    <col min="8464" max="8704" width="9.140625" style="3"/>
    <col min="8705" max="8705" width="2" style="3" customWidth="1"/>
    <col min="8706" max="8706" width="9.140625" style="3"/>
    <col min="8707" max="8707" width="21.42578125" style="3" customWidth="1"/>
    <col min="8708" max="8708" width="8.42578125" style="3" customWidth="1"/>
    <col min="8709" max="8709" width="9.140625" style="3"/>
    <col min="8710" max="8710" width="8" style="3" customWidth="1"/>
    <col min="8711" max="8716" width="9.140625" style="3"/>
    <col min="8717" max="8717" width="13" style="3" customWidth="1"/>
    <col min="8718" max="8718" width="2" style="3" customWidth="1"/>
    <col min="8719" max="8719" width="9.140625" style="3" customWidth="1"/>
    <col min="8720" max="8960" width="9.140625" style="3"/>
    <col min="8961" max="8961" width="2" style="3" customWidth="1"/>
    <col min="8962" max="8962" width="9.140625" style="3"/>
    <col min="8963" max="8963" width="21.42578125" style="3" customWidth="1"/>
    <col min="8964" max="8964" width="8.42578125" style="3" customWidth="1"/>
    <col min="8965" max="8965" width="9.140625" style="3"/>
    <col min="8966" max="8966" width="8" style="3" customWidth="1"/>
    <col min="8967" max="8972" width="9.140625" style="3"/>
    <col min="8973" max="8973" width="13" style="3" customWidth="1"/>
    <col min="8974" max="8974" width="2" style="3" customWidth="1"/>
    <col min="8975" max="8975" width="9.140625" style="3" customWidth="1"/>
    <col min="8976" max="9216" width="9.140625" style="3"/>
    <col min="9217" max="9217" width="2" style="3" customWidth="1"/>
    <col min="9218" max="9218" width="9.140625" style="3"/>
    <col min="9219" max="9219" width="21.42578125" style="3" customWidth="1"/>
    <col min="9220" max="9220" width="8.42578125" style="3" customWidth="1"/>
    <col min="9221" max="9221" width="9.140625" style="3"/>
    <col min="9222" max="9222" width="8" style="3" customWidth="1"/>
    <col min="9223" max="9228" width="9.140625" style="3"/>
    <col min="9229" max="9229" width="13" style="3" customWidth="1"/>
    <col min="9230" max="9230" width="2" style="3" customWidth="1"/>
    <col min="9231" max="9231" width="9.140625" style="3" customWidth="1"/>
    <col min="9232" max="9472" width="9.140625" style="3"/>
    <col min="9473" max="9473" width="2" style="3" customWidth="1"/>
    <col min="9474" max="9474" width="9.140625" style="3"/>
    <col min="9475" max="9475" width="21.42578125" style="3" customWidth="1"/>
    <col min="9476" max="9476" width="8.42578125" style="3" customWidth="1"/>
    <col min="9477" max="9477" width="9.140625" style="3"/>
    <col min="9478" max="9478" width="8" style="3" customWidth="1"/>
    <col min="9479" max="9484" width="9.140625" style="3"/>
    <col min="9485" max="9485" width="13" style="3" customWidth="1"/>
    <col min="9486" max="9486" width="2" style="3" customWidth="1"/>
    <col min="9487" max="9487" width="9.140625" style="3" customWidth="1"/>
    <col min="9488" max="9728" width="9.140625" style="3"/>
    <col min="9729" max="9729" width="2" style="3" customWidth="1"/>
    <col min="9730" max="9730" width="9.140625" style="3"/>
    <col min="9731" max="9731" width="21.42578125" style="3" customWidth="1"/>
    <col min="9732" max="9732" width="8.42578125" style="3" customWidth="1"/>
    <col min="9733" max="9733" width="9.140625" style="3"/>
    <col min="9734" max="9734" width="8" style="3" customWidth="1"/>
    <col min="9735" max="9740" width="9.140625" style="3"/>
    <col min="9741" max="9741" width="13" style="3" customWidth="1"/>
    <col min="9742" max="9742" width="2" style="3" customWidth="1"/>
    <col min="9743" max="9743" width="9.140625" style="3" customWidth="1"/>
    <col min="9744" max="9984" width="9.140625" style="3"/>
    <col min="9985" max="9985" width="2" style="3" customWidth="1"/>
    <col min="9986" max="9986" width="9.140625" style="3"/>
    <col min="9987" max="9987" width="21.42578125" style="3" customWidth="1"/>
    <col min="9988" max="9988" width="8.42578125" style="3" customWidth="1"/>
    <col min="9989" max="9989" width="9.140625" style="3"/>
    <col min="9990" max="9990" width="8" style="3" customWidth="1"/>
    <col min="9991" max="9996" width="9.140625" style="3"/>
    <col min="9997" max="9997" width="13" style="3" customWidth="1"/>
    <col min="9998" max="9998" width="2" style="3" customWidth="1"/>
    <col min="9999" max="9999" width="9.140625" style="3" customWidth="1"/>
    <col min="10000" max="10240" width="9.140625" style="3"/>
    <col min="10241" max="10241" width="2" style="3" customWidth="1"/>
    <col min="10242" max="10242" width="9.140625" style="3"/>
    <col min="10243" max="10243" width="21.42578125" style="3" customWidth="1"/>
    <col min="10244" max="10244" width="8.42578125" style="3" customWidth="1"/>
    <col min="10245" max="10245" width="9.140625" style="3"/>
    <col min="10246" max="10246" width="8" style="3" customWidth="1"/>
    <col min="10247" max="10252" width="9.140625" style="3"/>
    <col min="10253" max="10253" width="13" style="3" customWidth="1"/>
    <col min="10254" max="10254" width="2" style="3" customWidth="1"/>
    <col min="10255" max="10255" width="9.140625" style="3" customWidth="1"/>
    <col min="10256" max="10496" width="9.140625" style="3"/>
    <col min="10497" max="10497" width="2" style="3" customWidth="1"/>
    <col min="10498" max="10498" width="9.140625" style="3"/>
    <col min="10499" max="10499" width="21.42578125" style="3" customWidth="1"/>
    <col min="10500" max="10500" width="8.42578125" style="3" customWidth="1"/>
    <col min="10501" max="10501" width="9.140625" style="3"/>
    <col min="10502" max="10502" width="8" style="3" customWidth="1"/>
    <col min="10503" max="10508" width="9.140625" style="3"/>
    <col min="10509" max="10509" width="13" style="3" customWidth="1"/>
    <col min="10510" max="10510" width="2" style="3" customWidth="1"/>
    <col min="10511" max="10511" width="9.140625" style="3" customWidth="1"/>
    <col min="10512" max="10752" width="9.140625" style="3"/>
    <col min="10753" max="10753" width="2" style="3" customWidth="1"/>
    <col min="10754" max="10754" width="9.140625" style="3"/>
    <col min="10755" max="10755" width="21.42578125" style="3" customWidth="1"/>
    <col min="10756" max="10756" width="8.42578125" style="3" customWidth="1"/>
    <col min="10757" max="10757" width="9.140625" style="3"/>
    <col min="10758" max="10758" width="8" style="3" customWidth="1"/>
    <col min="10759" max="10764" width="9.140625" style="3"/>
    <col min="10765" max="10765" width="13" style="3" customWidth="1"/>
    <col min="10766" max="10766" width="2" style="3" customWidth="1"/>
    <col min="10767" max="10767" width="9.140625" style="3" customWidth="1"/>
    <col min="10768" max="11008" width="9.140625" style="3"/>
    <col min="11009" max="11009" width="2" style="3" customWidth="1"/>
    <col min="11010" max="11010" width="9.140625" style="3"/>
    <col min="11011" max="11011" width="21.42578125" style="3" customWidth="1"/>
    <col min="11012" max="11012" width="8.42578125" style="3" customWidth="1"/>
    <col min="11013" max="11013" width="9.140625" style="3"/>
    <col min="11014" max="11014" width="8" style="3" customWidth="1"/>
    <col min="11015" max="11020" width="9.140625" style="3"/>
    <col min="11021" max="11021" width="13" style="3" customWidth="1"/>
    <col min="11022" max="11022" width="2" style="3" customWidth="1"/>
    <col min="11023" max="11023" width="9.140625" style="3" customWidth="1"/>
    <col min="11024" max="11264" width="9.140625" style="3"/>
    <col min="11265" max="11265" width="2" style="3" customWidth="1"/>
    <col min="11266" max="11266" width="9.140625" style="3"/>
    <col min="11267" max="11267" width="21.42578125" style="3" customWidth="1"/>
    <col min="11268" max="11268" width="8.42578125" style="3" customWidth="1"/>
    <col min="11269" max="11269" width="9.140625" style="3"/>
    <col min="11270" max="11270" width="8" style="3" customWidth="1"/>
    <col min="11271" max="11276" width="9.140625" style="3"/>
    <col min="11277" max="11277" width="13" style="3" customWidth="1"/>
    <col min="11278" max="11278" width="2" style="3" customWidth="1"/>
    <col min="11279" max="11279" width="9.140625" style="3" customWidth="1"/>
    <col min="11280" max="11520" width="9.140625" style="3"/>
    <col min="11521" max="11521" width="2" style="3" customWidth="1"/>
    <col min="11522" max="11522" width="9.140625" style="3"/>
    <col min="11523" max="11523" width="21.42578125" style="3" customWidth="1"/>
    <col min="11524" max="11524" width="8.42578125" style="3" customWidth="1"/>
    <col min="11525" max="11525" width="9.140625" style="3"/>
    <col min="11526" max="11526" width="8" style="3" customWidth="1"/>
    <col min="11527" max="11532" width="9.140625" style="3"/>
    <col min="11533" max="11533" width="13" style="3" customWidth="1"/>
    <col min="11534" max="11534" width="2" style="3" customWidth="1"/>
    <col min="11535" max="11535" width="9.140625" style="3" customWidth="1"/>
    <col min="11536" max="11776" width="9.140625" style="3"/>
    <col min="11777" max="11777" width="2" style="3" customWidth="1"/>
    <col min="11778" max="11778" width="9.140625" style="3"/>
    <col min="11779" max="11779" width="21.42578125" style="3" customWidth="1"/>
    <col min="11780" max="11780" width="8.42578125" style="3" customWidth="1"/>
    <col min="11781" max="11781" width="9.140625" style="3"/>
    <col min="11782" max="11782" width="8" style="3" customWidth="1"/>
    <col min="11783" max="11788" width="9.140625" style="3"/>
    <col min="11789" max="11789" width="13" style="3" customWidth="1"/>
    <col min="11790" max="11790" width="2" style="3" customWidth="1"/>
    <col min="11791" max="11791" width="9.140625" style="3" customWidth="1"/>
    <col min="11792" max="12032" width="9.140625" style="3"/>
    <col min="12033" max="12033" width="2" style="3" customWidth="1"/>
    <col min="12034" max="12034" width="9.140625" style="3"/>
    <col min="12035" max="12035" width="21.42578125" style="3" customWidth="1"/>
    <col min="12036" max="12036" width="8.42578125" style="3" customWidth="1"/>
    <col min="12037" max="12037" width="9.140625" style="3"/>
    <col min="12038" max="12038" width="8" style="3" customWidth="1"/>
    <col min="12039" max="12044" width="9.140625" style="3"/>
    <col min="12045" max="12045" width="13" style="3" customWidth="1"/>
    <col min="12046" max="12046" width="2" style="3" customWidth="1"/>
    <col min="12047" max="12047" width="9.140625" style="3" customWidth="1"/>
    <col min="12048" max="12288" width="9.140625" style="3"/>
    <col min="12289" max="12289" width="2" style="3" customWidth="1"/>
    <col min="12290" max="12290" width="9.140625" style="3"/>
    <col min="12291" max="12291" width="21.42578125" style="3" customWidth="1"/>
    <col min="12292" max="12292" width="8.42578125" style="3" customWidth="1"/>
    <col min="12293" max="12293" width="9.140625" style="3"/>
    <col min="12294" max="12294" width="8" style="3" customWidth="1"/>
    <col min="12295" max="12300" width="9.140625" style="3"/>
    <col min="12301" max="12301" width="13" style="3" customWidth="1"/>
    <col min="12302" max="12302" width="2" style="3" customWidth="1"/>
    <col min="12303" max="12303" width="9.140625" style="3" customWidth="1"/>
    <col min="12304" max="12544" width="9.140625" style="3"/>
    <col min="12545" max="12545" width="2" style="3" customWidth="1"/>
    <col min="12546" max="12546" width="9.140625" style="3"/>
    <col min="12547" max="12547" width="21.42578125" style="3" customWidth="1"/>
    <col min="12548" max="12548" width="8.42578125" style="3" customWidth="1"/>
    <col min="12549" max="12549" width="9.140625" style="3"/>
    <col min="12550" max="12550" width="8" style="3" customWidth="1"/>
    <col min="12551" max="12556" width="9.140625" style="3"/>
    <col min="12557" max="12557" width="13" style="3" customWidth="1"/>
    <col min="12558" max="12558" width="2" style="3" customWidth="1"/>
    <col min="12559" max="12559" width="9.140625" style="3" customWidth="1"/>
    <col min="12560" max="12800" width="9.140625" style="3"/>
    <col min="12801" max="12801" width="2" style="3" customWidth="1"/>
    <col min="12802" max="12802" width="9.140625" style="3"/>
    <col min="12803" max="12803" width="21.42578125" style="3" customWidth="1"/>
    <col min="12804" max="12804" width="8.42578125" style="3" customWidth="1"/>
    <col min="12805" max="12805" width="9.140625" style="3"/>
    <col min="12806" max="12806" width="8" style="3" customWidth="1"/>
    <col min="12807" max="12812" width="9.140625" style="3"/>
    <col min="12813" max="12813" width="13" style="3" customWidth="1"/>
    <col min="12814" max="12814" width="2" style="3" customWidth="1"/>
    <col min="12815" max="12815" width="9.140625" style="3" customWidth="1"/>
    <col min="12816" max="13056" width="9.140625" style="3"/>
    <col min="13057" max="13057" width="2" style="3" customWidth="1"/>
    <col min="13058" max="13058" width="9.140625" style="3"/>
    <col min="13059" max="13059" width="21.42578125" style="3" customWidth="1"/>
    <col min="13060" max="13060" width="8.42578125" style="3" customWidth="1"/>
    <col min="13061" max="13061" width="9.140625" style="3"/>
    <col min="13062" max="13062" width="8" style="3" customWidth="1"/>
    <col min="13063" max="13068" width="9.140625" style="3"/>
    <col min="13069" max="13069" width="13" style="3" customWidth="1"/>
    <col min="13070" max="13070" width="2" style="3" customWidth="1"/>
    <col min="13071" max="13071" width="9.140625" style="3" customWidth="1"/>
    <col min="13072" max="13312" width="9.140625" style="3"/>
    <col min="13313" max="13313" width="2" style="3" customWidth="1"/>
    <col min="13314" max="13314" width="9.140625" style="3"/>
    <col min="13315" max="13315" width="21.42578125" style="3" customWidth="1"/>
    <col min="13316" max="13316" width="8.42578125" style="3" customWidth="1"/>
    <col min="13317" max="13317" width="9.140625" style="3"/>
    <col min="13318" max="13318" width="8" style="3" customWidth="1"/>
    <col min="13319" max="13324" width="9.140625" style="3"/>
    <col min="13325" max="13325" width="13" style="3" customWidth="1"/>
    <col min="13326" max="13326" width="2" style="3" customWidth="1"/>
    <col min="13327" max="13327" width="9.140625" style="3" customWidth="1"/>
    <col min="13328" max="13568" width="9.140625" style="3"/>
    <col min="13569" max="13569" width="2" style="3" customWidth="1"/>
    <col min="13570" max="13570" width="9.140625" style="3"/>
    <col min="13571" max="13571" width="21.42578125" style="3" customWidth="1"/>
    <col min="13572" max="13572" width="8.42578125" style="3" customWidth="1"/>
    <col min="13573" max="13573" width="9.140625" style="3"/>
    <col min="13574" max="13574" width="8" style="3" customWidth="1"/>
    <col min="13575" max="13580" width="9.140625" style="3"/>
    <col min="13581" max="13581" width="13" style="3" customWidth="1"/>
    <col min="13582" max="13582" width="2" style="3" customWidth="1"/>
    <col min="13583" max="13583" width="9.140625" style="3" customWidth="1"/>
    <col min="13584" max="13824" width="9.140625" style="3"/>
    <col min="13825" max="13825" width="2" style="3" customWidth="1"/>
    <col min="13826" max="13826" width="9.140625" style="3"/>
    <col min="13827" max="13827" width="21.42578125" style="3" customWidth="1"/>
    <col min="13828" max="13828" width="8.42578125" style="3" customWidth="1"/>
    <col min="13829" max="13829" width="9.140625" style="3"/>
    <col min="13830" max="13830" width="8" style="3" customWidth="1"/>
    <col min="13831" max="13836" width="9.140625" style="3"/>
    <col min="13837" max="13837" width="13" style="3" customWidth="1"/>
    <col min="13838" max="13838" width="2" style="3" customWidth="1"/>
    <col min="13839" max="13839" width="9.140625" style="3" customWidth="1"/>
    <col min="13840" max="14080" width="9.140625" style="3"/>
    <col min="14081" max="14081" width="2" style="3" customWidth="1"/>
    <col min="14082" max="14082" width="9.140625" style="3"/>
    <col min="14083" max="14083" width="21.42578125" style="3" customWidth="1"/>
    <col min="14084" max="14084" width="8.42578125" style="3" customWidth="1"/>
    <col min="14085" max="14085" width="9.140625" style="3"/>
    <col min="14086" max="14086" width="8" style="3" customWidth="1"/>
    <col min="14087" max="14092" width="9.140625" style="3"/>
    <col min="14093" max="14093" width="13" style="3" customWidth="1"/>
    <col min="14094" max="14094" width="2" style="3" customWidth="1"/>
    <col min="14095" max="14095" width="9.140625" style="3" customWidth="1"/>
    <col min="14096" max="14336" width="9.140625" style="3"/>
    <col min="14337" max="14337" width="2" style="3" customWidth="1"/>
    <col min="14338" max="14338" width="9.140625" style="3"/>
    <col min="14339" max="14339" width="21.42578125" style="3" customWidth="1"/>
    <col min="14340" max="14340" width="8.42578125" style="3" customWidth="1"/>
    <col min="14341" max="14341" width="9.140625" style="3"/>
    <col min="14342" max="14342" width="8" style="3" customWidth="1"/>
    <col min="14343" max="14348" width="9.140625" style="3"/>
    <col min="14349" max="14349" width="13" style="3" customWidth="1"/>
    <col min="14350" max="14350" width="2" style="3" customWidth="1"/>
    <col min="14351" max="14351" width="9.140625" style="3" customWidth="1"/>
    <col min="14352" max="14592" width="9.140625" style="3"/>
    <col min="14593" max="14593" width="2" style="3" customWidth="1"/>
    <col min="14594" max="14594" width="9.140625" style="3"/>
    <col min="14595" max="14595" width="21.42578125" style="3" customWidth="1"/>
    <col min="14596" max="14596" width="8.42578125" style="3" customWidth="1"/>
    <col min="14597" max="14597" width="9.140625" style="3"/>
    <col min="14598" max="14598" width="8" style="3" customWidth="1"/>
    <col min="14599" max="14604" width="9.140625" style="3"/>
    <col min="14605" max="14605" width="13" style="3" customWidth="1"/>
    <col min="14606" max="14606" width="2" style="3" customWidth="1"/>
    <col min="14607" max="14607" width="9.140625" style="3" customWidth="1"/>
    <col min="14608" max="14848" width="9.140625" style="3"/>
    <col min="14849" max="14849" width="2" style="3" customWidth="1"/>
    <col min="14850" max="14850" width="9.140625" style="3"/>
    <col min="14851" max="14851" width="21.42578125" style="3" customWidth="1"/>
    <col min="14852" max="14852" width="8.42578125" style="3" customWidth="1"/>
    <col min="14853" max="14853" width="9.140625" style="3"/>
    <col min="14854" max="14854" width="8" style="3" customWidth="1"/>
    <col min="14855" max="14860" width="9.140625" style="3"/>
    <col min="14861" max="14861" width="13" style="3" customWidth="1"/>
    <col min="14862" max="14862" width="2" style="3" customWidth="1"/>
    <col min="14863" max="14863" width="9.140625" style="3" customWidth="1"/>
    <col min="14864" max="15104" width="9.140625" style="3"/>
    <col min="15105" max="15105" width="2" style="3" customWidth="1"/>
    <col min="15106" max="15106" width="9.140625" style="3"/>
    <col min="15107" max="15107" width="21.42578125" style="3" customWidth="1"/>
    <col min="15108" max="15108" width="8.42578125" style="3" customWidth="1"/>
    <col min="15109" max="15109" width="9.140625" style="3"/>
    <col min="15110" max="15110" width="8" style="3" customWidth="1"/>
    <col min="15111" max="15116" width="9.140625" style="3"/>
    <col min="15117" max="15117" width="13" style="3" customWidth="1"/>
    <col min="15118" max="15118" width="2" style="3" customWidth="1"/>
    <col min="15119" max="15119" width="9.140625" style="3" customWidth="1"/>
    <col min="15120" max="15360" width="9.140625" style="3"/>
    <col min="15361" max="15361" width="2" style="3" customWidth="1"/>
    <col min="15362" max="15362" width="9.140625" style="3"/>
    <col min="15363" max="15363" width="21.42578125" style="3" customWidth="1"/>
    <col min="15364" max="15364" width="8.42578125" style="3" customWidth="1"/>
    <col min="15365" max="15365" width="9.140625" style="3"/>
    <col min="15366" max="15366" width="8" style="3" customWidth="1"/>
    <col min="15367" max="15372" width="9.140625" style="3"/>
    <col min="15373" max="15373" width="13" style="3" customWidth="1"/>
    <col min="15374" max="15374" width="2" style="3" customWidth="1"/>
    <col min="15375" max="15375" width="9.140625" style="3" customWidth="1"/>
    <col min="15376" max="15616" width="9.140625" style="3"/>
    <col min="15617" max="15617" width="2" style="3" customWidth="1"/>
    <col min="15618" max="15618" width="9.140625" style="3"/>
    <col min="15619" max="15619" width="21.42578125" style="3" customWidth="1"/>
    <col min="15620" max="15620" width="8.42578125" style="3" customWidth="1"/>
    <col min="15621" max="15621" width="9.140625" style="3"/>
    <col min="15622" max="15622" width="8" style="3" customWidth="1"/>
    <col min="15623" max="15628" width="9.140625" style="3"/>
    <col min="15629" max="15629" width="13" style="3" customWidth="1"/>
    <col min="15630" max="15630" width="2" style="3" customWidth="1"/>
    <col min="15631" max="15631" width="9.140625" style="3" customWidth="1"/>
    <col min="15632" max="15872" width="9.140625" style="3"/>
    <col min="15873" max="15873" width="2" style="3" customWidth="1"/>
    <col min="15874" max="15874" width="9.140625" style="3"/>
    <col min="15875" max="15875" width="21.42578125" style="3" customWidth="1"/>
    <col min="15876" max="15876" width="8.42578125" style="3" customWidth="1"/>
    <col min="15877" max="15877" width="9.140625" style="3"/>
    <col min="15878" max="15878" width="8" style="3" customWidth="1"/>
    <col min="15879" max="15884" width="9.140625" style="3"/>
    <col min="15885" max="15885" width="13" style="3" customWidth="1"/>
    <col min="15886" max="15886" width="2" style="3" customWidth="1"/>
    <col min="15887" max="15887" width="9.140625" style="3" customWidth="1"/>
    <col min="15888" max="16128" width="9.140625" style="3"/>
    <col min="16129" max="16129" width="2" style="3" customWidth="1"/>
    <col min="16130" max="16130" width="9.140625" style="3"/>
    <col min="16131" max="16131" width="21.42578125" style="3" customWidth="1"/>
    <col min="16132" max="16132" width="8.42578125" style="3" customWidth="1"/>
    <col min="16133" max="16133" width="9.140625" style="3"/>
    <col min="16134" max="16134" width="8" style="3" customWidth="1"/>
    <col min="16135" max="16140" width="9.140625" style="3"/>
    <col min="16141" max="16141" width="13" style="3" customWidth="1"/>
    <col min="16142" max="16142" width="2" style="3" customWidth="1"/>
    <col min="16143" max="16143" width="9.140625" style="3" customWidth="1"/>
    <col min="16144" max="16384" width="9.140625" style="3"/>
  </cols>
  <sheetData>
    <row r="1" spans="1:27" ht="20.25" x14ac:dyDescent="0.3">
      <c r="A1" s="359" t="s">
        <v>0</v>
      </c>
      <c r="B1" s="359"/>
      <c r="C1" s="359"/>
      <c r="D1" s="359"/>
      <c r="E1" s="359"/>
      <c r="F1" s="359"/>
      <c r="G1" s="359"/>
      <c r="H1" s="359"/>
      <c r="I1" s="359"/>
      <c r="J1" s="359"/>
      <c r="K1" s="359"/>
      <c r="L1" s="359"/>
      <c r="M1" s="359"/>
      <c r="N1" s="359"/>
      <c r="O1" s="1"/>
    </row>
    <row r="2" spans="1:27" ht="21" thickBot="1" x14ac:dyDescent="0.35">
      <c r="A2" s="359" t="s">
        <v>1</v>
      </c>
      <c r="B2" s="359"/>
      <c r="C2" s="359"/>
      <c r="D2" s="359"/>
      <c r="E2" s="359"/>
      <c r="F2" s="359"/>
      <c r="G2" s="359"/>
      <c r="H2" s="359"/>
      <c r="I2" s="359"/>
      <c r="J2" s="359"/>
      <c r="K2" s="359"/>
      <c r="L2" s="359"/>
      <c r="M2" s="359"/>
      <c r="N2" s="359"/>
      <c r="O2" s="1"/>
    </row>
    <row r="3" spans="1:27" ht="12.75" customHeight="1" thickBot="1" x14ac:dyDescent="0.25">
      <c r="B3" s="2"/>
      <c r="C3" s="4" t="s">
        <v>2</v>
      </c>
      <c r="D3" s="5" t="str">
        <f>'Data Summary'!D4</f>
        <v xml:space="preserve">Froth Flotation </v>
      </c>
      <c r="E3" s="6"/>
      <c r="F3" s="6"/>
      <c r="G3" s="6"/>
      <c r="H3" s="6"/>
      <c r="I3" s="6"/>
      <c r="J3" s="6"/>
      <c r="K3" s="6"/>
      <c r="L3" s="6"/>
      <c r="M3" s="7"/>
      <c r="N3" s="2"/>
      <c r="O3" s="2"/>
    </row>
    <row r="4" spans="1:27" ht="42.75" customHeight="1" thickBot="1" x14ac:dyDescent="0.25">
      <c r="B4" s="2"/>
      <c r="C4" s="4" t="s">
        <v>3</v>
      </c>
      <c r="D4" s="360" t="str">
        <f>'Data Summary'!D6</f>
        <v>Mined crude ore to rare earth concentrate froth flotation process for Mountain Pass, CA</v>
      </c>
      <c r="E4" s="361"/>
      <c r="F4" s="361"/>
      <c r="G4" s="361"/>
      <c r="H4" s="361"/>
      <c r="I4" s="361"/>
      <c r="J4" s="361"/>
      <c r="K4" s="361"/>
      <c r="L4" s="361"/>
      <c r="M4" s="362"/>
      <c r="N4" s="2"/>
      <c r="O4" s="2"/>
    </row>
    <row r="5" spans="1:27" ht="39" customHeight="1" thickBot="1" x14ac:dyDescent="0.25">
      <c r="B5" s="2"/>
      <c r="C5" s="4" t="s">
        <v>4</v>
      </c>
      <c r="D5" s="363" t="s">
        <v>422</v>
      </c>
      <c r="E5" s="364"/>
      <c r="F5" s="364"/>
      <c r="G5" s="364"/>
      <c r="H5" s="364"/>
      <c r="I5" s="364"/>
      <c r="J5" s="364"/>
      <c r="K5" s="364"/>
      <c r="L5" s="364"/>
      <c r="M5" s="365"/>
      <c r="N5" s="2"/>
      <c r="O5" s="2"/>
    </row>
    <row r="6" spans="1:27" ht="56.25" customHeight="1" thickBot="1" x14ac:dyDescent="0.25">
      <c r="B6" s="2"/>
      <c r="C6" s="8" t="s">
        <v>5</v>
      </c>
      <c r="D6" s="363" t="s">
        <v>6</v>
      </c>
      <c r="E6" s="364"/>
      <c r="F6" s="364"/>
      <c r="G6" s="364"/>
      <c r="H6" s="364"/>
      <c r="I6" s="364"/>
      <c r="J6" s="364"/>
      <c r="K6" s="364"/>
      <c r="L6" s="364"/>
      <c r="M6" s="365"/>
      <c r="N6" s="2"/>
      <c r="O6" s="2"/>
    </row>
    <row r="7" spans="1:27" x14ac:dyDescent="0.2">
      <c r="B7" s="9" t="s">
        <v>7</v>
      </c>
      <c r="C7" s="9"/>
      <c r="D7" s="9"/>
      <c r="E7" s="9"/>
      <c r="F7" s="9"/>
      <c r="G7" s="9"/>
      <c r="H7" s="9"/>
      <c r="I7" s="9"/>
      <c r="J7" s="9"/>
      <c r="K7" s="9"/>
      <c r="L7" s="9"/>
      <c r="M7" s="9"/>
      <c r="N7" s="2"/>
      <c r="O7" s="2"/>
    </row>
    <row r="8" spans="1:27" ht="13.5" thickBot="1" x14ac:dyDescent="0.25">
      <c r="B8" s="9"/>
      <c r="C8" s="9" t="s">
        <v>8</v>
      </c>
      <c r="D8" s="9" t="s">
        <v>9</v>
      </c>
      <c r="E8" s="9"/>
      <c r="F8" s="9"/>
      <c r="G8" s="9"/>
      <c r="H8" s="9"/>
      <c r="I8" s="9"/>
      <c r="J8" s="9"/>
      <c r="K8" s="9"/>
      <c r="L8" s="9"/>
      <c r="M8" s="9"/>
      <c r="N8" s="2"/>
      <c r="O8" s="2"/>
    </row>
    <row r="9" spans="1:27" s="11" customFormat="1" ht="15" customHeight="1" x14ac:dyDescent="0.2">
      <c r="A9" s="2"/>
      <c r="B9" s="353" t="s">
        <v>10</v>
      </c>
      <c r="C9" s="10" t="s">
        <v>11</v>
      </c>
      <c r="D9" s="355" t="s">
        <v>12</v>
      </c>
      <c r="E9" s="355"/>
      <c r="F9" s="355"/>
      <c r="G9" s="355"/>
      <c r="H9" s="355"/>
      <c r="I9" s="355"/>
      <c r="J9" s="355"/>
      <c r="K9" s="355"/>
      <c r="L9" s="355"/>
      <c r="M9" s="356"/>
      <c r="N9" s="2"/>
      <c r="O9" s="2"/>
      <c r="P9" s="2"/>
      <c r="Q9" s="2"/>
      <c r="R9" s="2"/>
      <c r="S9" s="2"/>
      <c r="T9" s="2"/>
      <c r="U9" s="2"/>
      <c r="V9" s="2"/>
      <c r="W9" s="2"/>
      <c r="X9" s="2"/>
      <c r="Y9" s="2"/>
      <c r="Z9" s="2"/>
      <c r="AA9" s="2"/>
    </row>
    <row r="10" spans="1:27" s="11" customFormat="1" ht="15" customHeight="1" x14ac:dyDescent="0.2">
      <c r="A10" s="2"/>
      <c r="B10" s="354"/>
      <c r="C10" s="12" t="s">
        <v>13</v>
      </c>
      <c r="D10" s="357" t="s">
        <v>14</v>
      </c>
      <c r="E10" s="357"/>
      <c r="F10" s="357"/>
      <c r="G10" s="357"/>
      <c r="H10" s="357"/>
      <c r="I10" s="357"/>
      <c r="J10" s="357"/>
      <c r="K10" s="357"/>
      <c r="L10" s="357"/>
      <c r="M10" s="358"/>
      <c r="N10" s="2"/>
      <c r="O10" s="2"/>
      <c r="P10" s="2"/>
      <c r="Q10" s="2"/>
      <c r="R10" s="2"/>
      <c r="S10" s="2"/>
      <c r="T10" s="2"/>
      <c r="U10" s="2"/>
      <c r="V10" s="2"/>
      <c r="W10" s="2"/>
      <c r="X10" s="2"/>
      <c r="Y10" s="2"/>
      <c r="Z10" s="2"/>
      <c r="AA10" s="2"/>
    </row>
    <row r="11" spans="1:27" s="11" customFormat="1" ht="15" customHeight="1" x14ac:dyDescent="0.2">
      <c r="A11" s="2"/>
      <c r="B11" s="354"/>
      <c r="C11" s="12" t="s">
        <v>15</v>
      </c>
      <c r="D11" s="357" t="s">
        <v>16</v>
      </c>
      <c r="E11" s="357"/>
      <c r="F11" s="357"/>
      <c r="G11" s="357"/>
      <c r="H11" s="357"/>
      <c r="I11" s="357"/>
      <c r="J11" s="357"/>
      <c r="K11" s="357"/>
      <c r="L11" s="357"/>
      <c r="M11" s="358"/>
      <c r="N11" s="2"/>
      <c r="O11" s="2"/>
      <c r="P11" s="2"/>
      <c r="Q11" s="2"/>
      <c r="R11" s="2"/>
      <c r="S11" s="2"/>
      <c r="T11" s="2"/>
      <c r="U11" s="2"/>
      <c r="V11" s="2"/>
      <c r="W11" s="2"/>
      <c r="X11" s="2"/>
      <c r="Y11" s="2"/>
      <c r="Z11" s="2"/>
      <c r="AA11" s="2"/>
    </row>
    <row r="12" spans="1:27" s="11" customFormat="1" ht="15" customHeight="1" x14ac:dyDescent="0.2">
      <c r="A12" s="2"/>
      <c r="B12" s="354"/>
      <c r="C12" s="12" t="s">
        <v>17</v>
      </c>
      <c r="D12" s="357" t="s">
        <v>18</v>
      </c>
      <c r="E12" s="357"/>
      <c r="F12" s="357"/>
      <c r="G12" s="357"/>
      <c r="H12" s="357"/>
      <c r="I12" s="357"/>
      <c r="J12" s="357"/>
      <c r="K12" s="357"/>
      <c r="L12" s="357"/>
      <c r="M12" s="358"/>
      <c r="N12" s="2"/>
      <c r="O12" s="2"/>
      <c r="P12" s="2"/>
      <c r="Q12" s="2"/>
      <c r="R12" s="2"/>
      <c r="S12" s="2"/>
      <c r="T12" s="2"/>
      <c r="U12" s="2"/>
      <c r="V12" s="2"/>
      <c r="W12" s="2"/>
      <c r="X12" s="2"/>
      <c r="Y12" s="2"/>
      <c r="Z12" s="2"/>
      <c r="AA12" s="2"/>
    </row>
    <row r="13" spans="1:27" ht="15" customHeight="1" x14ac:dyDescent="0.2">
      <c r="B13" s="368" t="s">
        <v>19</v>
      </c>
      <c r="C13" s="13" t="s">
        <v>289</v>
      </c>
      <c r="D13" s="370" t="s">
        <v>290</v>
      </c>
      <c r="E13" s="370"/>
      <c r="F13" s="370"/>
      <c r="G13" s="370"/>
      <c r="H13" s="370"/>
      <c r="I13" s="370"/>
      <c r="J13" s="370"/>
      <c r="K13" s="370"/>
      <c r="L13" s="370"/>
      <c r="M13" s="371"/>
      <c r="N13" s="2"/>
      <c r="O13" s="2"/>
    </row>
    <row r="14" spans="1:27" ht="15" customHeight="1" x14ac:dyDescent="0.2">
      <c r="B14" s="368"/>
      <c r="C14" s="14" t="s">
        <v>20</v>
      </c>
      <c r="D14" s="372" t="s">
        <v>21</v>
      </c>
      <c r="E14" s="372"/>
      <c r="F14" s="372"/>
      <c r="G14" s="372"/>
      <c r="H14" s="372"/>
      <c r="I14" s="372"/>
      <c r="J14" s="372"/>
      <c r="K14" s="372"/>
      <c r="L14" s="372"/>
      <c r="M14" s="373"/>
      <c r="N14" s="2"/>
      <c r="O14" s="2"/>
    </row>
    <row r="15" spans="1:27" ht="15" customHeight="1" x14ac:dyDescent="0.2">
      <c r="B15" s="368"/>
      <c r="C15" s="15" t="s">
        <v>22</v>
      </c>
      <c r="D15" s="372" t="s">
        <v>22</v>
      </c>
      <c r="E15" s="372"/>
      <c r="F15" s="372"/>
      <c r="G15" s="372"/>
      <c r="H15" s="372"/>
      <c r="I15" s="372"/>
      <c r="J15" s="372"/>
      <c r="K15" s="372"/>
      <c r="L15" s="372"/>
      <c r="M15" s="373"/>
      <c r="N15" s="2"/>
      <c r="O15" s="2"/>
    </row>
    <row r="16" spans="1:27" ht="15" customHeight="1" x14ac:dyDescent="0.2">
      <c r="B16" s="368"/>
      <c r="C16" s="15" t="s">
        <v>420</v>
      </c>
      <c r="D16" s="372" t="s">
        <v>421</v>
      </c>
      <c r="E16" s="372"/>
      <c r="F16" s="372"/>
      <c r="G16" s="372"/>
      <c r="H16" s="372"/>
      <c r="I16" s="372"/>
      <c r="J16" s="372"/>
      <c r="K16" s="372"/>
      <c r="L16" s="372"/>
      <c r="M16" s="347"/>
      <c r="N16" s="2"/>
      <c r="O16" s="2"/>
    </row>
    <row r="17" spans="2:16" ht="15" customHeight="1" thickBot="1" x14ac:dyDescent="0.25">
      <c r="B17" s="369"/>
      <c r="C17" s="16"/>
      <c r="D17" s="374"/>
      <c r="E17" s="374"/>
      <c r="F17" s="374"/>
      <c r="G17" s="374"/>
      <c r="H17" s="374"/>
      <c r="I17" s="374"/>
      <c r="J17" s="374"/>
      <c r="K17" s="374"/>
      <c r="L17" s="374"/>
      <c r="M17" s="375"/>
      <c r="N17" s="2"/>
      <c r="O17" s="2"/>
    </row>
    <row r="18" spans="2:16" x14ac:dyDescent="0.2">
      <c r="B18" s="9"/>
      <c r="C18" s="9"/>
      <c r="D18" s="9"/>
      <c r="E18" s="9"/>
      <c r="F18" s="9"/>
      <c r="G18" s="9"/>
      <c r="H18" s="9"/>
      <c r="I18" s="9"/>
      <c r="J18" s="9"/>
      <c r="K18" s="9"/>
      <c r="L18" s="9"/>
      <c r="M18" s="9"/>
      <c r="N18" s="2"/>
      <c r="O18" s="2"/>
    </row>
    <row r="19" spans="2:16" x14ac:dyDescent="0.2">
      <c r="B19" s="9" t="s">
        <v>23</v>
      </c>
      <c r="C19" s="9"/>
      <c r="D19" s="9"/>
      <c r="E19" s="9"/>
      <c r="F19" s="9"/>
      <c r="G19" s="9"/>
      <c r="H19" s="9"/>
      <c r="I19" s="9"/>
      <c r="J19" s="9"/>
      <c r="K19" s="9"/>
      <c r="L19" s="9"/>
      <c r="M19" s="9"/>
      <c r="N19" s="2"/>
      <c r="O19" s="2"/>
    </row>
    <row r="20" spans="2:16" x14ac:dyDescent="0.2">
      <c r="B20" s="9"/>
      <c r="C20" s="17">
        <v>41708</v>
      </c>
      <c r="D20" s="9"/>
      <c r="E20" s="9"/>
      <c r="F20" s="9"/>
      <c r="G20" s="9"/>
      <c r="H20" s="9"/>
      <c r="I20" s="9"/>
      <c r="J20" s="9"/>
      <c r="K20" s="9"/>
      <c r="L20" s="9"/>
      <c r="M20" s="9"/>
      <c r="N20" s="2"/>
      <c r="O20" s="2"/>
    </row>
    <row r="21" spans="2:16" x14ac:dyDescent="0.2">
      <c r="B21" s="9" t="s">
        <v>24</v>
      </c>
      <c r="C21" s="9"/>
      <c r="D21" s="9"/>
      <c r="E21" s="9"/>
      <c r="F21" s="9"/>
      <c r="G21" s="9"/>
      <c r="H21" s="9"/>
      <c r="I21" s="9"/>
      <c r="J21" s="9"/>
      <c r="K21" s="9"/>
      <c r="L21" s="9"/>
      <c r="M21" s="9"/>
      <c r="N21" s="2"/>
      <c r="O21" s="2"/>
    </row>
    <row r="22" spans="2:16" x14ac:dyDescent="0.2">
      <c r="B22" s="9"/>
      <c r="C22" s="18" t="s">
        <v>25</v>
      </c>
      <c r="D22" s="9"/>
      <c r="E22" s="9"/>
      <c r="F22" s="9"/>
      <c r="G22" s="9"/>
      <c r="H22" s="9"/>
      <c r="I22" s="9"/>
      <c r="J22" s="9"/>
      <c r="K22" s="9"/>
      <c r="L22" s="9"/>
      <c r="M22" s="9"/>
      <c r="N22" s="2"/>
      <c r="O22" s="2"/>
    </row>
    <row r="23" spans="2:16" x14ac:dyDescent="0.2">
      <c r="B23" s="9" t="s">
        <v>26</v>
      </c>
      <c r="C23" s="18"/>
      <c r="D23" s="9"/>
      <c r="E23" s="9"/>
      <c r="F23" s="9"/>
      <c r="G23" s="9"/>
      <c r="H23" s="9"/>
      <c r="I23" s="9"/>
      <c r="J23" s="9"/>
      <c r="K23" s="9"/>
      <c r="L23" s="9"/>
      <c r="M23" s="9"/>
      <c r="N23" s="2"/>
      <c r="O23" s="2"/>
    </row>
    <row r="24" spans="2:16" x14ac:dyDescent="0.2">
      <c r="B24" s="9"/>
      <c r="C24" s="18" t="s">
        <v>27</v>
      </c>
      <c r="D24" s="9"/>
      <c r="E24" s="9"/>
      <c r="F24" s="9"/>
      <c r="G24" s="9"/>
      <c r="H24" s="9"/>
      <c r="I24" s="9"/>
      <c r="J24" s="9"/>
      <c r="K24" s="9"/>
      <c r="L24" s="9"/>
      <c r="M24" s="9"/>
      <c r="N24" s="2"/>
      <c r="O24" s="2"/>
    </row>
    <row r="25" spans="2:16" x14ac:dyDescent="0.2">
      <c r="B25" s="9" t="s">
        <v>28</v>
      </c>
      <c r="C25" s="9"/>
      <c r="D25" s="9"/>
      <c r="E25" s="9"/>
      <c r="F25" s="9"/>
      <c r="G25" s="9"/>
      <c r="H25" s="9"/>
      <c r="I25" s="9"/>
      <c r="J25" s="9"/>
      <c r="K25" s="9"/>
      <c r="L25" s="9"/>
      <c r="M25" s="9"/>
      <c r="N25" s="2"/>
      <c r="O25" s="2"/>
    </row>
    <row r="26" spans="2:16" ht="38.25" customHeight="1" x14ac:dyDescent="0.2">
      <c r="B26" s="9"/>
      <c r="C26" s="366" t="str">
        <f>"This document should be cited as: NETL (2014). NETL Life Cycle Inventory Data – Unit Process: "&amp;D3&amp;" - Version 01. U.S. Department of Energy, National Energy Technology Laboratory. Retrieved [DATE] from www.netl.doe.gov/LCA"</f>
        <v>This document should be cited as: NETL (2014). NETL Life Cycle Inventory Data – Unit Process: Froth Flotation  - Version 01. U.S. Department of Energy, National Energy Technology Laboratory. Retrieved [DATE] from www.netl.doe.gov/LCA</v>
      </c>
      <c r="D26" s="366"/>
      <c r="E26" s="366"/>
      <c r="F26" s="366"/>
      <c r="G26" s="366"/>
      <c r="H26" s="366"/>
      <c r="I26" s="366"/>
      <c r="J26" s="366"/>
      <c r="K26" s="366"/>
      <c r="L26" s="366"/>
      <c r="M26" s="366"/>
      <c r="N26" s="2"/>
      <c r="O26" s="2"/>
    </row>
    <row r="27" spans="2:16" x14ac:dyDescent="0.2">
      <c r="B27" s="9" t="s">
        <v>29</v>
      </c>
      <c r="C27" s="9"/>
      <c r="D27" s="9"/>
      <c r="E27" s="9"/>
      <c r="F27" s="9"/>
      <c r="G27" s="18"/>
      <c r="H27" s="18"/>
      <c r="I27" s="18"/>
      <c r="J27" s="18"/>
      <c r="K27" s="18"/>
      <c r="L27" s="18"/>
      <c r="M27" s="18"/>
      <c r="N27" s="2"/>
      <c r="O27" s="2"/>
    </row>
    <row r="28" spans="2:16" x14ac:dyDescent="0.2">
      <c r="B28" s="18"/>
      <c r="C28" s="18" t="s">
        <v>30</v>
      </c>
      <c r="D28" s="18"/>
      <c r="E28" s="19" t="s">
        <v>31</v>
      </c>
      <c r="F28" s="20"/>
      <c r="G28" s="18" t="s">
        <v>32</v>
      </c>
      <c r="H28" s="18"/>
      <c r="I28" s="18"/>
      <c r="J28" s="18"/>
      <c r="K28" s="18"/>
      <c r="L28" s="18"/>
      <c r="M28" s="18"/>
      <c r="N28" s="2"/>
      <c r="O28" s="2"/>
      <c r="P28" s="18"/>
    </row>
    <row r="29" spans="2:16" x14ac:dyDescent="0.2">
      <c r="B29" s="18"/>
      <c r="C29" s="18" t="s">
        <v>33</v>
      </c>
      <c r="D29" s="18"/>
      <c r="E29" s="18"/>
      <c r="F29" s="18"/>
      <c r="G29" s="18"/>
      <c r="H29" s="18"/>
      <c r="I29" s="18"/>
      <c r="J29" s="18"/>
      <c r="K29" s="18"/>
      <c r="L29" s="18"/>
      <c r="M29" s="18"/>
      <c r="N29" s="2"/>
      <c r="O29" s="2"/>
      <c r="P29" s="18"/>
    </row>
    <row r="30" spans="2:16" x14ac:dyDescent="0.2">
      <c r="B30" s="18"/>
      <c r="C30" s="18" t="s">
        <v>34</v>
      </c>
      <c r="D30" s="18"/>
      <c r="E30" s="18"/>
      <c r="F30" s="18"/>
      <c r="G30" s="18"/>
      <c r="H30" s="18"/>
      <c r="I30" s="18"/>
      <c r="J30" s="18"/>
      <c r="K30" s="18"/>
      <c r="L30" s="18"/>
      <c r="M30" s="18"/>
      <c r="N30" s="18"/>
      <c r="O30" s="18"/>
      <c r="P30" s="18"/>
    </row>
    <row r="31" spans="2:16" x14ac:dyDescent="0.2">
      <c r="B31" s="18"/>
      <c r="C31" s="367"/>
      <c r="D31" s="367"/>
      <c r="E31" s="367"/>
      <c r="F31" s="367"/>
      <c r="G31" s="367"/>
      <c r="H31" s="367"/>
      <c r="I31" s="367"/>
      <c r="J31" s="367"/>
      <c r="K31" s="367"/>
      <c r="L31" s="367"/>
      <c r="M31" s="367"/>
      <c r="N31" s="18"/>
      <c r="O31" s="18"/>
      <c r="P31" s="18"/>
    </row>
    <row r="32" spans="2:16" x14ac:dyDescent="0.2">
      <c r="B32" s="18"/>
      <c r="C32" s="18"/>
      <c r="D32" s="18"/>
      <c r="E32" s="18"/>
      <c r="F32" s="18"/>
      <c r="G32" s="18"/>
      <c r="H32" s="18"/>
      <c r="I32" s="18"/>
      <c r="J32" s="18"/>
      <c r="K32" s="18"/>
      <c r="L32" s="18"/>
      <c r="M32" s="18"/>
      <c r="N32" s="18"/>
      <c r="O32" s="18"/>
    </row>
    <row r="33" spans="2:15" x14ac:dyDescent="0.2">
      <c r="B33" s="9" t="s">
        <v>35</v>
      </c>
      <c r="C33" s="18"/>
      <c r="D33" s="18"/>
      <c r="E33" s="18"/>
      <c r="F33" s="18"/>
      <c r="G33" s="18"/>
      <c r="H33" s="18"/>
      <c r="I33" s="18"/>
      <c r="J33" s="18"/>
      <c r="K33" s="18"/>
      <c r="L33" s="18"/>
      <c r="M33" s="18"/>
      <c r="N33" s="18"/>
      <c r="O33" s="18"/>
    </row>
    <row r="34" spans="2:15" x14ac:dyDescent="0.2">
      <c r="B34" s="18"/>
      <c r="C34" s="18"/>
      <c r="D34" s="18"/>
      <c r="E34" s="18"/>
      <c r="F34" s="18"/>
      <c r="G34" s="18"/>
      <c r="H34" s="18"/>
      <c r="I34" s="18"/>
      <c r="J34" s="18"/>
      <c r="K34" s="18"/>
      <c r="L34" s="18"/>
      <c r="M34" s="18"/>
      <c r="N34" s="18"/>
      <c r="O34" s="18"/>
    </row>
    <row r="35" spans="2:15" x14ac:dyDescent="0.2">
      <c r="B35" s="18"/>
      <c r="C35" s="18"/>
      <c r="D35" s="18"/>
      <c r="E35" s="18"/>
      <c r="F35" s="18"/>
      <c r="G35" s="18"/>
      <c r="H35" s="18"/>
      <c r="I35" s="18"/>
      <c r="J35" s="18"/>
      <c r="K35" s="18"/>
      <c r="L35" s="18"/>
      <c r="M35" s="18"/>
      <c r="N35" s="18"/>
      <c r="O35" s="18"/>
    </row>
    <row r="36" spans="2:15" x14ac:dyDescent="0.2">
      <c r="B36" s="18"/>
      <c r="C36" s="18"/>
      <c r="D36" s="18"/>
      <c r="E36" s="18"/>
      <c r="F36" s="18"/>
      <c r="G36" s="18"/>
      <c r="H36" s="18"/>
      <c r="I36" s="18"/>
      <c r="J36" s="18"/>
      <c r="K36" s="18"/>
      <c r="L36" s="18"/>
      <c r="M36" s="18"/>
      <c r="N36" s="18"/>
      <c r="O36" s="18"/>
    </row>
    <row r="37" spans="2:15" x14ac:dyDescent="0.2">
      <c r="B37" s="18"/>
      <c r="C37" s="18"/>
      <c r="D37" s="18"/>
      <c r="E37" s="18"/>
      <c r="F37" s="18"/>
      <c r="G37" s="18"/>
      <c r="H37" s="18"/>
      <c r="I37" s="18"/>
      <c r="J37" s="18"/>
      <c r="K37" s="18"/>
      <c r="L37" s="18"/>
      <c r="M37" s="18"/>
      <c r="N37" s="18"/>
      <c r="O37" s="18"/>
    </row>
    <row r="38" spans="2:15" x14ac:dyDescent="0.2">
      <c r="B38" s="18"/>
      <c r="C38" s="18"/>
      <c r="D38" s="18"/>
      <c r="E38" s="18"/>
      <c r="F38" s="18"/>
      <c r="G38" s="18"/>
      <c r="H38" s="18"/>
      <c r="I38" s="18"/>
      <c r="J38" s="18"/>
      <c r="K38" s="18"/>
      <c r="L38" s="18"/>
      <c r="M38" s="18"/>
      <c r="N38" s="18"/>
      <c r="O38" s="18"/>
    </row>
    <row r="39" spans="2:15" x14ac:dyDescent="0.2">
      <c r="B39" s="18"/>
      <c r="C39" s="18"/>
      <c r="D39" s="18"/>
      <c r="E39" s="18"/>
      <c r="F39" s="18"/>
      <c r="G39" s="18"/>
      <c r="H39" s="18"/>
      <c r="I39" s="18"/>
      <c r="J39" s="18"/>
      <c r="K39" s="18"/>
      <c r="L39" s="18"/>
      <c r="M39" s="18"/>
      <c r="N39" s="18"/>
      <c r="O39" s="18"/>
    </row>
    <row r="40" spans="2:15" x14ac:dyDescent="0.2">
      <c r="B40" s="18"/>
      <c r="C40" s="18"/>
      <c r="D40" s="18"/>
      <c r="E40" s="18"/>
      <c r="F40" s="18"/>
      <c r="G40" s="18"/>
      <c r="H40" s="18"/>
      <c r="I40" s="18"/>
      <c r="J40" s="18"/>
      <c r="K40" s="18"/>
      <c r="L40" s="18"/>
      <c r="M40" s="18"/>
      <c r="N40" s="18"/>
      <c r="O40" s="18"/>
    </row>
    <row r="41" spans="2:15" x14ac:dyDescent="0.2">
      <c r="B41" s="18"/>
      <c r="C41" s="18"/>
      <c r="D41" s="18"/>
      <c r="E41" s="18"/>
      <c r="F41" s="18"/>
      <c r="G41" s="18"/>
      <c r="H41" s="18"/>
      <c r="I41" s="18"/>
      <c r="J41" s="18"/>
      <c r="K41" s="18"/>
      <c r="L41" s="18"/>
      <c r="M41" s="18"/>
      <c r="N41" s="18"/>
      <c r="O41" s="18"/>
    </row>
    <row r="42" spans="2:15" x14ac:dyDescent="0.2">
      <c r="B42" s="18"/>
      <c r="C42" s="18"/>
      <c r="D42" s="18"/>
      <c r="E42" s="18"/>
      <c r="F42" s="18"/>
      <c r="G42" s="18"/>
      <c r="H42" s="18"/>
      <c r="I42" s="18"/>
      <c r="J42" s="18"/>
      <c r="K42" s="18"/>
      <c r="L42" s="18"/>
      <c r="M42" s="18"/>
      <c r="N42" s="18"/>
      <c r="O42" s="18"/>
    </row>
    <row r="43" spans="2:15" x14ac:dyDescent="0.2">
      <c r="B43" s="18"/>
      <c r="C43" s="18"/>
      <c r="D43" s="18"/>
      <c r="E43" s="18"/>
      <c r="F43" s="18"/>
      <c r="G43" s="18"/>
      <c r="H43" s="18"/>
      <c r="I43" s="18"/>
      <c r="J43" s="18"/>
      <c r="K43" s="18"/>
      <c r="L43" s="18"/>
      <c r="M43" s="18"/>
      <c r="N43" s="18"/>
      <c r="O43" s="18"/>
    </row>
    <row r="44" spans="2:15" x14ac:dyDescent="0.2">
      <c r="B44" s="18"/>
      <c r="C44" s="18"/>
      <c r="D44" s="18"/>
      <c r="E44" s="18"/>
      <c r="F44" s="18"/>
      <c r="G44" s="18"/>
      <c r="H44" s="18"/>
      <c r="I44" s="18"/>
      <c r="J44" s="18"/>
      <c r="K44" s="18"/>
      <c r="L44" s="18"/>
      <c r="M44" s="18"/>
      <c r="N44" s="18"/>
      <c r="O44" s="18"/>
    </row>
    <row r="45" spans="2:15" x14ac:dyDescent="0.2">
      <c r="B45" s="18"/>
      <c r="C45" s="18"/>
      <c r="D45" s="18"/>
      <c r="E45" s="18"/>
      <c r="F45" s="18"/>
      <c r="G45" s="18"/>
      <c r="H45" s="18"/>
      <c r="I45" s="18"/>
      <c r="J45" s="18"/>
      <c r="K45" s="18"/>
      <c r="L45" s="18"/>
      <c r="M45" s="18"/>
      <c r="N45" s="18"/>
      <c r="O45" s="18"/>
    </row>
    <row r="46" spans="2:15" x14ac:dyDescent="0.2">
      <c r="B46" s="18"/>
      <c r="C46" s="18"/>
      <c r="D46" s="18"/>
      <c r="E46" s="18"/>
      <c r="F46" s="18"/>
      <c r="G46" s="18"/>
      <c r="H46" s="18"/>
      <c r="I46" s="18"/>
      <c r="J46" s="18"/>
      <c r="K46" s="18"/>
      <c r="L46" s="18"/>
      <c r="M46" s="18"/>
      <c r="N46" s="18"/>
      <c r="O46" s="18"/>
    </row>
    <row r="47" spans="2:15" x14ac:dyDescent="0.2">
      <c r="B47" s="18"/>
      <c r="C47" s="18"/>
      <c r="D47" s="18"/>
      <c r="E47" s="18"/>
      <c r="F47" s="18"/>
      <c r="G47" s="18"/>
      <c r="H47" s="18"/>
      <c r="I47" s="18"/>
      <c r="J47" s="18"/>
      <c r="K47" s="18"/>
      <c r="L47" s="18"/>
      <c r="M47" s="18"/>
      <c r="N47" s="18"/>
      <c r="O47" s="18"/>
    </row>
    <row r="48" spans="2:15" x14ac:dyDescent="0.2">
      <c r="B48" s="18"/>
      <c r="C48" s="18"/>
      <c r="D48" s="18"/>
      <c r="E48" s="18"/>
      <c r="F48" s="18"/>
      <c r="G48" s="18"/>
      <c r="H48" s="18"/>
      <c r="I48" s="18"/>
      <c r="J48" s="18"/>
      <c r="K48" s="18"/>
      <c r="L48" s="18"/>
      <c r="M48" s="18"/>
      <c r="N48" s="18"/>
      <c r="O48" s="18"/>
    </row>
    <row r="49" spans="2:15" x14ac:dyDescent="0.2">
      <c r="B49" s="9" t="s">
        <v>36</v>
      </c>
      <c r="C49" s="18"/>
      <c r="D49" s="18"/>
      <c r="E49" s="18"/>
      <c r="F49" s="18"/>
      <c r="G49" s="18"/>
      <c r="H49" s="18"/>
      <c r="I49" s="18"/>
      <c r="J49" s="18"/>
      <c r="K49" s="18"/>
      <c r="L49" s="18"/>
      <c r="M49" s="18"/>
      <c r="N49" s="18"/>
      <c r="O49" s="18"/>
    </row>
    <row r="50" spans="2:15" x14ac:dyDescent="0.2">
      <c r="B50" s="18"/>
      <c r="C50" s="21" t="s">
        <v>37</v>
      </c>
      <c r="D50" s="18"/>
      <c r="E50" s="18"/>
      <c r="F50" s="18"/>
      <c r="G50" s="18"/>
      <c r="H50" s="18"/>
      <c r="I50" s="18"/>
      <c r="J50" s="18"/>
      <c r="K50" s="18"/>
      <c r="L50" s="18"/>
      <c r="M50" s="18"/>
      <c r="N50" s="18"/>
      <c r="O50" s="18"/>
    </row>
    <row r="51" spans="2:15" x14ac:dyDescent="0.2">
      <c r="B51" s="18"/>
      <c r="C51" s="18"/>
      <c r="D51" s="18"/>
      <c r="E51" s="18"/>
      <c r="F51" s="18"/>
      <c r="G51" s="18"/>
      <c r="H51" s="18"/>
      <c r="I51" s="18"/>
      <c r="J51" s="18"/>
      <c r="K51" s="18"/>
      <c r="L51" s="18"/>
      <c r="M51" s="18"/>
      <c r="N51" s="18"/>
      <c r="O51" s="18"/>
    </row>
    <row r="52" spans="2:15" x14ac:dyDescent="0.2">
      <c r="B52" s="18"/>
      <c r="C52" s="18"/>
      <c r="D52" s="18"/>
      <c r="E52" s="18"/>
      <c r="F52" s="18"/>
      <c r="G52" s="18"/>
      <c r="H52" s="18"/>
      <c r="I52" s="18"/>
      <c r="J52" s="18"/>
      <c r="K52" s="18"/>
      <c r="L52" s="18"/>
      <c r="M52" s="18"/>
      <c r="N52" s="18"/>
      <c r="O52" s="18"/>
    </row>
    <row r="53" spans="2:15" x14ac:dyDescent="0.2">
      <c r="B53" s="18"/>
      <c r="C53" s="18"/>
      <c r="D53" s="18"/>
      <c r="E53" s="18"/>
      <c r="F53" s="18"/>
      <c r="G53" s="18"/>
      <c r="H53" s="18"/>
      <c r="I53" s="18"/>
      <c r="J53" s="18"/>
      <c r="K53" s="18"/>
      <c r="L53" s="18"/>
      <c r="M53" s="18"/>
      <c r="N53" s="18"/>
      <c r="O53" s="18"/>
    </row>
    <row r="54" spans="2:15" x14ac:dyDescent="0.2">
      <c r="B54" s="18"/>
      <c r="C54" s="18"/>
      <c r="D54" s="18"/>
      <c r="E54" s="18"/>
      <c r="F54" s="18"/>
      <c r="G54" s="18"/>
      <c r="H54" s="18"/>
      <c r="I54" s="18"/>
      <c r="J54" s="18"/>
      <c r="K54" s="18"/>
      <c r="L54" s="18"/>
      <c r="M54" s="18"/>
      <c r="N54" s="18"/>
      <c r="O54" s="18"/>
    </row>
    <row r="55" spans="2:15" x14ac:dyDescent="0.2">
      <c r="B55" s="18"/>
      <c r="C55" s="18"/>
      <c r="D55" s="18"/>
      <c r="E55" s="18"/>
      <c r="F55" s="18"/>
      <c r="G55" s="18"/>
      <c r="H55" s="18"/>
      <c r="I55" s="18"/>
      <c r="J55" s="18"/>
      <c r="K55" s="18"/>
      <c r="L55" s="18"/>
      <c r="M55" s="18"/>
      <c r="N55" s="18"/>
      <c r="O55" s="18"/>
    </row>
    <row r="56" spans="2:15" x14ac:dyDescent="0.2">
      <c r="B56" s="18"/>
      <c r="C56" s="18"/>
      <c r="D56" s="18"/>
      <c r="E56" s="18"/>
      <c r="F56" s="18"/>
      <c r="G56" s="18"/>
      <c r="H56" s="18"/>
      <c r="I56" s="18"/>
      <c r="J56" s="18"/>
      <c r="K56" s="18"/>
      <c r="L56" s="18"/>
      <c r="M56" s="18"/>
      <c r="N56" s="18"/>
      <c r="O56" s="18"/>
    </row>
    <row r="57" spans="2:15" x14ac:dyDescent="0.2">
      <c r="B57" s="18"/>
      <c r="C57" s="18"/>
      <c r="D57" s="18"/>
      <c r="E57" s="18"/>
      <c r="F57" s="18"/>
      <c r="G57" s="18"/>
      <c r="H57" s="18"/>
      <c r="I57" s="18"/>
      <c r="J57" s="18"/>
      <c r="K57" s="18"/>
      <c r="L57" s="18"/>
      <c r="M57" s="18"/>
      <c r="N57" s="18"/>
      <c r="O57" s="18"/>
    </row>
    <row r="58" spans="2:15" x14ac:dyDescent="0.2">
      <c r="B58" s="18"/>
      <c r="C58" s="18"/>
      <c r="D58" s="18"/>
      <c r="E58" s="18"/>
      <c r="F58" s="18"/>
      <c r="G58" s="18"/>
      <c r="H58" s="18"/>
      <c r="I58" s="18"/>
      <c r="J58" s="18"/>
      <c r="K58" s="18"/>
      <c r="L58" s="18"/>
      <c r="M58" s="18"/>
      <c r="N58" s="18"/>
      <c r="O58" s="18"/>
    </row>
    <row r="59" spans="2:15" x14ac:dyDescent="0.2">
      <c r="B59" s="18"/>
      <c r="C59" s="18"/>
      <c r="D59" s="18"/>
      <c r="E59" s="18"/>
      <c r="F59" s="18"/>
      <c r="G59" s="18"/>
      <c r="H59" s="18"/>
      <c r="I59" s="18"/>
      <c r="J59" s="18"/>
      <c r="K59" s="18"/>
      <c r="L59" s="18"/>
      <c r="M59" s="18"/>
      <c r="N59" s="18"/>
      <c r="O59" s="18"/>
    </row>
    <row r="60" spans="2:15" x14ac:dyDescent="0.2">
      <c r="B60" s="18"/>
      <c r="C60" s="18"/>
      <c r="D60" s="18"/>
      <c r="E60" s="18"/>
      <c r="F60" s="18"/>
      <c r="G60" s="18"/>
      <c r="H60" s="18"/>
      <c r="I60" s="18"/>
      <c r="J60" s="18"/>
      <c r="K60" s="18"/>
      <c r="L60" s="18"/>
      <c r="M60" s="18"/>
      <c r="N60" s="18"/>
      <c r="O60" s="18"/>
    </row>
    <row r="61" spans="2:15" x14ac:dyDescent="0.2">
      <c r="B61" s="18"/>
      <c r="C61" s="18"/>
      <c r="D61" s="18"/>
      <c r="E61" s="18"/>
      <c r="F61" s="18"/>
      <c r="G61" s="18"/>
      <c r="H61" s="18"/>
      <c r="I61" s="18"/>
      <c r="J61" s="18"/>
      <c r="K61" s="18"/>
      <c r="L61" s="18"/>
      <c r="M61" s="18"/>
      <c r="N61" s="18"/>
      <c r="O61" s="18"/>
    </row>
    <row r="62" spans="2:15" x14ac:dyDescent="0.2">
      <c r="B62" s="18"/>
      <c r="C62" s="18"/>
      <c r="D62" s="18"/>
      <c r="E62" s="18"/>
      <c r="F62" s="18"/>
      <c r="G62" s="18"/>
      <c r="H62" s="18"/>
      <c r="I62" s="18"/>
      <c r="J62" s="18"/>
      <c r="K62" s="18"/>
      <c r="L62" s="18"/>
      <c r="M62" s="18"/>
      <c r="N62" s="18"/>
      <c r="O62" s="18"/>
    </row>
    <row r="63" spans="2:15" x14ac:dyDescent="0.2">
      <c r="B63" s="18"/>
      <c r="C63" s="18"/>
      <c r="D63" s="18"/>
      <c r="E63" s="18"/>
      <c r="F63" s="18"/>
      <c r="G63" s="18"/>
      <c r="H63" s="18"/>
      <c r="I63" s="18"/>
      <c r="J63" s="18"/>
      <c r="K63" s="18"/>
      <c r="L63" s="18"/>
      <c r="M63" s="18"/>
      <c r="N63" s="18"/>
      <c r="O63" s="18"/>
    </row>
    <row r="64" spans="2:15" x14ac:dyDescent="0.2">
      <c r="B64" s="18"/>
      <c r="C64" s="18"/>
      <c r="D64" s="18"/>
      <c r="E64" s="18"/>
      <c r="F64" s="18"/>
      <c r="G64" s="18"/>
      <c r="H64" s="18"/>
      <c r="I64" s="18"/>
      <c r="J64" s="18"/>
      <c r="K64" s="18"/>
      <c r="L64" s="18"/>
      <c r="M64" s="18"/>
      <c r="N64" s="18"/>
      <c r="O64" s="18"/>
    </row>
    <row r="65" spans="2:15" x14ac:dyDescent="0.2">
      <c r="B65" s="18"/>
      <c r="C65" s="18"/>
      <c r="D65" s="18"/>
      <c r="E65" s="18"/>
      <c r="F65" s="18"/>
      <c r="G65" s="18"/>
      <c r="H65" s="18"/>
      <c r="I65" s="18"/>
      <c r="J65" s="18"/>
      <c r="K65" s="18"/>
      <c r="L65" s="18"/>
      <c r="M65" s="18"/>
      <c r="N65" s="18"/>
      <c r="O65" s="18"/>
    </row>
    <row r="66" spans="2:15" x14ac:dyDescent="0.2">
      <c r="B66" s="18"/>
      <c r="C66" s="18"/>
      <c r="D66" s="18"/>
      <c r="E66" s="18"/>
      <c r="F66" s="18"/>
      <c r="G66" s="18"/>
      <c r="H66" s="18"/>
      <c r="I66" s="18"/>
      <c r="J66" s="18"/>
      <c r="K66" s="18"/>
      <c r="L66" s="18"/>
      <c r="M66" s="18"/>
      <c r="N66" s="18"/>
      <c r="O66" s="18"/>
    </row>
    <row r="67" spans="2:15" x14ac:dyDescent="0.2">
      <c r="B67" s="18"/>
      <c r="C67" s="18"/>
      <c r="D67" s="18"/>
      <c r="E67" s="18"/>
      <c r="F67" s="18"/>
      <c r="G67" s="18"/>
      <c r="H67" s="18"/>
      <c r="I67" s="18"/>
      <c r="J67" s="18"/>
      <c r="K67" s="18"/>
      <c r="L67" s="18"/>
      <c r="M67" s="18"/>
      <c r="N67" s="18"/>
      <c r="O67" s="18"/>
    </row>
    <row r="68" spans="2:15" x14ac:dyDescent="0.2">
      <c r="B68" s="18"/>
      <c r="C68" s="18"/>
      <c r="D68" s="18"/>
      <c r="E68" s="18"/>
      <c r="F68" s="18"/>
      <c r="G68" s="18"/>
      <c r="H68" s="18"/>
      <c r="I68" s="18"/>
      <c r="J68" s="18"/>
      <c r="K68" s="18"/>
      <c r="L68" s="18"/>
      <c r="M68" s="18"/>
      <c r="N68" s="18"/>
      <c r="O68" s="18"/>
    </row>
    <row r="69" spans="2:15" x14ac:dyDescent="0.2">
      <c r="B69" s="18"/>
      <c r="C69" s="18"/>
      <c r="D69" s="18"/>
      <c r="E69" s="18"/>
      <c r="F69" s="18"/>
      <c r="G69" s="18"/>
      <c r="H69" s="18"/>
      <c r="I69" s="18"/>
      <c r="J69" s="18"/>
      <c r="K69" s="18"/>
      <c r="L69" s="18"/>
      <c r="M69" s="18"/>
      <c r="N69" s="18"/>
      <c r="O69" s="18"/>
    </row>
    <row r="70" spans="2:15" x14ac:dyDescent="0.2">
      <c r="B70" s="18"/>
      <c r="C70" s="18"/>
      <c r="D70" s="18"/>
      <c r="E70" s="18"/>
      <c r="F70" s="18"/>
      <c r="G70" s="18"/>
      <c r="H70" s="18"/>
      <c r="I70" s="18"/>
      <c r="J70" s="18"/>
      <c r="K70" s="18"/>
      <c r="L70" s="18"/>
      <c r="M70" s="18"/>
      <c r="N70" s="18"/>
      <c r="O70" s="18"/>
    </row>
    <row r="71" spans="2:15" x14ac:dyDescent="0.2">
      <c r="B71" s="18"/>
      <c r="C71" s="18"/>
      <c r="D71" s="18"/>
      <c r="E71" s="18"/>
      <c r="F71" s="18"/>
      <c r="G71" s="18"/>
      <c r="H71" s="18"/>
      <c r="I71" s="18"/>
      <c r="J71" s="18"/>
      <c r="K71" s="18"/>
      <c r="L71" s="18"/>
      <c r="M71" s="18"/>
      <c r="N71" s="18"/>
      <c r="O71" s="18"/>
    </row>
    <row r="72" spans="2:15" x14ac:dyDescent="0.2">
      <c r="B72" s="18"/>
      <c r="C72" s="18"/>
      <c r="D72" s="18"/>
      <c r="E72" s="18"/>
      <c r="F72" s="18"/>
      <c r="G72" s="18"/>
      <c r="H72" s="18"/>
      <c r="I72" s="18"/>
      <c r="J72" s="18"/>
      <c r="K72" s="18"/>
      <c r="L72" s="18"/>
      <c r="M72" s="18"/>
      <c r="N72" s="18"/>
      <c r="O72" s="18"/>
    </row>
    <row r="73" spans="2:15" x14ac:dyDescent="0.2">
      <c r="B73" s="18"/>
      <c r="C73" s="18"/>
      <c r="D73" s="18"/>
      <c r="E73" s="18"/>
      <c r="F73" s="18"/>
      <c r="G73" s="18"/>
      <c r="H73" s="18"/>
      <c r="I73" s="18"/>
      <c r="J73" s="18"/>
      <c r="K73" s="18"/>
      <c r="L73" s="18"/>
      <c r="M73" s="18"/>
      <c r="N73" s="18"/>
      <c r="O73" s="18"/>
    </row>
    <row r="74" spans="2:15" x14ac:dyDescent="0.2">
      <c r="B74" s="18"/>
      <c r="C74" s="18"/>
      <c r="D74" s="18"/>
      <c r="E74" s="18"/>
      <c r="F74" s="18"/>
      <c r="G74" s="18"/>
      <c r="H74" s="18"/>
      <c r="I74" s="18"/>
      <c r="J74" s="18"/>
      <c r="K74" s="18"/>
      <c r="L74" s="18"/>
      <c r="M74" s="18"/>
      <c r="N74" s="18"/>
      <c r="O74" s="18"/>
    </row>
    <row r="75" spans="2:15" x14ac:dyDescent="0.2">
      <c r="B75" s="18"/>
      <c r="C75" s="18"/>
      <c r="D75" s="18"/>
      <c r="E75" s="18"/>
      <c r="F75" s="18"/>
      <c r="G75" s="18"/>
      <c r="H75" s="18"/>
      <c r="I75" s="18"/>
      <c r="J75" s="18"/>
      <c r="K75" s="18"/>
      <c r="L75" s="18"/>
      <c r="M75" s="18"/>
      <c r="N75" s="18"/>
      <c r="O75" s="18"/>
    </row>
    <row r="76" spans="2:15" x14ac:dyDescent="0.2">
      <c r="B76" s="18"/>
      <c r="C76" s="18"/>
      <c r="D76" s="18"/>
      <c r="E76" s="18"/>
      <c r="F76" s="18"/>
      <c r="G76" s="18"/>
      <c r="H76" s="18"/>
      <c r="I76" s="18"/>
      <c r="J76" s="18"/>
      <c r="K76" s="18"/>
      <c r="L76" s="18"/>
      <c r="M76" s="18"/>
      <c r="N76" s="18"/>
      <c r="O76" s="18"/>
    </row>
    <row r="77" spans="2:15" x14ac:dyDescent="0.2">
      <c r="B77" s="18"/>
      <c r="C77" s="18"/>
      <c r="D77" s="18"/>
      <c r="E77" s="18"/>
      <c r="F77" s="18"/>
      <c r="G77" s="18"/>
      <c r="H77" s="18"/>
      <c r="I77" s="18"/>
      <c r="J77" s="18"/>
      <c r="K77" s="18"/>
      <c r="L77" s="18"/>
      <c r="M77" s="18"/>
      <c r="N77" s="18"/>
      <c r="O77" s="18"/>
    </row>
    <row r="78" spans="2:15" x14ac:dyDescent="0.2">
      <c r="B78" s="18"/>
      <c r="C78" s="18"/>
      <c r="D78" s="18"/>
      <c r="E78" s="18"/>
      <c r="F78" s="18"/>
      <c r="G78" s="18"/>
      <c r="H78" s="18"/>
      <c r="I78" s="18"/>
      <c r="J78" s="18"/>
      <c r="K78" s="18"/>
      <c r="L78" s="18"/>
      <c r="M78" s="18"/>
      <c r="N78" s="18"/>
      <c r="O78" s="18"/>
    </row>
    <row r="79" spans="2:15" x14ac:dyDescent="0.2">
      <c r="B79" s="18"/>
      <c r="C79" s="18"/>
      <c r="D79" s="18"/>
      <c r="E79" s="18"/>
      <c r="F79" s="18"/>
      <c r="G79" s="18"/>
      <c r="H79" s="18"/>
      <c r="I79" s="18"/>
      <c r="J79" s="18"/>
      <c r="K79" s="18"/>
      <c r="L79" s="18"/>
      <c r="M79" s="18"/>
      <c r="N79" s="18"/>
      <c r="O79" s="18"/>
    </row>
    <row r="80" spans="2:15" x14ac:dyDescent="0.2">
      <c r="B80" s="18"/>
      <c r="C80" s="18"/>
      <c r="D80" s="18"/>
      <c r="E80" s="18"/>
      <c r="F80" s="18"/>
      <c r="G80" s="18"/>
      <c r="H80" s="18"/>
      <c r="I80" s="18"/>
      <c r="J80" s="18"/>
      <c r="K80" s="18"/>
      <c r="L80" s="18"/>
      <c r="M80" s="18"/>
      <c r="N80" s="18"/>
      <c r="O80" s="18"/>
    </row>
    <row r="81" spans="2:15" x14ac:dyDescent="0.2">
      <c r="B81" s="18"/>
      <c r="C81" s="18"/>
      <c r="D81" s="18"/>
      <c r="E81" s="18"/>
      <c r="F81" s="18"/>
      <c r="G81" s="18"/>
      <c r="H81" s="18"/>
      <c r="I81" s="18"/>
      <c r="J81" s="18"/>
      <c r="K81" s="18"/>
      <c r="L81" s="18"/>
      <c r="M81" s="18"/>
      <c r="N81" s="18"/>
      <c r="O81" s="18"/>
    </row>
    <row r="82" spans="2:15" x14ac:dyDescent="0.2">
      <c r="B82" s="18"/>
      <c r="C82" s="18"/>
      <c r="D82" s="18"/>
      <c r="E82" s="18"/>
      <c r="F82" s="18"/>
      <c r="G82" s="18"/>
      <c r="H82" s="18"/>
      <c r="I82" s="18"/>
      <c r="J82" s="18"/>
      <c r="K82" s="18"/>
      <c r="L82" s="18"/>
      <c r="M82" s="18"/>
      <c r="N82" s="18"/>
      <c r="O82" s="18"/>
    </row>
    <row r="83" spans="2:15" x14ac:dyDescent="0.2">
      <c r="B83" s="18"/>
      <c r="C83" s="18"/>
      <c r="D83" s="18"/>
      <c r="E83" s="18"/>
      <c r="F83" s="18"/>
      <c r="G83" s="18"/>
      <c r="H83" s="18"/>
      <c r="I83" s="18"/>
      <c r="J83" s="18"/>
      <c r="K83" s="18"/>
      <c r="L83" s="18"/>
      <c r="M83" s="18"/>
      <c r="N83" s="18"/>
      <c r="O83" s="18"/>
    </row>
    <row r="84" spans="2:15" x14ac:dyDescent="0.2">
      <c r="B84" s="18"/>
      <c r="C84" s="18"/>
      <c r="D84" s="18"/>
      <c r="E84" s="18"/>
      <c r="F84" s="18"/>
      <c r="G84" s="18"/>
      <c r="H84" s="18"/>
      <c r="I84" s="18"/>
      <c r="J84" s="18"/>
      <c r="K84" s="18"/>
      <c r="L84" s="18"/>
      <c r="M84" s="18"/>
      <c r="N84" s="18"/>
      <c r="O84" s="18"/>
    </row>
    <row r="85" spans="2:15" x14ac:dyDescent="0.2">
      <c r="B85" s="18"/>
      <c r="C85" s="18"/>
      <c r="D85" s="18"/>
      <c r="E85" s="18"/>
      <c r="F85" s="18"/>
      <c r="G85" s="18"/>
      <c r="H85" s="18"/>
      <c r="I85" s="18"/>
      <c r="J85" s="18"/>
      <c r="K85" s="18"/>
      <c r="L85" s="18"/>
      <c r="M85" s="18"/>
      <c r="N85" s="18"/>
      <c r="O85" s="18"/>
    </row>
    <row r="86" spans="2:15" x14ac:dyDescent="0.2">
      <c r="B86" s="18"/>
      <c r="C86" s="18"/>
      <c r="D86" s="18"/>
      <c r="E86" s="18"/>
      <c r="F86" s="18"/>
      <c r="G86" s="18"/>
      <c r="H86" s="18"/>
      <c r="I86" s="18"/>
      <c r="J86" s="18"/>
      <c r="K86" s="18"/>
      <c r="L86" s="18"/>
      <c r="M86" s="18"/>
      <c r="N86" s="18"/>
      <c r="O86" s="18"/>
    </row>
    <row r="87" spans="2:15" x14ac:dyDescent="0.2">
      <c r="B87" s="18"/>
      <c r="C87" s="18"/>
      <c r="D87" s="18"/>
      <c r="E87" s="18"/>
      <c r="F87" s="18"/>
      <c r="G87" s="18"/>
      <c r="H87" s="18"/>
      <c r="I87" s="18"/>
      <c r="J87" s="18"/>
      <c r="K87" s="18"/>
      <c r="L87" s="18"/>
      <c r="M87" s="18"/>
      <c r="N87" s="18"/>
      <c r="O87" s="18"/>
    </row>
    <row r="88" spans="2:15" x14ac:dyDescent="0.2">
      <c r="B88" s="18"/>
      <c r="C88" s="18"/>
      <c r="D88" s="18"/>
      <c r="E88" s="18"/>
      <c r="F88" s="18"/>
      <c r="G88" s="18"/>
      <c r="H88" s="18"/>
      <c r="I88" s="18"/>
      <c r="J88" s="18"/>
      <c r="K88" s="18"/>
      <c r="L88" s="18"/>
      <c r="M88" s="18"/>
      <c r="N88" s="18"/>
      <c r="O88" s="18"/>
    </row>
    <row r="89" spans="2:15" x14ac:dyDescent="0.2">
      <c r="B89" s="18"/>
      <c r="C89" s="18"/>
      <c r="D89" s="18"/>
      <c r="E89" s="18"/>
      <c r="F89" s="18"/>
      <c r="G89" s="18"/>
      <c r="H89" s="18"/>
      <c r="I89" s="18"/>
      <c r="J89" s="18"/>
      <c r="K89" s="18"/>
      <c r="L89" s="18"/>
      <c r="M89" s="18"/>
      <c r="N89" s="18"/>
      <c r="O89" s="18"/>
    </row>
    <row r="90" spans="2:15" x14ac:dyDescent="0.2">
      <c r="B90" s="18"/>
      <c r="C90" s="18"/>
      <c r="D90" s="18"/>
      <c r="E90" s="18"/>
      <c r="F90" s="18"/>
      <c r="G90" s="18"/>
      <c r="H90" s="18"/>
      <c r="I90" s="18"/>
      <c r="J90" s="18"/>
      <c r="K90" s="18"/>
      <c r="L90" s="18"/>
      <c r="M90" s="18"/>
      <c r="N90" s="18"/>
      <c r="O90" s="18"/>
    </row>
    <row r="91" spans="2:15" x14ac:dyDescent="0.2">
      <c r="B91" s="18"/>
      <c r="C91" s="18"/>
      <c r="D91" s="18"/>
      <c r="E91" s="18"/>
      <c r="F91" s="18"/>
      <c r="G91" s="18"/>
      <c r="H91" s="18"/>
      <c r="I91" s="18"/>
      <c r="J91" s="18"/>
      <c r="K91" s="18"/>
      <c r="L91" s="18"/>
      <c r="M91" s="18"/>
      <c r="N91" s="18"/>
      <c r="O91" s="18"/>
    </row>
    <row r="92" spans="2:15" x14ac:dyDescent="0.2">
      <c r="B92" s="18"/>
      <c r="C92" s="18"/>
      <c r="D92" s="18"/>
      <c r="E92" s="18"/>
      <c r="F92" s="18"/>
      <c r="G92" s="18"/>
      <c r="H92" s="18"/>
      <c r="I92" s="18"/>
      <c r="J92" s="18"/>
      <c r="K92" s="18"/>
      <c r="L92" s="18"/>
      <c r="M92" s="18"/>
      <c r="N92" s="18"/>
      <c r="O92" s="18"/>
    </row>
    <row r="93" spans="2:15" x14ac:dyDescent="0.2">
      <c r="B93" s="18"/>
      <c r="C93" s="18"/>
      <c r="D93" s="18"/>
      <c r="E93" s="18"/>
      <c r="F93" s="18"/>
      <c r="G93" s="18"/>
      <c r="H93" s="18"/>
      <c r="I93" s="18"/>
      <c r="J93" s="18"/>
      <c r="K93" s="18"/>
      <c r="L93" s="18"/>
      <c r="M93" s="18"/>
      <c r="N93" s="18"/>
      <c r="O93" s="18"/>
    </row>
    <row r="94" spans="2:15" x14ac:dyDescent="0.2">
      <c r="B94" s="18"/>
      <c r="C94" s="18"/>
      <c r="D94" s="18"/>
      <c r="E94" s="18"/>
      <c r="F94" s="18"/>
      <c r="G94" s="18"/>
      <c r="H94" s="18"/>
      <c r="I94" s="18"/>
      <c r="J94" s="18"/>
      <c r="K94" s="18"/>
      <c r="L94" s="18"/>
      <c r="M94" s="18"/>
      <c r="N94" s="18"/>
      <c r="O94" s="18"/>
    </row>
    <row r="95" spans="2:15" x14ac:dyDescent="0.2">
      <c r="B95" s="18"/>
      <c r="C95" s="18"/>
      <c r="D95" s="18"/>
      <c r="E95" s="18"/>
      <c r="F95" s="18"/>
      <c r="G95" s="18"/>
      <c r="H95" s="18"/>
      <c r="I95" s="18"/>
      <c r="J95" s="18"/>
      <c r="K95" s="18"/>
      <c r="L95" s="18"/>
      <c r="M95" s="18"/>
      <c r="N95" s="18"/>
      <c r="O95" s="18"/>
    </row>
    <row r="96" spans="2:15" x14ac:dyDescent="0.2">
      <c r="B96" s="18"/>
      <c r="C96" s="18"/>
      <c r="D96" s="18"/>
      <c r="E96" s="18"/>
      <c r="F96" s="18"/>
      <c r="G96" s="18"/>
      <c r="H96" s="18"/>
      <c r="I96" s="18"/>
      <c r="J96" s="18"/>
      <c r="K96" s="18"/>
      <c r="L96" s="18"/>
      <c r="M96" s="18"/>
      <c r="N96" s="18"/>
      <c r="O96" s="18"/>
    </row>
    <row r="97" spans="2:15" x14ac:dyDescent="0.2">
      <c r="B97" s="18"/>
      <c r="C97" s="18"/>
      <c r="D97" s="18"/>
      <c r="E97" s="18"/>
      <c r="F97" s="18"/>
      <c r="G97" s="18"/>
      <c r="H97" s="18"/>
      <c r="I97" s="18"/>
      <c r="J97" s="18"/>
      <c r="K97" s="18"/>
      <c r="L97" s="18"/>
      <c r="M97" s="18"/>
      <c r="N97" s="18"/>
      <c r="O97" s="18"/>
    </row>
    <row r="98" spans="2:15" x14ac:dyDescent="0.2">
      <c r="B98" s="18"/>
      <c r="C98" s="18"/>
      <c r="D98" s="18"/>
      <c r="E98" s="18"/>
      <c r="F98" s="18"/>
      <c r="G98" s="18"/>
      <c r="H98" s="18"/>
      <c r="I98" s="18"/>
      <c r="J98" s="18"/>
      <c r="K98" s="18"/>
      <c r="L98" s="18"/>
      <c r="M98" s="18"/>
      <c r="N98" s="18"/>
      <c r="O98" s="18"/>
    </row>
    <row r="99" spans="2:15" x14ac:dyDescent="0.2">
      <c r="B99" s="18"/>
      <c r="C99" s="18"/>
      <c r="D99" s="18"/>
      <c r="E99" s="18"/>
      <c r="F99" s="18"/>
      <c r="G99" s="18"/>
      <c r="H99" s="18"/>
      <c r="I99" s="18"/>
      <c r="J99" s="18"/>
      <c r="K99" s="18"/>
      <c r="L99" s="18"/>
      <c r="M99" s="18"/>
      <c r="N99" s="18"/>
      <c r="O99" s="18"/>
    </row>
    <row r="100" spans="2:15" x14ac:dyDescent="0.2">
      <c r="B100" s="18"/>
      <c r="C100" s="18"/>
      <c r="D100" s="18"/>
      <c r="E100" s="18"/>
      <c r="F100" s="18"/>
      <c r="G100" s="18"/>
      <c r="H100" s="18"/>
      <c r="I100" s="18"/>
      <c r="J100" s="18"/>
      <c r="K100" s="18"/>
      <c r="L100" s="18"/>
      <c r="M100" s="18"/>
      <c r="N100" s="18"/>
      <c r="O100" s="18"/>
    </row>
    <row r="101" spans="2:15" x14ac:dyDescent="0.2">
      <c r="B101" s="18"/>
      <c r="C101" s="18"/>
      <c r="D101" s="18"/>
      <c r="E101" s="18"/>
      <c r="F101" s="18"/>
      <c r="G101" s="18"/>
      <c r="H101" s="18"/>
      <c r="I101" s="18"/>
      <c r="J101" s="18"/>
      <c r="K101" s="18"/>
      <c r="L101" s="18"/>
      <c r="M101" s="18"/>
      <c r="N101" s="18"/>
      <c r="O101" s="18"/>
    </row>
    <row r="102" spans="2:15" x14ac:dyDescent="0.2">
      <c r="B102" s="18"/>
      <c r="C102" s="18"/>
      <c r="D102" s="18"/>
      <c r="E102" s="18"/>
      <c r="F102" s="18"/>
      <c r="G102" s="18"/>
      <c r="H102" s="18"/>
      <c r="I102" s="18"/>
      <c r="J102" s="18"/>
      <c r="K102" s="18"/>
      <c r="L102" s="18"/>
      <c r="M102" s="18"/>
      <c r="N102" s="18"/>
      <c r="O102" s="18"/>
    </row>
    <row r="103" spans="2:15" x14ac:dyDescent="0.2">
      <c r="B103" s="18"/>
      <c r="C103" s="18"/>
      <c r="D103" s="18"/>
      <c r="E103" s="18"/>
      <c r="F103" s="18"/>
      <c r="G103" s="18"/>
      <c r="H103" s="18"/>
      <c r="I103" s="18"/>
      <c r="J103" s="18"/>
      <c r="K103" s="18"/>
      <c r="L103" s="18"/>
      <c r="M103" s="18"/>
      <c r="N103" s="18"/>
      <c r="O103" s="18"/>
    </row>
    <row r="104" spans="2:15" x14ac:dyDescent="0.2">
      <c r="B104" s="18"/>
      <c r="C104" s="18"/>
      <c r="D104" s="18"/>
      <c r="E104" s="18"/>
      <c r="F104" s="18"/>
      <c r="G104" s="18"/>
      <c r="H104" s="18"/>
      <c r="I104" s="18"/>
      <c r="J104" s="18"/>
      <c r="K104" s="18"/>
      <c r="L104" s="18"/>
      <c r="M104" s="18"/>
      <c r="N104" s="18"/>
      <c r="O104" s="18"/>
    </row>
    <row r="105" spans="2:15" x14ac:dyDescent="0.2">
      <c r="B105" s="18"/>
      <c r="C105" s="18"/>
      <c r="D105" s="18"/>
      <c r="E105" s="18"/>
      <c r="F105" s="18"/>
      <c r="G105" s="18"/>
      <c r="H105" s="18"/>
      <c r="I105" s="18"/>
      <c r="J105" s="18"/>
      <c r="K105" s="18"/>
      <c r="L105" s="18"/>
      <c r="M105" s="18"/>
      <c r="N105" s="18"/>
      <c r="O105" s="18"/>
    </row>
    <row r="106" spans="2:15" x14ac:dyDescent="0.2">
      <c r="B106" s="18"/>
      <c r="C106" s="18"/>
      <c r="D106" s="18"/>
      <c r="E106" s="18"/>
      <c r="F106" s="18"/>
      <c r="G106" s="18"/>
      <c r="H106" s="18"/>
      <c r="I106" s="18"/>
      <c r="J106" s="18"/>
      <c r="K106" s="18"/>
      <c r="L106" s="18"/>
      <c r="M106" s="18"/>
      <c r="N106" s="18"/>
      <c r="O106" s="18"/>
    </row>
    <row r="107" spans="2:15" x14ac:dyDescent="0.2">
      <c r="B107" s="18"/>
      <c r="C107" s="18"/>
      <c r="D107" s="18"/>
      <c r="E107" s="18"/>
      <c r="F107" s="18"/>
      <c r="G107" s="18"/>
      <c r="H107" s="18"/>
      <c r="I107" s="18"/>
      <c r="J107" s="18"/>
      <c r="K107" s="18"/>
      <c r="L107" s="18"/>
      <c r="M107" s="18"/>
      <c r="N107" s="18"/>
      <c r="O107" s="18"/>
    </row>
    <row r="108" spans="2:15" x14ac:dyDescent="0.2">
      <c r="B108" s="18"/>
      <c r="C108" s="18"/>
      <c r="D108" s="18"/>
      <c r="E108" s="18"/>
      <c r="F108" s="18"/>
      <c r="G108" s="18"/>
      <c r="H108" s="18"/>
      <c r="I108" s="18"/>
      <c r="J108" s="18"/>
      <c r="K108" s="18"/>
      <c r="L108" s="18"/>
      <c r="M108" s="18"/>
      <c r="N108" s="18"/>
      <c r="O108" s="18"/>
    </row>
    <row r="109" spans="2:15" x14ac:dyDescent="0.2">
      <c r="B109" s="18"/>
      <c r="C109" s="18"/>
      <c r="D109" s="18"/>
      <c r="E109" s="18"/>
      <c r="F109" s="18"/>
      <c r="G109" s="18"/>
      <c r="H109" s="18"/>
      <c r="I109" s="18"/>
      <c r="J109" s="18"/>
      <c r="K109" s="18"/>
      <c r="L109" s="18"/>
      <c r="M109" s="18"/>
      <c r="N109" s="18"/>
      <c r="O109" s="18"/>
    </row>
    <row r="110" spans="2:15" x14ac:dyDescent="0.2">
      <c r="B110" s="18"/>
      <c r="C110" s="18"/>
      <c r="D110" s="18"/>
      <c r="E110" s="18"/>
      <c r="F110" s="18"/>
      <c r="G110" s="18"/>
      <c r="H110" s="18"/>
      <c r="I110" s="18"/>
      <c r="J110" s="18"/>
      <c r="K110" s="18"/>
      <c r="L110" s="18"/>
      <c r="M110" s="18"/>
      <c r="N110" s="18"/>
      <c r="O110" s="18"/>
    </row>
    <row r="111" spans="2:15" x14ac:dyDescent="0.2">
      <c r="B111" s="18"/>
      <c r="C111" s="18"/>
      <c r="D111" s="18"/>
      <c r="E111" s="18"/>
      <c r="F111" s="18"/>
      <c r="G111" s="18"/>
      <c r="H111" s="18"/>
      <c r="I111" s="18"/>
      <c r="J111" s="18"/>
      <c r="K111" s="18"/>
      <c r="L111" s="18"/>
      <c r="M111" s="18"/>
      <c r="N111" s="18"/>
      <c r="O111" s="18"/>
    </row>
    <row r="112" spans="2:15" x14ac:dyDescent="0.2">
      <c r="B112" s="18"/>
      <c r="C112" s="18"/>
      <c r="D112" s="18"/>
      <c r="E112" s="18"/>
      <c r="F112" s="18"/>
      <c r="G112" s="18"/>
      <c r="H112" s="18"/>
      <c r="I112" s="18"/>
      <c r="J112" s="18"/>
      <c r="K112" s="18"/>
      <c r="L112" s="18"/>
      <c r="M112" s="18"/>
      <c r="N112" s="18"/>
      <c r="O112" s="18"/>
    </row>
    <row r="113" spans="2:15" x14ac:dyDescent="0.2">
      <c r="B113" s="18"/>
      <c r="C113" s="18"/>
      <c r="D113" s="18"/>
      <c r="E113" s="18"/>
      <c r="F113" s="18"/>
      <c r="G113" s="18"/>
      <c r="H113" s="18"/>
      <c r="I113" s="18"/>
      <c r="J113" s="18"/>
      <c r="K113" s="18"/>
      <c r="L113" s="18"/>
      <c r="M113" s="18"/>
      <c r="N113" s="18"/>
      <c r="O113" s="18"/>
    </row>
    <row r="114" spans="2:15" x14ac:dyDescent="0.2">
      <c r="B114" s="18"/>
      <c r="C114" s="18"/>
      <c r="D114" s="18"/>
      <c r="E114" s="18"/>
      <c r="F114" s="18"/>
      <c r="G114" s="18"/>
      <c r="H114" s="18"/>
      <c r="I114" s="18"/>
      <c r="J114" s="18"/>
      <c r="K114" s="18"/>
      <c r="L114" s="18"/>
      <c r="M114" s="18"/>
      <c r="N114" s="18"/>
      <c r="O114" s="18"/>
    </row>
    <row r="115" spans="2:15" x14ac:dyDescent="0.2">
      <c r="B115" s="18"/>
      <c r="C115" s="18"/>
      <c r="D115" s="18"/>
      <c r="E115" s="18"/>
      <c r="F115" s="18"/>
      <c r="G115" s="18"/>
      <c r="H115" s="18"/>
      <c r="I115" s="18"/>
      <c r="J115" s="18"/>
      <c r="K115" s="18"/>
      <c r="L115" s="18"/>
      <c r="M115" s="18"/>
      <c r="N115" s="18"/>
      <c r="O115" s="18"/>
    </row>
    <row r="116" spans="2:15" x14ac:dyDescent="0.2">
      <c r="B116" s="18"/>
      <c r="C116" s="18"/>
      <c r="D116" s="18"/>
      <c r="E116" s="18"/>
      <c r="F116" s="18"/>
      <c r="G116" s="18"/>
      <c r="H116" s="18"/>
      <c r="I116" s="18"/>
      <c r="J116" s="18"/>
      <c r="K116" s="18"/>
      <c r="L116" s="18"/>
      <c r="M116" s="18"/>
      <c r="N116" s="18"/>
      <c r="O116" s="18"/>
    </row>
    <row r="117" spans="2:15" x14ac:dyDescent="0.2">
      <c r="B117" s="18"/>
      <c r="C117" s="18"/>
      <c r="D117" s="18"/>
      <c r="E117" s="18"/>
      <c r="F117" s="18"/>
      <c r="G117" s="18"/>
      <c r="H117" s="18"/>
      <c r="I117" s="18"/>
      <c r="J117" s="18"/>
      <c r="K117" s="18"/>
      <c r="L117" s="18"/>
      <c r="M117" s="18"/>
      <c r="N117" s="18"/>
      <c r="O117" s="18"/>
    </row>
    <row r="118" spans="2:15" x14ac:dyDescent="0.2">
      <c r="B118" s="18"/>
      <c r="C118" s="18"/>
      <c r="D118" s="18"/>
      <c r="E118" s="18"/>
      <c r="F118" s="18"/>
      <c r="G118" s="18"/>
      <c r="H118" s="18"/>
      <c r="I118" s="18"/>
      <c r="J118" s="18"/>
      <c r="K118" s="18"/>
      <c r="L118" s="18"/>
      <c r="M118" s="18"/>
      <c r="N118" s="18"/>
      <c r="O118" s="18"/>
    </row>
    <row r="119" spans="2:15" x14ac:dyDescent="0.2">
      <c r="B119" s="18"/>
      <c r="C119" s="18"/>
      <c r="D119" s="18"/>
      <c r="E119" s="18"/>
      <c r="F119" s="18"/>
      <c r="G119" s="18"/>
      <c r="H119" s="18"/>
      <c r="I119" s="18"/>
      <c r="J119" s="18"/>
      <c r="K119" s="18"/>
      <c r="L119" s="18"/>
      <c r="M119" s="18"/>
      <c r="N119" s="18"/>
      <c r="O119" s="18"/>
    </row>
    <row r="120" spans="2:15" x14ac:dyDescent="0.2">
      <c r="B120" s="18"/>
      <c r="C120" s="18"/>
      <c r="D120" s="18"/>
      <c r="E120" s="18"/>
      <c r="F120" s="18"/>
      <c r="G120" s="18"/>
      <c r="H120" s="18"/>
      <c r="I120" s="18"/>
      <c r="J120" s="18"/>
      <c r="K120" s="18"/>
      <c r="L120" s="18"/>
      <c r="M120" s="18"/>
      <c r="N120" s="18"/>
      <c r="O120" s="18"/>
    </row>
    <row r="121" spans="2:15" x14ac:dyDescent="0.2">
      <c r="B121" s="18"/>
      <c r="C121" s="18"/>
      <c r="D121" s="18"/>
      <c r="E121" s="18"/>
      <c r="F121" s="18"/>
      <c r="G121" s="18"/>
      <c r="H121" s="18"/>
      <c r="I121" s="18"/>
      <c r="J121" s="18"/>
      <c r="K121" s="18"/>
      <c r="L121" s="18"/>
      <c r="M121" s="18"/>
      <c r="N121" s="18"/>
      <c r="O121" s="18"/>
    </row>
    <row r="122" spans="2:15" x14ac:dyDescent="0.2">
      <c r="B122" s="18"/>
      <c r="C122" s="18"/>
      <c r="D122" s="18"/>
      <c r="E122" s="18"/>
      <c r="F122" s="18"/>
      <c r="G122" s="18"/>
      <c r="H122" s="18"/>
      <c r="I122" s="18"/>
      <c r="J122" s="18"/>
      <c r="K122" s="18"/>
      <c r="L122" s="18"/>
      <c r="M122" s="18"/>
      <c r="N122" s="18"/>
      <c r="O122" s="18"/>
    </row>
    <row r="123" spans="2:15" x14ac:dyDescent="0.2">
      <c r="B123" s="18"/>
      <c r="C123" s="18"/>
      <c r="D123" s="18"/>
      <c r="E123" s="18"/>
      <c r="F123" s="18"/>
      <c r="G123" s="18"/>
      <c r="H123" s="18"/>
      <c r="I123" s="18"/>
      <c r="J123" s="18"/>
      <c r="K123" s="18"/>
      <c r="L123" s="18"/>
      <c r="M123" s="18"/>
      <c r="N123" s="18"/>
      <c r="O123" s="18"/>
    </row>
    <row r="124" spans="2:15" x14ac:dyDescent="0.2">
      <c r="B124" s="18"/>
      <c r="C124" s="18"/>
      <c r="D124" s="18"/>
      <c r="E124" s="18"/>
      <c r="F124" s="18"/>
      <c r="G124" s="18"/>
      <c r="H124" s="18"/>
      <c r="I124" s="18"/>
      <c r="J124" s="18"/>
      <c r="K124" s="18"/>
      <c r="L124" s="18"/>
      <c r="M124" s="18"/>
      <c r="N124" s="18"/>
      <c r="O124" s="18"/>
    </row>
    <row r="125" spans="2:15" x14ac:dyDescent="0.2">
      <c r="B125" s="18"/>
      <c r="C125" s="18"/>
      <c r="D125" s="18"/>
      <c r="E125" s="18"/>
      <c r="F125" s="18"/>
      <c r="G125" s="18"/>
      <c r="H125" s="18"/>
      <c r="I125" s="18"/>
      <c r="J125" s="18"/>
      <c r="K125" s="18"/>
      <c r="L125" s="18"/>
      <c r="M125" s="18"/>
      <c r="N125" s="18"/>
      <c r="O125" s="18"/>
    </row>
    <row r="126" spans="2:15" x14ac:dyDescent="0.2">
      <c r="B126" s="18"/>
      <c r="C126" s="18"/>
      <c r="D126" s="18"/>
      <c r="E126" s="18"/>
      <c r="F126" s="18"/>
      <c r="G126" s="18"/>
      <c r="H126" s="18"/>
      <c r="I126" s="18"/>
      <c r="J126" s="18"/>
      <c r="K126" s="18"/>
      <c r="L126" s="18"/>
      <c r="M126" s="18"/>
      <c r="N126" s="18"/>
      <c r="O126" s="18"/>
    </row>
    <row r="127" spans="2:15" x14ac:dyDescent="0.2">
      <c r="B127" s="18"/>
      <c r="C127" s="18"/>
      <c r="D127" s="18"/>
      <c r="E127" s="18"/>
      <c r="F127" s="18"/>
      <c r="G127" s="18"/>
      <c r="H127" s="18"/>
      <c r="I127" s="18"/>
      <c r="J127" s="18"/>
      <c r="K127" s="18"/>
      <c r="L127" s="18"/>
      <c r="M127" s="18"/>
      <c r="N127" s="18"/>
      <c r="O127" s="18"/>
    </row>
    <row r="128" spans="2:15" x14ac:dyDescent="0.2">
      <c r="B128" s="18"/>
      <c r="C128" s="18"/>
      <c r="D128" s="18"/>
      <c r="E128" s="18"/>
      <c r="F128" s="18"/>
      <c r="G128" s="18"/>
      <c r="H128" s="18"/>
      <c r="I128" s="18"/>
      <c r="J128" s="18"/>
      <c r="K128" s="18"/>
      <c r="L128" s="18"/>
      <c r="M128" s="18"/>
      <c r="N128" s="18"/>
      <c r="O128" s="18"/>
    </row>
    <row r="129" spans="2:15" x14ac:dyDescent="0.2">
      <c r="B129" s="18"/>
      <c r="C129" s="18"/>
      <c r="D129" s="18"/>
      <c r="E129" s="18"/>
      <c r="F129" s="18"/>
      <c r="G129" s="18"/>
      <c r="H129" s="18"/>
      <c r="I129" s="18"/>
      <c r="J129" s="18"/>
      <c r="K129" s="18"/>
      <c r="L129" s="18"/>
      <c r="M129" s="18"/>
      <c r="N129" s="18"/>
      <c r="O129" s="18"/>
    </row>
    <row r="130" spans="2:15" x14ac:dyDescent="0.2">
      <c r="B130" s="18"/>
      <c r="C130" s="18"/>
      <c r="D130" s="18"/>
      <c r="E130" s="18"/>
      <c r="F130" s="18"/>
      <c r="G130" s="18"/>
      <c r="H130" s="18"/>
      <c r="I130" s="18"/>
      <c r="J130" s="18"/>
      <c r="K130" s="18"/>
      <c r="L130" s="18"/>
      <c r="M130" s="18"/>
      <c r="N130" s="18"/>
      <c r="O130" s="18"/>
    </row>
    <row r="131" spans="2:15" x14ac:dyDescent="0.2">
      <c r="B131" s="18"/>
      <c r="C131" s="18"/>
      <c r="D131" s="18"/>
      <c r="E131" s="18"/>
      <c r="F131" s="18"/>
      <c r="G131" s="18"/>
      <c r="H131" s="18"/>
      <c r="I131" s="18"/>
      <c r="J131" s="18"/>
      <c r="K131" s="18"/>
      <c r="L131" s="18"/>
      <c r="M131" s="18"/>
      <c r="N131" s="18"/>
      <c r="O131" s="18"/>
    </row>
    <row r="132" spans="2:15" x14ac:dyDescent="0.2">
      <c r="B132" s="18"/>
      <c r="C132" s="18"/>
      <c r="D132" s="18"/>
      <c r="E132" s="18"/>
      <c r="F132" s="18"/>
      <c r="G132" s="18"/>
      <c r="H132" s="18"/>
      <c r="I132" s="18"/>
      <c r="J132" s="18"/>
      <c r="K132" s="18"/>
      <c r="L132" s="18"/>
      <c r="M132" s="18"/>
      <c r="N132" s="18"/>
      <c r="O132" s="18"/>
    </row>
    <row r="133" spans="2:15" x14ac:dyDescent="0.2">
      <c r="B133" s="18"/>
      <c r="C133" s="18"/>
      <c r="D133" s="18"/>
      <c r="E133" s="18"/>
      <c r="F133" s="18"/>
      <c r="G133" s="18"/>
      <c r="H133" s="18"/>
      <c r="I133" s="18"/>
      <c r="J133" s="18"/>
      <c r="K133" s="18"/>
      <c r="L133" s="18"/>
      <c r="M133" s="18"/>
      <c r="N133" s="18"/>
      <c r="O133" s="18"/>
    </row>
    <row r="134" spans="2:15" x14ac:dyDescent="0.2">
      <c r="B134" s="18"/>
      <c r="C134" s="18"/>
      <c r="D134" s="18"/>
      <c r="E134" s="18"/>
      <c r="F134" s="18"/>
      <c r="G134" s="18"/>
      <c r="H134" s="18"/>
      <c r="I134" s="18"/>
      <c r="J134" s="18"/>
      <c r="K134" s="18"/>
      <c r="L134" s="18"/>
      <c r="M134" s="18"/>
      <c r="N134" s="18"/>
      <c r="O134" s="18"/>
    </row>
    <row r="135" spans="2:15" x14ac:dyDescent="0.2">
      <c r="B135" s="18"/>
      <c r="C135" s="18"/>
      <c r="D135" s="18"/>
      <c r="E135" s="18"/>
      <c r="F135" s="18"/>
      <c r="G135" s="18"/>
      <c r="H135" s="18"/>
      <c r="I135" s="18"/>
      <c r="J135" s="18"/>
      <c r="K135" s="18"/>
      <c r="L135" s="18"/>
      <c r="M135" s="18"/>
      <c r="N135" s="18"/>
      <c r="O135" s="18"/>
    </row>
    <row r="136" spans="2:15" x14ac:dyDescent="0.2">
      <c r="B136" s="18"/>
      <c r="C136" s="18"/>
      <c r="D136" s="18"/>
      <c r="E136" s="18"/>
      <c r="F136" s="18"/>
      <c r="G136" s="18"/>
      <c r="H136" s="18"/>
      <c r="I136" s="18"/>
      <c r="J136" s="18"/>
      <c r="K136" s="18"/>
      <c r="L136" s="18"/>
      <c r="M136" s="18"/>
      <c r="N136" s="18"/>
      <c r="O136" s="18"/>
    </row>
    <row r="137" spans="2:15" x14ac:dyDescent="0.2">
      <c r="B137" s="18"/>
      <c r="C137" s="18"/>
      <c r="D137" s="18"/>
      <c r="E137" s="18"/>
      <c r="F137" s="18"/>
      <c r="G137" s="18"/>
      <c r="H137" s="18"/>
      <c r="I137" s="18"/>
      <c r="J137" s="18"/>
      <c r="K137" s="18"/>
      <c r="L137" s="18"/>
      <c r="M137" s="18"/>
      <c r="N137" s="18"/>
      <c r="O137" s="18"/>
    </row>
    <row r="138" spans="2:15" x14ac:dyDescent="0.2">
      <c r="B138" s="18"/>
      <c r="C138" s="18"/>
      <c r="D138" s="18"/>
      <c r="E138" s="18"/>
      <c r="F138" s="18"/>
      <c r="G138" s="18"/>
      <c r="H138" s="18"/>
      <c r="I138" s="18"/>
      <c r="J138" s="18"/>
      <c r="K138" s="18"/>
      <c r="L138" s="18"/>
      <c r="M138" s="18"/>
      <c r="N138" s="18"/>
      <c r="O138" s="18"/>
    </row>
    <row r="139" spans="2:15" x14ac:dyDescent="0.2">
      <c r="B139" s="18"/>
      <c r="C139" s="18"/>
      <c r="D139" s="18"/>
      <c r="E139" s="18"/>
      <c r="F139" s="18"/>
      <c r="G139" s="18"/>
      <c r="H139" s="18"/>
      <c r="I139" s="18"/>
      <c r="J139" s="18"/>
      <c r="K139" s="18"/>
      <c r="L139" s="18"/>
      <c r="M139" s="18"/>
      <c r="N139" s="18"/>
      <c r="O139" s="18"/>
    </row>
    <row r="140" spans="2:15" x14ac:dyDescent="0.2">
      <c r="B140" s="18"/>
      <c r="C140" s="18"/>
      <c r="D140" s="18"/>
      <c r="E140" s="18"/>
      <c r="F140" s="18"/>
      <c r="G140" s="18"/>
      <c r="H140" s="18"/>
      <c r="I140" s="18"/>
      <c r="J140" s="18"/>
      <c r="K140" s="18"/>
      <c r="L140" s="18"/>
      <c r="M140" s="18"/>
      <c r="N140" s="18"/>
      <c r="O140" s="18"/>
    </row>
    <row r="141" spans="2:15" x14ac:dyDescent="0.2">
      <c r="B141" s="18"/>
      <c r="C141" s="18"/>
      <c r="D141" s="18"/>
      <c r="E141" s="18"/>
      <c r="F141" s="18"/>
      <c r="G141" s="18"/>
      <c r="H141" s="18"/>
      <c r="I141" s="18"/>
      <c r="J141" s="18"/>
      <c r="K141" s="18"/>
      <c r="L141" s="18"/>
      <c r="M141" s="18"/>
      <c r="N141" s="18"/>
      <c r="O141" s="18"/>
    </row>
    <row r="142" spans="2:15" x14ac:dyDescent="0.2">
      <c r="B142" s="18"/>
      <c r="C142" s="18"/>
      <c r="D142" s="18"/>
      <c r="E142" s="18"/>
      <c r="F142" s="18"/>
      <c r="G142" s="18"/>
      <c r="H142" s="18"/>
      <c r="I142" s="18"/>
      <c r="J142" s="18"/>
      <c r="K142" s="18"/>
      <c r="L142" s="18"/>
      <c r="M142" s="18"/>
      <c r="N142" s="18"/>
      <c r="O142" s="18"/>
    </row>
    <row r="143" spans="2:15" x14ac:dyDescent="0.2">
      <c r="B143" s="18"/>
      <c r="C143" s="18"/>
      <c r="D143" s="18"/>
      <c r="E143" s="18"/>
      <c r="F143" s="18"/>
      <c r="G143" s="18"/>
      <c r="H143" s="18"/>
      <c r="I143" s="18"/>
      <c r="J143" s="18"/>
      <c r="K143" s="18"/>
      <c r="L143" s="18"/>
      <c r="M143" s="18"/>
      <c r="N143" s="18"/>
      <c r="O143" s="18"/>
    </row>
    <row r="144" spans="2:15" x14ac:dyDescent="0.2">
      <c r="B144" s="18"/>
      <c r="C144" s="18"/>
      <c r="D144" s="18"/>
      <c r="E144" s="18"/>
      <c r="F144" s="18"/>
      <c r="G144" s="18"/>
      <c r="H144" s="18"/>
      <c r="I144" s="18"/>
      <c r="J144" s="18"/>
      <c r="K144" s="18"/>
      <c r="L144" s="18"/>
      <c r="M144" s="18"/>
      <c r="N144" s="18"/>
      <c r="O144" s="18"/>
    </row>
    <row r="145" spans="2:15" x14ac:dyDescent="0.2">
      <c r="B145" s="18"/>
      <c r="C145" s="18"/>
      <c r="D145" s="18"/>
      <c r="E145" s="18"/>
      <c r="F145" s="18"/>
      <c r="G145" s="18"/>
      <c r="H145" s="18"/>
      <c r="I145" s="18"/>
      <c r="J145" s="18"/>
      <c r="K145" s="18"/>
      <c r="L145" s="18"/>
      <c r="M145" s="18"/>
      <c r="N145" s="18"/>
      <c r="O145" s="18"/>
    </row>
    <row r="146" spans="2:15" x14ac:dyDescent="0.2">
      <c r="B146" s="18"/>
      <c r="C146" s="18"/>
      <c r="D146" s="18"/>
      <c r="E146" s="18"/>
      <c r="F146" s="18"/>
      <c r="G146" s="18"/>
      <c r="H146" s="18"/>
      <c r="I146" s="18"/>
      <c r="J146" s="18"/>
      <c r="K146" s="18"/>
      <c r="L146" s="18"/>
      <c r="M146" s="18"/>
      <c r="N146" s="18"/>
      <c r="O146" s="18"/>
    </row>
    <row r="147" spans="2:15" x14ac:dyDescent="0.2">
      <c r="B147" s="18"/>
      <c r="C147" s="18"/>
      <c r="D147" s="18"/>
      <c r="E147" s="18"/>
      <c r="F147" s="18"/>
      <c r="G147" s="18"/>
      <c r="H147" s="18"/>
      <c r="I147" s="18"/>
      <c r="J147" s="18"/>
      <c r="K147" s="18"/>
      <c r="L147" s="18"/>
      <c r="M147" s="18"/>
      <c r="N147" s="18"/>
      <c r="O147" s="18"/>
    </row>
    <row r="148" spans="2:15" x14ac:dyDescent="0.2">
      <c r="B148" s="18"/>
      <c r="C148" s="18"/>
      <c r="D148" s="18"/>
      <c r="E148" s="18"/>
      <c r="F148" s="18"/>
      <c r="G148" s="18"/>
      <c r="H148" s="18"/>
      <c r="I148" s="18"/>
      <c r="J148" s="18"/>
      <c r="K148" s="18"/>
      <c r="L148" s="18"/>
      <c r="M148" s="18"/>
      <c r="N148" s="18"/>
      <c r="O148" s="18"/>
    </row>
    <row r="149" spans="2:15" x14ac:dyDescent="0.2">
      <c r="B149" s="18"/>
      <c r="C149" s="18"/>
      <c r="D149" s="18"/>
      <c r="E149" s="18"/>
      <c r="F149" s="18"/>
      <c r="G149" s="18"/>
      <c r="H149" s="18"/>
      <c r="I149" s="18"/>
      <c r="J149" s="18"/>
      <c r="K149" s="18"/>
      <c r="L149" s="18"/>
      <c r="M149" s="18"/>
      <c r="N149" s="18"/>
      <c r="O149" s="18"/>
    </row>
    <row r="150" spans="2:15" x14ac:dyDescent="0.2">
      <c r="B150" s="18"/>
      <c r="C150" s="18"/>
      <c r="D150" s="18"/>
      <c r="E150" s="18"/>
      <c r="F150" s="18"/>
      <c r="G150" s="18"/>
      <c r="H150" s="18"/>
      <c r="I150" s="18"/>
      <c r="J150" s="18"/>
      <c r="K150" s="18"/>
      <c r="L150" s="18"/>
      <c r="M150" s="18"/>
      <c r="N150" s="18"/>
      <c r="O150" s="18"/>
    </row>
    <row r="151" spans="2:15" x14ac:dyDescent="0.2">
      <c r="B151" s="18"/>
      <c r="C151" s="18"/>
      <c r="D151" s="18"/>
      <c r="E151" s="18"/>
      <c r="F151" s="18"/>
      <c r="G151" s="18"/>
      <c r="H151" s="18"/>
      <c r="I151" s="18"/>
      <c r="J151" s="18"/>
      <c r="K151" s="18"/>
      <c r="L151" s="18"/>
      <c r="M151" s="18"/>
      <c r="N151" s="18"/>
      <c r="O151" s="18"/>
    </row>
    <row r="152" spans="2:15" x14ac:dyDescent="0.2">
      <c r="B152" s="18"/>
      <c r="C152" s="18"/>
      <c r="D152" s="18"/>
      <c r="E152" s="18"/>
      <c r="F152" s="18"/>
      <c r="G152" s="18"/>
      <c r="H152" s="18"/>
      <c r="I152" s="18"/>
      <c r="J152" s="18"/>
      <c r="K152" s="18"/>
      <c r="L152" s="18"/>
      <c r="M152" s="18"/>
      <c r="N152" s="18"/>
      <c r="O152" s="18"/>
    </row>
    <row r="153" spans="2:15" x14ac:dyDescent="0.2">
      <c r="B153" s="18"/>
      <c r="C153" s="18"/>
      <c r="D153" s="18"/>
      <c r="E153" s="18"/>
      <c r="F153" s="18"/>
      <c r="G153" s="18"/>
      <c r="H153" s="18"/>
      <c r="I153" s="18"/>
      <c r="J153" s="18"/>
      <c r="K153" s="18"/>
      <c r="L153" s="18"/>
      <c r="M153" s="18"/>
      <c r="N153" s="18"/>
      <c r="O153" s="18"/>
    </row>
    <row r="154" spans="2:15" x14ac:dyDescent="0.2">
      <c r="B154" s="18"/>
      <c r="C154" s="18"/>
      <c r="D154" s="18"/>
      <c r="E154" s="18"/>
      <c r="F154" s="18"/>
      <c r="G154" s="18"/>
      <c r="H154" s="18"/>
      <c r="I154" s="18"/>
      <c r="J154" s="18"/>
      <c r="K154" s="18"/>
      <c r="L154" s="18"/>
      <c r="M154" s="18"/>
      <c r="N154" s="18"/>
      <c r="O154" s="18"/>
    </row>
    <row r="155" spans="2:15" x14ac:dyDescent="0.2">
      <c r="B155" s="18"/>
      <c r="C155" s="18"/>
      <c r="D155" s="18"/>
      <c r="E155" s="18"/>
      <c r="F155" s="18"/>
      <c r="G155" s="18"/>
      <c r="H155" s="18"/>
      <c r="I155" s="18"/>
      <c r="J155" s="18"/>
      <c r="K155" s="18"/>
      <c r="L155" s="18"/>
      <c r="M155" s="18"/>
      <c r="N155" s="18"/>
      <c r="O155" s="18"/>
    </row>
    <row r="156" spans="2:15" x14ac:dyDescent="0.2">
      <c r="B156" s="18"/>
      <c r="C156" s="18"/>
      <c r="D156" s="18"/>
      <c r="E156" s="18"/>
      <c r="F156" s="18"/>
      <c r="G156" s="18"/>
      <c r="H156" s="18"/>
      <c r="I156" s="18"/>
      <c r="J156" s="18"/>
      <c r="K156" s="18"/>
      <c r="L156" s="18"/>
      <c r="M156" s="18"/>
      <c r="N156" s="18"/>
      <c r="O156" s="18"/>
    </row>
    <row r="157" spans="2:15" x14ac:dyDescent="0.2">
      <c r="B157" s="18"/>
      <c r="C157" s="18"/>
      <c r="D157" s="18"/>
      <c r="E157" s="18"/>
      <c r="F157" s="18"/>
      <c r="G157" s="18"/>
      <c r="H157" s="18"/>
      <c r="I157" s="18"/>
      <c r="J157" s="18"/>
      <c r="K157" s="18"/>
      <c r="L157" s="18"/>
      <c r="M157" s="18"/>
      <c r="N157" s="18"/>
      <c r="O157" s="18"/>
    </row>
    <row r="158" spans="2:15" x14ac:dyDescent="0.2">
      <c r="B158" s="18"/>
      <c r="C158" s="18"/>
      <c r="D158" s="18"/>
      <c r="E158" s="18"/>
      <c r="F158" s="18"/>
      <c r="G158" s="18"/>
      <c r="H158" s="18"/>
      <c r="I158" s="18"/>
      <c r="J158" s="18"/>
      <c r="K158" s="18"/>
      <c r="L158" s="18"/>
      <c r="M158" s="18"/>
      <c r="N158" s="18"/>
      <c r="O158" s="18"/>
    </row>
    <row r="159" spans="2:15" x14ac:dyDescent="0.2">
      <c r="B159" s="18"/>
      <c r="C159" s="18"/>
      <c r="D159" s="18"/>
      <c r="E159" s="18"/>
      <c r="F159" s="18"/>
      <c r="G159" s="18"/>
      <c r="H159" s="18"/>
      <c r="I159" s="18"/>
      <c r="J159" s="18"/>
      <c r="K159" s="18"/>
      <c r="L159" s="18"/>
      <c r="M159" s="18"/>
      <c r="N159" s="18"/>
      <c r="O159" s="18"/>
    </row>
    <row r="160" spans="2:15" x14ac:dyDescent="0.2">
      <c r="B160" s="18"/>
      <c r="C160" s="18"/>
      <c r="D160" s="18"/>
      <c r="E160" s="18"/>
      <c r="F160" s="18"/>
      <c r="G160" s="18"/>
      <c r="H160" s="18"/>
      <c r="I160" s="18"/>
      <c r="J160" s="18"/>
      <c r="K160" s="18"/>
      <c r="L160" s="18"/>
      <c r="M160" s="18"/>
      <c r="N160" s="18"/>
      <c r="O160" s="18"/>
    </row>
    <row r="161" spans="2:15" x14ac:dyDescent="0.2">
      <c r="B161" s="18"/>
      <c r="C161" s="18"/>
      <c r="D161" s="18"/>
      <c r="E161" s="18"/>
      <c r="F161" s="18"/>
      <c r="G161" s="18"/>
      <c r="H161" s="18"/>
      <c r="I161" s="18"/>
      <c r="J161" s="18"/>
      <c r="K161" s="18"/>
      <c r="L161" s="18"/>
      <c r="M161" s="18"/>
      <c r="N161" s="18"/>
      <c r="O161" s="18"/>
    </row>
    <row r="162" spans="2:15" x14ac:dyDescent="0.2">
      <c r="B162" s="18"/>
      <c r="C162" s="18"/>
      <c r="D162" s="18"/>
      <c r="E162" s="18"/>
      <c r="F162" s="18"/>
      <c r="G162" s="18"/>
      <c r="H162" s="18"/>
      <c r="I162" s="18"/>
      <c r="J162" s="18"/>
      <c r="K162" s="18"/>
      <c r="L162" s="18"/>
      <c r="M162" s="18"/>
      <c r="N162" s="18"/>
      <c r="O162" s="18"/>
    </row>
    <row r="163" spans="2:15" x14ac:dyDescent="0.2">
      <c r="B163" s="18"/>
      <c r="C163" s="18"/>
      <c r="D163" s="18"/>
      <c r="E163" s="18"/>
      <c r="F163" s="18"/>
      <c r="G163" s="18"/>
      <c r="H163" s="18"/>
      <c r="I163" s="18"/>
      <c r="J163" s="18"/>
      <c r="K163" s="18"/>
      <c r="L163" s="18"/>
      <c r="M163" s="18"/>
      <c r="N163" s="18"/>
      <c r="O163" s="18"/>
    </row>
    <row r="164" spans="2:15" x14ac:dyDescent="0.2">
      <c r="B164" s="18"/>
      <c r="C164" s="18"/>
      <c r="D164" s="18"/>
      <c r="E164" s="18"/>
      <c r="F164" s="18"/>
      <c r="G164" s="18"/>
      <c r="H164" s="18"/>
      <c r="I164" s="18"/>
      <c r="J164" s="18"/>
      <c r="K164" s="18"/>
      <c r="L164" s="18"/>
      <c r="M164" s="18"/>
      <c r="N164" s="18"/>
      <c r="O164" s="18"/>
    </row>
    <row r="165" spans="2:15" x14ac:dyDescent="0.2">
      <c r="B165" s="18"/>
      <c r="C165" s="18"/>
      <c r="D165" s="18"/>
      <c r="E165" s="18"/>
      <c r="F165" s="18"/>
      <c r="G165" s="18"/>
      <c r="H165" s="18"/>
      <c r="I165" s="18"/>
      <c r="J165" s="18"/>
      <c r="K165" s="18"/>
      <c r="L165" s="18"/>
      <c r="M165" s="18"/>
      <c r="N165" s="18"/>
      <c r="O165" s="18"/>
    </row>
    <row r="166" spans="2:15" x14ac:dyDescent="0.2">
      <c r="B166" s="18"/>
      <c r="C166" s="18"/>
      <c r="D166" s="18"/>
      <c r="E166" s="18"/>
      <c r="F166" s="18"/>
      <c r="G166" s="18"/>
      <c r="H166" s="18"/>
      <c r="I166" s="18"/>
      <c r="J166" s="18"/>
      <c r="K166" s="18"/>
      <c r="L166" s="18"/>
      <c r="M166" s="18"/>
      <c r="N166" s="18"/>
      <c r="O166" s="18"/>
    </row>
    <row r="167" spans="2:15" x14ac:dyDescent="0.2">
      <c r="B167" s="18"/>
      <c r="C167" s="18"/>
      <c r="D167" s="18"/>
      <c r="E167" s="18"/>
      <c r="F167" s="18"/>
      <c r="G167" s="18"/>
      <c r="H167" s="18"/>
      <c r="I167" s="18"/>
      <c r="J167" s="18"/>
      <c r="K167" s="18"/>
      <c r="L167" s="18"/>
      <c r="M167" s="18"/>
      <c r="N167" s="18"/>
      <c r="O167" s="18"/>
    </row>
    <row r="168" spans="2:15" x14ac:dyDescent="0.2">
      <c r="B168" s="18"/>
      <c r="C168" s="18"/>
      <c r="D168" s="18"/>
      <c r="E168" s="18"/>
      <c r="F168" s="18"/>
      <c r="G168" s="18"/>
      <c r="H168" s="18"/>
      <c r="I168" s="18"/>
      <c r="J168" s="18"/>
      <c r="K168" s="18"/>
      <c r="L168" s="18"/>
      <c r="M168" s="18"/>
      <c r="N168" s="18"/>
      <c r="O168" s="18"/>
    </row>
    <row r="169" spans="2:15" x14ac:dyDescent="0.2">
      <c r="B169" s="18"/>
      <c r="C169" s="18"/>
      <c r="D169" s="18"/>
      <c r="E169" s="18"/>
      <c r="F169" s="18"/>
      <c r="G169" s="18"/>
      <c r="H169" s="18"/>
      <c r="I169" s="18"/>
      <c r="J169" s="18"/>
      <c r="K169" s="18"/>
      <c r="L169" s="18"/>
      <c r="M169" s="18"/>
      <c r="N169" s="18"/>
      <c r="O169" s="18"/>
    </row>
    <row r="170" spans="2:15" x14ac:dyDescent="0.2">
      <c r="B170" s="18"/>
      <c r="C170" s="18"/>
      <c r="D170" s="18"/>
      <c r="E170" s="18"/>
      <c r="F170" s="18"/>
      <c r="G170" s="18"/>
      <c r="H170" s="18"/>
      <c r="I170" s="18"/>
      <c r="J170" s="18"/>
      <c r="K170" s="18"/>
      <c r="L170" s="18"/>
      <c r="M170" s="18"/>
      <c r="N170" s="18"/>
      <c r="O170" s="18"/>
    </row>
    <row r="171" spans="2:15" x14ac:dyDescent="0.2">
      <c r="B171" s="18"/>
      <c r="C171" s="18"/>
      <c r="D171" s="18"/>
      <c r="E171" s="18"/>
      <c r="F171" s="18"/>
      <c r="G171" s="18"/>
      <c r="H171" s="18"/>
      <c r="I171" s="18"/>
      <c r="J171" s="18"/>
      <c r="K171" s="18"/>
      <c r="L171" s="18"/>
      <c r="M171" s="18"/>
      <c r="N171" s="18"/>
      <c r="O171" s="18"/>
    </row>
    <row r="172" spans="2:15" x14ac:dyDescent="0.2">
      <c r="B172" s="18"/>
      <c r="C172" s="18"/>
      <c r="D172" s="18"/>
      <c r="E172" s="18"/>
      <c r="F172" s="18"/>
      <c r="G172" s="18"/>
      <c r="H172" s="18"/>
      <c r="I172" s="18"/>
      <c r="J172" s="18"/>
      <c r="K172" s="18"/>
      <c r="L172" s="18"/>
      <c r="M172" s="18"/>
      <c r="N172" s="18"/>
      <c r="O172" s="18"/>
    </row>
    <row r="173" spans="2:15" x14ac:dyDescent="0.2">
      <c r="B173" s="18"/>
      <c r="C173" s="18"/>
      <c r="D173" s="18"/>
      <c r="E173" s="18"/>
      <c r="F173" s="18"/>
      <c r="G173" s="18"/>
      <c r="H173" s="18"/>
      <c r="I173" s="18"/>
      <c r="J173" s="18"/>
      <c r="K173" s="18"/>
      <c r="L173" s="18"/>
      <c r="M173" s="18"/>
      <c r="N173" s="18"/>
      <c r="O173" s="18"/>
    </row>
    <row r="174" spans="2:15" x14ac:dyDescent="0.2">
      <c r="B174" s="18"/>
      <c r="C174" s="18"/>
      <c r="D174" s="18"/>
      <c r="E174" s="18"/>
      <c r="F174" s="18"/>
      <c r="G174" s="18"/>
      <c r="H174" s="18"/>
      <c r="I174" s="18"/>
      <c r="J174" s="18"/>
      <c r="K174" s="18"/>
      <c r="L174" s="18"/>
      <c r="M174" s="18"/>
      <c r="N174" s="18"/>
      <c r="O174" s="18"/>
    </row>
    <row r="175" spans="2:15" x14ac:dyDescent="0.2">
      <c r="B175" s="18"/>
      <c r="C175" s="18"/>
      <c r="D175" s="18"/>
      <c r="E175" s="18"/>
      <c r="F175" s="18"/>
      <c r="G175" s="18"/>
      <c r="H175" s="18"/>
      <c r="I175" s="18"/>
      <c r="J175" s="18"/>
      <c r="K175" s="18"/>
      <c r="L175" s="18"/>
      <c r="M175" s="18"/>
      <c r="N175" s="18"/>
      <c r="O175" s="18"/>
    </row>
    <row r="176" spans="2:15" x14ac:dyDescent="0.2">
      <c r="B176" s="18"/>
      <c r="C176" s="18"/>
      <c r="D176" s="18"/>
      <c r="E176" s="18"/>
      <c r="F176" s="18"/>
      <c r="G176" s="18"/>
      <c r="H176" s="18"/>
      <c r="I176" s="18"/>
      <c r="J176" s="18"/>
      <c r="K176" s="18"/>
      <c r="L176" s="18"/>
      <c r="M176" s="18"/>
      <c r="N176" s="18"/>
      <c r="O176" s="18"/>
    </row>
    <row r="177" spans="2:15" x14ac:dyDescent="0.2">
      <c r="B177" s="18"/>
      <c r="C177" s="18"/>
      <c r="D177" s="18"/>
      <c r="E177" s="18"/>
      <c r="F177" s="18"/>
      <c r="G177" s="18"/>
      <c r="H177" s="18"/>
      <c r="I177" s="18"/>
      <c r="J177" s="18"/>
      <c r="K177" s="18"/>
      <c r="L177" s="18"/>
      <c r="M177" s="18"/>
      <c r="N177" s="18"/>
      <c r="O177" s="18"/>
    </row>
    <row r="178" spans="2:15" x14ac:dyDescent="0.2">
      <c r="B178" s="18"/>
      <c r="C178" s="18"/>
      <c r="D178" s="18"/>
      <c r="E178" s="18"/>
      <c r="F178" s="18"/>
      <c r="G178" s="18"/>
      <c r="H178" s="18"/>
      <c r="I178" s="18"/>
      <c r="J178" s="18"/>
      <c r="K178" s="18"/>
      <c r="L178" s="18"/>
      <c r="M178" s="18"/>
      <c r="N178" s="18"/>
      <c r="O178" s="18"/>
    </row>
    <row r="179" spans="2:15" x14ac:dyDescent="0.2">
      <c r="B179" s="18"/>
      <c r="C179" s="18"/>
      <c r="D179" s="18"/>
      <c r="E179" s="18"/>
      <c r="F179" s="18"/>
      <c r="G179" s="18"/>
      <c r="H179" s="18"/>
      <c r="I179" s="18"/>
      <c r="J179" s="18"/>
      <c r="K179" s="18"/>
      <c r="L179" s="18"/>
      <c r="M179" s="18"/>
      <c r="N179" s="18"/>
      <c r="O179" s="18"/>
    </row>
    <row r="180" spans="2:15" x14ac:dyDescent="0.2">
      <c r="B180" s="18"/>
      <c r="C180" s="18"/>
      <c r="D180" s="18"/>
      <c r="E180" s="18"/>
      <c r="F180" s="18"/>
      <c r="G180" s="18"/>
      <c r="H180" s="18"/>
      <c r="I180" s="18"/>
      <c r="J180" s="18"/>
      <c r="K180" s="18"/>
      <c r="L180" s="18"/>
      <c r="M180" s="18"/>
      <c r="N180" s="18"/>
      <c r="O180" s="18"/>
    </row>
    <row r="181" spans="2:15" x14ac:dyDescent="0.2">
      <c r="B181" s="18"/>
      <c r="C181" s="18"/>
      <c r="D181" s="18"/>
      <c r="E181" s="18"/>
      <c r="F181" s="18"/>
      <c r="G181" s="18"/>
      <c r="H181" s="18"/>
      <c r="I181" s="18"/>
      <c r="J181" s="18"/>
      <c r="K181" s="18"/>
      <c r="L181" s="18"/>
      <c r="M181" s="18"/>
      <c r="N181" s="18"/>
      <c r="O181" s="18"/>
    </row>
    <row r="182" spans="2:15" x14ac:dyDescent="0.2">
      <c r="B182" s="18"/>
      <c r="C182" s="18"/>
      <c r="D182" s="18"/>
      <c r="E182" s="18"/>
      <c r="F182" s="18"/>
      <c r="G182" s="18"/>
      <c r="H182" s="18"/>
      <c r="I182" s="18"/>
      <c r="J182" s="18"/>
      <c r="K182" s="18"/>
      <c r="L182" s="18"/>
      <c r="M182" s="18"/>
      <c r="N182" s="18"/>
      <c r="O182" s="18"/>
    </row>
    <row r="183" spans="2:15" x14ac:dyDescent="0.2">
      <c r="B183" s="18"/>
      <c r="C183" s="18"/>
      <c r="D183" s="18"/>
      <c r="E183" s="18"/>
      <c r="F183" s="18"/>
      <c r="G183" s="18"/>
      <c r="H183" s="18"/>
      <c r="I183" s="18"/>
      <c r="J183" s="18"/>
      <c r="K183" s="18"/>
      <c r="L183" s="18"/>
      <c r="M183" s="18"/>
      <c r="N183" s="18"/>
      <c r="O183" s="18"/>
    </row>
    <row r="184" spans="2:15" x14ac:dyDescent="0.2">
      <c r="B184" s="18"/>
      <c r="C184" s="18"/>
      <c r="D184" s="18"/>
      <c r="E184" s="18"/>
      <c r="F184" s="18"/>
      <c r="G184" s="18"/>
      <c r="H184" s="18"/>
      <c r="I184" s="18"/>
      <c r="J184" s="18"/>
      <c r="K184" s="18"/>
      <c r="L184" s="18"/>
      <c r="M184" s="18"/>
      <c r="N184" s="18"/>
      <c r="O184" s="18"/>
    </row>
    <row r="185" spans="2:15" x14ac:dyDescent="0.2">
      <c r="B185" s="18"/>
      <c r="C185" s="18"/>
      <c r="D185" s="18"/>
      <c r="E185" s="18"/>
      <c r="F185" s="18"/>
      <c r="G185" s="18"/>
      <c r="H185" s="18"/>
      <c r="I185" s="18"/>
      <c r="J185" s="18"/>
      <c r="K185" s="18"/>
      <c r="L185" s="18"/>
      <c r="M185" s="18"/>
      <c r="N185" s="18"/>
      <c r="O185" s="18"/>
    </row>
    <row r="186" spans="2:15" x14ac:dyDescent="0.2">
      <c r="B186" s="18"/>
      <c r="C186" s="18"/>
      <c r="D186" s="18"/>
      <c r="E186" s="18"/>
      <c r="F186" s="18"/>
      <c r="G186" s="18"/>
      <c r="H186" s="18"/>
      <c r="I186" s="18"/>
      <c r="J186" s="18"/>
      <c r="K186" s="18"/>
      <c r="L186" s="18"/>
      <c r="M186" s="18"/>
      <c r="N186" s="18"/>
      <c r="O186" s="18"/>
    </row>
    <row r="187" spans="2:15" x14ac:dyDescent="0.2">
      <c r="B187" s="18"/>
      <c r="C187" s="18"/>
      <c r="D187" s="18"/>
      <c r="E187" s="18"/>
      <c r="F187" s="18"/>
      <c r="G187" s="18"/>
      <c r="H187" s="18"/>
      <c r="I187" s="18"/>
      <c r="J187" s="18"/>
      <c r="K187" s="18"/>
      <c r="L187" s="18"/>
      <c r="M187" s="18"/>
      <c r="N187" s="18"/>
      <c r="O187" s="18"/>
    </row>
    <row r="188" spans="2:15" x14ac:dyDescent="0.2">
      <c r="B188" s="18"/>
      <c r="C188" s="18"/>
      <c r="D188" s="18"/>
      <c r="E188" s="18"/>
      <c r="F188" s="18"/>
      <c r="G188" s="18"/>
      <c r="H188" s="18"/>
      <c r="I188" s="18"/>
      <c r="J188" s="18"/>
      <c r="K188" s="18"/>
      <c r="L188" s="18"/>
      <c r="M188" s="18"/>
      <c r="N188" s="18"/>
      <c r="O188" s="18"/>
    </row>
    <row r="189" spans="2:15" x14ac:dyDescent="0.2">
      <c r="B189" s="18"/>
      <c r="C189" s="18"/>
      <c r="D189" s="18"/>
      <c r="E189" s="18"/>
      <c r="F189" s="18"/>
      <c r="G189" s="18"/>
      <c r="H189" s="18"/>
      <c r="I189" s="18"/>
      <c r="J189" s="18"/>
      <c r="K189" s="18"/>
      <c r="L189" s="18"/>
      <c r="M189" s="18"/>
      <c r="N189" s="18"/>
      <c r="O189" s="18"/>
    </row>
    <row r="190" spans="2:15" x14ac:dyDescent="0.2">
      <c r="B190" s="18"/>
      <c r="C190" s="18"/>
      <c r="D190" s="18"/>
      <c r="E190" s="18"/>
      <c r="F190" s="18"/>
      <c r="G190" s="18"/>
      <c r="H190" s="18"/>
      <c r="I190" s="18"/>
      <c r="J190" s="18"/>
      <c r="K190" s="18"/>
      <c r="L190" s="18"/>
      <c r="M190" s="18"/>
      <c r="N190" s="18"/>
      <c r="O190" s="18"/>
    </row>
    <row r="191" spans="2:15" x14ac:dyDescent="0.2">
      <c r="B191" s="18"/>
      <c r="C191" s="18"/>
      <c r="D191" s="18"/>
      <c r="E191" s="18"/>
      <c r="F191" s="18"/>
      <c r="G191" s="18"/>
      <c r="H191" s="18"/>
      <c r="I191" s="18"/>
      <c r="J191" s="18"/>
      <c r="K191" s="18"/>
      <c r="L191" s="18"/>
      <c r="M191" s="18"/>
      <c r="N191" s="18"/>
      <c r="O191" s="18"/>
    </row>
    <row r="192" spans="2:15" x14ac:dyDescent="0.2">
      <c r="B192" s="18"/>
      <c r="C192" s="18"/>
      <c r="D192" s="18"/>
      <c r="E192" s="18"/>
      <c r="F192" s="18"/>
      <c r="G192" s="18"/>
      <c r="H192" s="18"/>
      <c r="I192" s="18"/>
      <c r="J192" s="18"/>
      <c r="K192" s="18"/>
      <c r="L192" s="18"/>
      <c r="M192" s="18"/>
      <c r="N192" s="18"/>
      <c r="O192" s="18"/>
    </row>
    <row r="193" spans="2:15" x14ac:dyDescent="0.2">
      <c r="B193" s="18"/>
      <c r="C193" s="18"/>
      <c r="D193" s="18"/>
      <c r="E193" s="18"/>
      <c r="F193" s="18"/>
      <c r="G193" s="18"/>
      <c r="H193" s="18"/>
      <c r="I193" s="18"/>
      <c r="J193" s="18"/>
      <c r="K193" s="18"/>
      <c r="L193" s="18"/>
      <c r="M193" s="18"/>
      <c r="N193" s="18"/>
      <c r="O193" s="18"/>
    </row>
    <row r="194" spans="2:15" x14ac:dyDescent="0.2">
      <c r="B194" s="18"/>
      <c r="C194" s="18"/>
      <c r="D194" s="18"/>
      <c r="E194" s="18"/>
      <c r="F194" s="18"/>
      <c r="G194" s="18"/>
      <c r="H194" s="18"/>
      <c r="I194" s="18"/>
      <c r="J194" s="18"/>
      <c r="K194" s="18"/>
      <c r="L194" s="18"/>
      <c r="M194" s="18"/>
      <c r="N194" s="18"/>
      <c r="O194" s="18"/>
    </row>
    <row r="195" spans="2:15" x14ac:dyDescent="0.2">
      <c r="B195" s="18"/>
      <c r="C195" s="18"/>
      <c r="D195" s="18"/>
      <c r="E195" s="18"/>
      <c r="F195" s="18"/>
      <c r="G195" s="18"/>
      <c r="H195" s="18"/>
      <c r="I195" s="18"/>
      <c r="J195" s="18"/>
      <c r="K195" s="18"/>
      <c r="L195" s="18"/>
      <c r="M195" s="18"/>
      <c r="N195" s="18"/>
      <c r="O195" s="18"/>
    </row>
    <row r="196" spans="2:15" x14ac:dyDescent="0.2">
      <c r="B196" s="18"/>
      <c r="C196" s="18"/>
      <c r="D196" s="18"/>
      <c r="E196" s="18"/>
      <c r="F196" s="18"/>
      <c r="G196" s="18"/>
      <c r="H196" s="18"/>
      <c r="I196" s="18"/>
      <c r="J196" s="18"/>
      <c r="K196" s="18"/>
      <c r="L196" s="18"/>
      <c r="M196" s="18"/>
      <c r="N196" s="18"/>
      <c r="O196" s="18"/>
    </row>
    <row r="197" spans="2:15" x14ac:dyDescent="0.2">
      <c r="B197" s="18"/>
      <c r="C197" s="18"/>
      <c r="D197" s="18"/>
      <c r="E197" s="18"/>
      <c r="F197" s="18"/>
      <c r="G197" s="18"/>
      <c r="H197" s="18"/>
      <c r="I197" s="18"/>
      <c r="J197" s="18"/>
      <c r="K197" s="18"/>
      <c r="L197" s="18"/>
      <c r="M197" s="18"/>
      <c r="N197" s="18"/>
      <c r="O197" s="18"/>
    </row>
    <row r="198" spans="2:15" x14ac:dyDescent="0.2">
      <c r="B198" s="18"/>
      <c r="C198" s="18"/>
      <c r="D198" s="18"/>
      <c r="E198" s="18"/>
      <c r="F198" s="18"/>
      <c r="G198" s="18"/>
      <c r="H198" s="18"/>
      <c r="I198" s="18"/>
      <c r="J198" s="18"/>
      <c r="K198" s="18"/>
      <c r="L198" s="18"/>
      <c r="M198" s="18"/>
      <c r="N198" s="18"/>
      <c r="O198" s="18"/>
    </row>
    <row r="199" spans="2:15" x14ac:dyDescent="0.2">
      <c r="B199" s="18"/>
      <c r="C199" s="18"/>
      <c r="D199" s="18"/>
      <c r="E199" s="18"/>
      <c r="F199" s="18"/>
      <c r="G199" s="18"/>
      <c r="H199" s="18"/>
      <c r="I199" s="18"/>
      <c r="J199" s="18"/>
      <c r="K199" s="18"/>
      <c r="L199" s="18"/>
      <c r="M199" s="18"/>
      <c r="N199" s="18"/>
      <c r="O199" s="18"/>
    </row>
    <row r="200" spans="2:15" x14ac:dyDescent="0.2">
      <c r="B200" s="18"/>
      <c r="C200" s="18"/>
      <c r="D200" s="18"/>
      <c r="E200" s="18"/>
      <c r="F200" s="18"/>
      <c r="G200" s="18"/>
      <c r="H200" s="18"/>
      <c r="I200" s="18"/>
      <c r="J200" s="18"/>
      <c r="K200" s="18"/>
      <c r="L200" s="18"/>
      <c r="M200" s="18"/>
      <c r="N200" s="18"/>
      <c r="O200" s="18"/>
    </row>
    <row r="201" spans="2:15" x14ac:dyDescent="0.2">
      <c r="B201" s="18"/>
      <c r="C201" s="18"/>
      <c r="D201" s="18"/>
      <c r="E201" s="18"/>
      <c r="F201" s="18"/>
      <c r="G201" s="18"/>
      <c r="H201" s="18"/>
      <c r="I201" s="18"/>
      <c r="J201" s="18"/>
      <c r="K201" s="18"/>
      <c r="L201" s="18"/>
      <c r="M201" s="18"/>
      <c r="N201" s="18"/>
      <c r="O201" s="18"/>
    </row>
    <row r="202" spans="2:15" x14ac:dyDescent="0.2">
      <c r="B202" s="18"/>
      <c r="C202" s="18"/>
      <c r="D202" s="18"/>
      <c r="E202" s="18"/>
      <c r="F202" s="18"/>
      <c r="G202" s="18"/>
      <c r="H202" s="18"/>
      <c r="I202" s="18"/>
      <c r="J202" s="18"/>
      <c r="K202" s="18"/>
      <c r="L202" s="18"/>
      <c r="M202" s="18"/>
      <c r="N202" s="18"/>
      <c r="O202" s="18"/>
    </row>
    <row r="203" spans="2:15" x14ac:dyDescent="0.2">
      <c r="B203" s="18"/>
      <c r="C203" s="18"/>
      <c r="D203" s="18"/>
      <c r="E203" s="18"/>
      <c r="F203" s="18"/>
      <c r="G203" s="18"/>
      <c r="H203" s="18"/>
      <c r="I203" s="18"/>
      <c r="J203" s="18"/>
      <c r="K203" s="18"/>
      <c r="L203" s="18"/>
      <c r="M203" s="18"/>
      <c r="N203" s="18"/>
      <c r="O203" s="18"/>
    </row>
    <row r="204" spans="2:15" x14ac:dyDescent="0.2">
      <c r="B204" s="18"/>
      <c r="C204" s="18"/>
      <c r="D204" s="18"/>
      <c r="E204" s="18"/>
      <c r="F204" s="18"/>
      <c r="G204" s="18"/>
      <c r="H204" s="18"/>
      <c r="I204" s="18"/>
      <c r="J204" s="18"/>
      <c r="K204" s="18"/>
      <c r="L204" s="18"/>
      <c r="M204" s="18"/>
      <c r="N204" s="18"/>
      <c r="O204" s="18"/>
    </row>
    <row r="205" spans="2:15" x14ac:dyDescent="0.2">
      <c r="B205" s="18"/>
      <c r="C205" s="18"/>
      <c r="D205" s="18"/>
      <c r="E205" s="18"/>
      <c r="F205" s="18"/>
      <c r="G205" s="18"/>
      <c r="H205" s="18"/>
      <c r="I205" s="18"/>
      <c r="J205" s="18"/>
      <c r="K205" s="18"/>
      <c r="L205" s="18"/>
      <c r="M205" s="18"/>
      <c r="N205" s="18"/>
      <c r="O205" s="18"/>
    </row>
    <row r="206" spans="2:15" x14ac:dyDescent="0.2">
      <c r="B206" s="18"/>
      <c r="C206" s="18"/>
      <c r="D206" s="18"/>
      <c r="E206" s="18"/>
      <c r="F206" s="18"/>
      <c r="G206" s="18"/>
      <c r="H206" s="18"/>
      <c r="I206" s="18"/>
      <c r="J206" s="18"/>
      <c r="K206" s="18"/>
      <c r="L206" s="18"/>
      <c r="M206" s="18"/>
      <c r="N206" s="18"/>
      <c r="O206" s="18"/>
    </row>
    <row r="207" spans="2:15" x14ac:dyDescent="0.2">
      <c r="B207" s="18"/>
      <c r="C207" s="18"/>
      <c r="D207" s="18"/>
      <c r="E207" s="18"/>
      <c r="F207" s="18"/>
      <c r="G207" s="18"/>
      <c r="H207" s="18"/>
      <c r="I207" s="18"/>
      <c r="J207" s="18"/>
      <c r="K207" s="18"/>
      <c r="L207" s="18"/>
      <c r="M207" s="18"/>
      <c r="N207" s="18"/>
      <c r="O207" s="18"/>
    </row>
    <row r="208" spans="2:15" x14ac:dyDescent="0.2">
      <c r="B208" s="18"/>
      <c r="C208" s="18"/>
      <c r="D208" s="18"/>
      <c r="E208" s="18"/>
      <c r="F208" s="18"/>
      <c r="G208" s="18"/>
      <c r="H208" s="18"/>
      <c r="I208" s="18"/>
      <c r="J208" s="18"/>
      <c r="K208" s="18"/>
      <c r="L208" s="18"/>
      <c r="M208" s="18"/>
      <c r="N208" s="18"/>
      <c r="O208" s="18"/>
    </row>
    <row r="209" spans="2:15" x14ac:dyDescent="0.2">
      <c r="B209" s="18"/>
      <c r="C209" s="18"/>
      <c r="D209" s="18"/>
      <c r="E209" s="18"/>
      <c r="F209" s="18"/>
      <c r="G209" s="18"/>
      <c r="H209" s="18"/>
      <c r="I209" s="18"/>
      <c r="J209" s="18"/>
      <c r="K209" s="18"/>
      <c r="L209" s="18"/>
      <c r="M209" s="18"/>
      <c r="N209" s="18"/>
      <c r="O209" s="18"/>
    </row>
    <row r="210" spans="2:15" x14ac:dyDescent="0.2">
      <c r="B210" s="18"/>
      <c r="C210" s="18"/>
      <c r="D210" s="18"/>
      <c r="E210" s="18"/>
      <c r="F210" s="18"/>
      <c r="G210" s="18"/>
      <c r="H210" s="18"/>
      <c r="I210" s="18"/>
      <c r="J210" s="18"/>
      <c r="K210" s="18"/>
      <c r="L210" s="18"/>
      <c r="M210" s="18"/>
      <c r="N210" s="18"/>
      <c r="O210" s="18"/>
    </row>
    <row r="211" spans="2:15" x14ac:dyDescent="0.2">
      <c r="B211" s="18"/>
      <c r="C211" s="18"/>
      <c r="D211" s="18"/>
      <c r="E211" s="18"/>
      <c r="F211" s="18"/>
      <c r="G211" s="18"/>
      <c r="H211" s="18"/>
      <c r="I211" s="18"/>
      <c r="J211" s="18"/>
      <c r="K211" s="18"/>
      <c r="L211" s="18"/>
      <c r="M211" s="18"/>
      <c r="N211" s="18"/>
      <c r="O211" s="18"/>
    </row>
    <row r="212" spans="2:15" x14ac:dyDescent="0.2">
      <c r="B212" s="18"/>
      <c r="C212" s="18"/>
      <c r="D212" s="18"/>
      <c r="E212" s="18"/>
      <c r="F212" s="18"/>
      <c r="G212" s="18"/>
      <c r="H212" s="18"/>
      <c r="I212" s="18"/>
      <c r="J212" s="18"/>
      <c r="K212" s="18"/>
      <c r="L212" s="18"/>
      <c r="M212" s="18"/>
      <c r="N212" s="18"/>
      <c r="O212" s="18"/>
    </row>
    <row r="213" spans="2:15" x14ac:dyDescent="0.2">
      <c r="B213" s="18"/>
      <c r="C213" s="18"/>
      <c r="D213" s="18"/>
      <c r="E213" s="18"/>
      <c r="F213" s="18"/>
      <c r="G213" s="18"/>
      <c r="H213" s="18"/>
      <c r="I213" s="18"/>
      <c r="J213" s="18"/>
      <c r="K213" s="18"/>
      <c r="L213" s="18"/>
      <c r="M213" s="18"/>
      <c r="N213" s="18"/>
      <c r="O213" s="18"/>
    </row>
    <row r="214" spans="2:15" x14ac:dyDescent="0.2">
      <c r="B214" s="18"/>
      <c r="C214" s="18"/>
      <c r="D214" s="18"/>
      <c r="E214" s="18"/>
      <c r="F214" s="18"/>
      <c r="G214" s="18"/>
      <c r="H214" s="18"/>
      <c r="I214" s="18"/>
      <c r="J214" s="18"/>
      <c r="K214" s="18"/>
      <c r="L214" s="18"/>
      <c r="M214" s="18"/>
      <c r="N214" s="18"/>
      <c r="O214" s="18"/>
    </row>
    <row r="215" spans="2:15" x14ac:dyDescent="0.2">
      <c r="B215" s="18"/>
      <c r="C215" s="18"/>
      <c r="D215" s="18"/>
      <c r="E215" s="18"/>
      <c r="F215" s="18"/>
      <c r="G215" s="18"/>
      <c r="H215" s="18"/>
      <c r="I215" s="18"/>
      <c r="J215" s="18"/>
      <c r="K215" s="18"/>
      <c r="L215" s="18"/>
      <c r="M215" s="18"/>
      <c r="N215" s="18"/>
      <c r="O215" s="18"/>
    </row>
    <row r="216" spans="2:15" x14ac:dyDescent="0.2">
      <c r="B216" s="18"/>
      <c r="C216" s="18"/>
      <c r="D216" s="18"/>
      <c r="E216" s="18"/>
      <c r="F216" s="18"/>
      <c r="G216" s="18"/>
      <c r="H216" s="18"/>
      <c r="I216" s="18"/>
      <c r="J216" s="18"/>
      <c r="K216" s="18"/>
      <c r="L216" s="18"/>
      <c r="M216" s="18"/>
      <c r="N216" s="18"/>
      <c r="O216" s="18"/>
    </row>
    <row r="217" spans="2:15" x14ac:dyDescent="0.2">
      <c r="B217" s="18"/>
      <c r="C217" s="18"/>
      <c r="D217" s="18"/>
      <c r="E217" s="18"/>
      <c r="F217" s="18"/>
      <c r="G217" s="18"/>
      <c r="H217" s="18"/>
      <c r="I217" s="18"/>
      <c r="J217" s="18"/>
      <c r="K217" s="18"/>
      <c r="L217" s="18"/>
      <c r="M217" s="18"/>
      <c r="N217" s="18"/>
      <c r="O217" s="18"/>
    </row>
    <row r="218" spans="2:15" x14ac:dyDescent="0.2">
      <c r="B218" s="18"/>
      <c r="C218" s="18"/>
      <c r="D218" s="18"/>
      <c r="E218" s="18"/>
      <c r="F218" s="18"/>
      <c r="G218" s="18"/>
      <c r="H218" s="18"/>
      <c r="I218" s="18"/>
      <c r="J218" s="18"/>
      <c r="K218" s="18"/>
      <c r="L218" s="18"/>
      <c r="M218" s="18"/>
      <c r="N218" s="18"/>
      <c r="O218" s="18"/>
    </row>
    <row r="219" spans="2:15" x14ac:dyDescent="0.2">
      <c r="B219" s="18"/>
      <c r="C219" s="18"/>
      <c r="D219" s="18"/>
      <c r="E219" s="18"/>
      <c r="F219" s="18"/>
      <c r="G219" s="18"/>
      <c r="H219" s="18"/>
      <c r="I219" s="18"/>
      <c r="J219" s="18"/>
      <c r="K219" s="18"/>
      <c r="L219" s="18"/>
      <c r="M219" s="18"/>
      <c r="N219" s="18"/>
      <c r="O219" s="18"/>
    </row>
    <row r="220" spans="2:15" x14ac:dyDescent="0.2">
      <c r="B220" s="18"/>
      <c r="C220" s="18"/>
      <c r="D220" s="18"/>
      <c r="E220" s="18"/>
      <c r="F220" s="18"/>
      <c r="G220" s="18"/>
      <c r="H220" s="18"/>
      <c r="I220" s="18"/>
      <c r="J220" s="18"/>
      <c r="K220" s="18"/>
      <c r="L220" s="18"/>
      <c r="M220" s="18"/>
      <c r="N220" s="18"/>
      <c r="O220" s="18"/>
    </row>
    <row r="221" spans="2:15" x14ac:dyDescent="0.2">
      <c r="B221" s="18"/>
      <c r="C221" s="18"/>
      <c r="D221" s="18"/>
      <c r="E221" s="18"/>
      <c r="F221" s="18"/>
      <c r="G221" s="18"/>
      <c r="H221" s="18"/>
      <c r="I221" s="18"/>
      <c r="J221" s="18"/>
      <c r="K221" s="18"/>
      <c r="L221" s="18"/>
      <c r="M221" s="18"/>
      <c r="N221" s="18"/>
      <c r="O221" s="18"/>
    </row>
    <row r="222" spans="2:15" x14ac:dyDescent="0.2">
      <c r="B222" s="18"/>
      <c r="C222" s="18"/>
      <c r="D222" s="18"/>
      <c r="E222" s="18"/>
      <c r="F222" s="18"/>
      <c r="G222" s="18"/>
      <c r="H222" s="18"/>
      <c r="I222" s="18"/>
      <c r="J222" s="18"/>
      <c r="K222" s="18"/>
      <c r="L222" s="18"/>
      <c r="M222" s="18"/>
      <c r="N222" s="18"/>
      <c r="O222" s="18"/>
    </row>
    <row r="223" spans="2:15" x14ac:dyDescent="0.2">
      <c r="B223" s="18"/>
      <c r="C223" s="18"/>
      <c r="D223" s="18"/>
      <c r="E223" s="18"/>
      <c r="F223" s="18"/>
      <c r="G223" s="18"/>
      <c r="H223" s="18"/>
      <c r="I223" s="18"/>
      <c r="J223" s="18"/>
      <c r="K223" s="18"/>
      <c r="L223" s="18"/>
      <c r="M223" s="18"/>
      <c r="N223" s="18"/>
      <c r="O223" s="18"/>
    </row>
    <row r="224" spans="2:15" x14ac:dyDescent="0.2">
      <c r="B224" s="18"/>
      <c r="C224" s="18"/>
      <c r="D224" s="18"/>
      <c r="E224" s="18"/>
      <c r="F224" s="18"/>
      <c r="G224" s="18"/>
      <c r="H224" s="18"/>
      <c r="I224" s="18"/>
      <c r="J224" s="18"/>
      <c r="K224" s="18"/>
      <c r="L224" s="18"/>
      <c r="M224" s="18"/>
      <c r="N224" s="18"/>
      <c r="O224" s="18"/>
    </row>
    <row r="225" spans="2:15" x14ac:dyDescent="0.2">
      <c r="B225" s="18"/>
      <c r="C225" s="18"/>
      <c r="D225" s="18"/>
      <c r="E225" s="18"/>
      <c r="F225" s="18"/>
      <c r="G225" s="18"/>
      <c r="H225" s="18"/>
      <c r="I225" s="18"/>
      <c r="J225" s="18"/>
      <c r="K225" s="18"/>
      <c r="L225" s="18"/>
      <c r="M225" s="18"/>
      <c r="N225" s="18"/>
      <c r="O225" s="18"/>
    </row>
    <row r="226" spans="2:15" x14ac:dyDescent="0.2">
      <c r="B226" s="18"/>
      <c r="C226" s="18"/>
      <c r="D226" s="18"/>
      <c r="E226" s="18"/>
      <c r="F226" s="18"/>
      <c r="G226" s="18"/>
      <c r="H226" s="18"/>
      <c r="I226" s="18"/>
      <c r="J226" s="18"/>
      <c r="K226" s="18"/>
      <c r="L226" s="18"/>
      <c r="M226" s="18"/>
      <c r="N226" s="18"/>
      <c r="O226" s="18"/>
    </row>
    <row r="227" spans="2:15" x14ac:dyDescent="0.2">
      <c r="B227" s="18"/>
      <c r="C227" s="18"/>
      <c r="D227" s="18"/>
      <c r="E227" s="18"/>
      <c r="F227" s="18"/>
      <c r="G227" s="18"/>
      <c r="H227" s="18"/>
      <c r="I227" s="18"/>
      <c r="J227" s="18"/>
      <c r="K227" s="18"/>
      <c r="L227" s="18"/>
      <c r="M227" s="18"/>
      <c r="N227" s="18"/>
      <c r="O227" s="18"/>
    </row>
    <row r="228" spans="2:15" x14ac:dyDescent="0.2">
      <c r="B228" s="18"/>
      <c r="C228" s="18"/>
      <c r="D228" s="18"/>
      <c r="E228" s="18"/>
      <c r="F228" s="18"/>
      <c r="G228" s="18"/>
      <c r="H228" s="18"/>
      <c r="I228" s="18"/>
      <c r="J228" s="18"/>
      <c r="K228" s="18"/>
      <c r="L228" s="18"/>
      <c r="M228" s="18"/>
      <c r="N228" s="18"/>
      <c r="O228" s="18"/>
    </row>
    <row r="229" spans="2:15" x14ac:dyDescent="0.2">
      <c r="B229" s="18"/>
      <c r="C229" s="18"/>
      <c r="D229" s="18"/>
      <c r="E229" s="18"/>
      <c r="F229" s="18"/>
      <c r="G229" s="18"/>
      <c r="H229" s="18"/>
      <c r="I229" s="18"/>
      <c r="J229" s="18"/>
      <c r="K229" s="18"/>
      <c r="L229" s="18"/>
      <c r="M229" s="18"/>
      <c r="N229" s="18"/>
      <c r="O229" s="18"/>
    </row>
    <row r="230" spans="2:15" x14ac:dyDescent="0.2">
      <c r="B230" s="18"/>
      <c r="C230" s="18"/>
      <c r="D230" s="18"/>
      <c r="E230" s="18"/>
      <c r="F230" s="18"/>
      <c r="G230" s="18"/>
      <c r="H230" s="18"/>
      <c r="I230" s="18"/>
      <c r="J230" s="18"/>
      <c r="K230" s="18"/>
      <c r="L230" s="18"/>
      <c r="M230" s="18"/>
      <c r="N230" s="18"/>
      <c r="O230" s="18"/>
    </row>
    <row r="231" spans="2:15" x14ac:dyDescent="0.2">
      <c r="B231" s="18"/>
      <c r="C231" s="18"/>
      <c r="D231" s="18"/>
      <c r="E231" s="18"/>
      <c r="F231" s="18"/>
      <c r="G231" s="18"/>
      <c r="H231" s="18"/>
      <c r="I231" s="18"/>
      <c r="J231" s="18"/>
      <c r="K231" s="18"/>
      <c r="L231" s="18"/>
      <c r="M231" s="18"/>
      <c r="N231" s="18"/>
      <c r="O231" s="18"/>
    </row>
    <row r="232" spans="2:15" x14ac:dyDescent="0.2">
      <c r="B232" s="18"/>
      <c r="C232" s="18"/>
      <c r="D232" s="18"/>
      <c r="E232" s="18"/>
      <c r="F232" s="18"/>
      <c r="G232" s="18"/>
      <c r="H232" s="18"/>
      <c r="I232" s="18"/>
      <c r="J232" s="18"/>
      <c r="K232" s="18"/>
      <c r="L232" s="18"/>
      <c r="M232" s="18"/>
      <c r="N232" s="18"/>
      <c r="O232" s="18"/>
    </row>
    <row r="233" spans="2:15" x14ac:dyDescent="0.2">
      <c r="B233" s="18"/>
      <c r="C233" s="18"/>
      <c r="D233" s="18"/>
      <c r="E233" s="18"/>
      <c r="F233" s="18"/>
      <c r="G233" s="18"/>
      <c r="H233" s="18"/>
      <c r="I233" s="18"/>
      <c r="J233" s="18"/>
      <c r="K233" s="18"/>
      <c r="L233" s="18"/>
      <c r="M233" s="18"/>
      <c r="N233" s="18"/>
      <c r="O233" s="18"/>
    </row>
    <row r="234" spans="2:15" x14ac:dyDescent="0.2">
      <c r="B234" s="18"/>
      <c r="C234" s="18"/>
      <c r="D234" s="18"/>
      <c r="E234" s="18"/>
      <c r="F234" s="18"/>
      <c r="G234" s="18"/>
      <c r="H234" s="18"/>
      <c r="I234" s="18"/>
      <c r="J234" s="18"/>
      <c r="K234" s="18"/>
      <c r="L234" s="18"/>
      <c r="M234" s="18"/>
      <c r="N234" s="18"/>
      <c r="O234" s="18"/>
    </row>
    <row r="235" spans="2:15" x14ac:dyDescent="0.2">
      <c r="B235" s="18"/>
      <c r="C235" s="18"/>
      <c r="D235" s="18"/>
      <c r="E235" s="18"/>
      <c r="F235" s="18"/>
      <c r="G235" s="18"/>
      <c r="H235" s="18"/>
      <c r="I235" s="18"/>
      <c r="J235" s="18"/>
      <c r="K235" s="18"/>
      <c r="L235" s="18"/>
      <c r="M235" s="18"/>
      <c r="N235" s="18"/>
      <c r="O235" s="18"/>
    </row>
    <row r="236" spans="2:15" x14ac:dyDescent="0.2">
      <c r="B236" s="18"/>
      <c r="C236" s="18"/>
      <c r="D236" s="18"/>
      <c r="E236" s="18"/>
      <c r="F236" s="18"/>
      <c r="G236" s="18"/>
      <c r="H236" s="18"/>
      <c r="I236" s="18"/>
      <c r="J236" s="18"/>
      <c r="K236" s="18"/>
      <c r="L236" s="18"/>
      <c r="M236" s="18"/>
      <c r="N236" s="18"/>
      <c r="O236" s="18"/>
    </row>
    <row r="237" spans="2:15" x14ac:dyDescent="0.2">
      <c r="B237" s="18"/>
      <c r="C237" s="18"/>
      <c r="D237" s="18"/>
      <c r="E237" s="18"/>
      <c r="F237" s="18"/>
      <c r="G237" s="18"/>
      <c r="H237" s="18"/>
      <c r="I237" s="18"/>
      <c r="J237" s="18"/>
      <c r="K237" s="18"/>
      <c r="L237" s="18"/>
      <c r="M237" s="18"/>
      <c r="N237" s="18"/>
      <c r="O237" s="18"/>
    </row>
    <row r="238" spans="2:15" x14ac:dyDescent="0.2">
      <c r="B238" s="18"/>
      <c r="C238" s="18"/>
      <c r="D238" s="18"/>
      <c r="E238" s="18"/>
      <c r="F238" s="18"/>
      <c r="G238" s="18"/>
      <c r="H238" s="18"/>
      <c r="I238" s="18"/>
      <c r="J238" s="18"/>
      <c r="K238" s="18"/>
      <c r="L238" s="18"/>
      <c r="M238" s="18"/>
      <c r="N238" s="18"/>
      <c r="O238" s="18"/>
    </row>
    <row r="239" spans="2:15" x14ac:dyDescent="0.2">
      <c r="B239" s="18"/>
      <c r="C239" s="18"/>
      <c r="D239" s="18"/>
      <c r="E239" s="18"/>
      <c r="F239" s="18"/>
      <c r="G239" s="18"/>
      <c r="H239" s="18"/>
      <c r="I239" s="18"/>
      <c r="J239" s="18"/>
      <c r="K239" s="18"/>
      <c r="L239" s="18"/>
      <c r="M239" s="18"/>
      <c r="N239" s="18"/>
      <c r="O239" s="18"/>
    </row>
    <row r="240" spans="2:15" x14ac:dyDescent="0.2">
      <c r="B240" s="18"/>
      <c r="C240" s="18"/>
      <c r="D240" s="18"/>
      <c r="E240" s="18"/>
      <c r="F240" s="18"/>
      <c r="G240" s="18"/>
      <c r="H240" s="18"/>
      <c r="I240" s="18"/>
      <c r="J240" s="18"/>
      <c r="K240" s="18"/>
      <c r="L240" s="18"/>
      <c r="M240" s="18"/>
      <c r="N240" s="18"/>
      <c r="O240" s="18"/>
    </row>
    <row r="241" spans="2:15" x14ac:dyDescent="0.2">
      <c r="B241" s="18"/>
      <c r="C241" s="18"/>
      <c r="D241" s="18"/>
      <c r="E241" s="18"/>
      <c r="F241" s="18"/>
      <c r="G241" s="18"/>
      <c r="H241" s="18"/>
      <c r="I241" s="18"/>
      <c r="J241" s="18"/>
      <c r="K241" s="18"/>
      <c r="L241" s="18"/>
      <c r="M241" s="18"/>
      <c r="N241" s="18"/>
      <c r="O241" s="18"/>
    </row>
    <row r="242" spans="2:15" x14ac:dyDescent="0.2">
      <c r="B242" s="18"/>
      <c r="C242" s="18"/>
      <c r="D242" s="18"/>
      <c r="E242" s="18"/>
      <c r="F242" s="18"/>
      <c r="G242" s="18"/>
      <c r="H242" s="18"/>
      <c r="I242" s="18"/>
      <c r="J242" s="18"/>
      <c r="K242" s="18"/>
      <c r="L242" s="18"/>
      <c r="M242" s="18"/>
      <c r="N242" s="18"/>
      <c r="O242" s="18"/>
    </row>
    <row r="243" spans="2:15" x14ac:dyDescent="0.2">
      <c r="B243" s="18"/>
      <c r="C243" s="18"/>
      <c r="D243" s="18"/>
      <c r="E243" s="18"/>
      <c r="F243" s="18"/>
      <c r="G243" s="18"/>
      <c r="H243" s="18"/>
      <c r="I243" s="18"/>
      <c r="J243" s="18"/>
      <c r="K243" s="18"/>
      <c r="L243" s="18"/>
      <c r="M243" s="18"/>
      <c r="N243" s="18"/>
      <c r="O243" s="18"/>
    </row>
    <row r="244" spans="2:15" x14ac:dyDescent="0.2">
      <c r="B244" s="18"/>
      <c r="C244" s="18"/>
      <c r="D244" s="18"/>
      <c r="E244" s="18"/>
      <c r="F244" s="18"/>
      <c r="G244" s="18"/>
      <c r="H244" s="18"/>
      <c r="I244" s="18"/>
      <c r="J244" s="18"/>
      <c r="K244" s="18"/>
      <c r="L244" s="18"/>
      <c r="M244" s="18"/>
      <c r="N244" s="18"/>
      <c r="O244" s="18"/>
    </row>
    <row r="245" spans="2:15" x14ac:dyDescent="0.2">
      <c r="B245" s="18"/>
      <c r="C245" s="18"/>
      <c r="D245" s="18"/>
      <c r="E245" s="18"/>
      <c r="F245" s="18"/>
      <c r="G245" s="18"/>
      <c r="H245" s="18"/>
      <c r="I245" s="18"/>
      <c r="J245" s="18"/>
      <c r="K245" s="18"/>
      <c r="L245" s="18"/>
      <c r="M245" s="18"/>
      <c r="N245" s="18"/>
      <c r="O245" s="18"/>
    </row>
    <row r="246" spans="2:15" x14ac:dyDescent="0.2">
      <c r="B246" s="18"/>
      <c r="C246" s="18"/>
      <c r="D246" s="18"/>
      <c r="E246" s="18"/>
      <c r="F246" s="18"/>
      <c r="G246" s="18"/>
      <c r="H246" s="18"/>
      <c r="I246" s="18"/>
      <c r="J246" s="18"/>
      <c r="K246" s="18"/>
      <c r="L246" s="18"/>
      <c r="M246" s="18"/>
      <c r="N246" s="18"/>
      <c r="O246" s="18"/>
    </row>
    <row r="247" spans="2:15" x14ac:dyDescent="0.2">
      <c r="B247" s="18"/>
      <c r="C247" s="18"/>
      <c r="D247" s="18"/>
      <c r="E247" s="18"/>
      <c r="F247" s="18"/>
      <c r="G247" s="18"/>
      <c r="H247" s="18"/>
      <c r="I247" s="18"/>
      <c r="J247" s="18"/>
      <c r="K247" s="18"/>
      <c r="L247" s="18"/>
      <c r="M247" s="18"/>
      <c r="N247" s="18"/>
      <c r="O247" s="18"/>
    </row>
    <row r="248" spans="2:15" x14ac:dyDescent="0.2">
      <c r="B248" s="18"/>
      <c r="C248" s="18"/>
      <c r="D248" s="18"/>
      <c r="E248" s="18"/>
      <c r="F248" s="18"/>
      <c r="G248" s="18"/>
      <c r="H248" s="18"/>
      <c r="I248" s="18"/>
      <c r="J248" s="18"/>
      <c r="K248" s="18"/>
      <c r="L248" s="18"/>
      <c r="M248" s="18"/>
      <c r="N248" s="18"/>
      <c r="O248" s="18"/>
    </row>
    <row r="249" spans="2:15" x14ac:dyDescent="0.2">
      <c r="B249" s="18"/>
      <c r="C249" s="18"/>
      <c r="D249" s="18"/>
      <c r="E249" s="18"/>
      <c r="F249" s="18"/>
      <c r="G249" s="18"/>
      <c r="H249" s="18"/>
      <c r="I249" s="18"/>
      <c r="J249" s="18"/>
      <c r="K249" s="18"/>
      <c r="L249" s="18"/>
      <c r="M249" s="18"/>
      <c r="N249" s="18"/>
      <c r="O249" s="18"/>
    </row>
    <row r="250" spans="2:15" x14ac:dyDescent="0.2">
      <c r="B250" s="18"/>
      <c r="C250" s="18"/>
      <c r="D250" s="18"/>
      <c r="E250" s="18"/>
      <c r="F250" s="18"/>
      <c r="G250" s="18"/>
      <c r="H250" s="18"/>
      <c r="I250" s="18"/>
      <c r="J250" s="18"/>
      <c r="K250" s="18"/>
      <c r="L250" s="18"/>
      <c r="M250" s="18"/>
      <c r="N250" s="18"/>
      <c r="O250" s="18"/>
    </row>
    <row r="251" spans="2:15" x14ac:dyDescent="0.2">
      <c r="B251" s="18"/>
      <c r="C251" s="18"/>
      <c r="D251" s="18"/>
      <c r="E251" s="18"/>
      <c r="F251" s="18"/>
      <c r="G251" s="18"/>
      <c r="H251" s="18"/>
      <c r="I251" s="18"/>
      <c r="J251" s="18"/>
      <c r="K251" s="18"/>
      <c r="L251" s="18"/>
      <c r="M251" s="18"/>
      <c r="N251" s="18"/>
      <c r="O251" s="18"/>
    </row>
    <row r="252" spans="2:15" x14ac:dyDescent="0.2">
      <c r="B252" s="18"/>
      <c r="C252" s="18"/>
      <c r="D252" s="18"/>
      <c r="E252" s="18"/>
      <c r="F252" s="18"/>
      <c r="G252" s="18"/>
      <c r="H252" s="18"/>
      <c r="I252" s="18"/>
      <c r="J252" s="18"/>
      <c r="K252" s="18"/>
      <c r="L252" s="18"/>
      <c r="M252" s="18"/>
      <c r="N252" s="18"/>
      <c r="O252" s="18"/>
    </row>
    <row r="253" spans="2:15" x14ac:dyDescent="0.2">
      <c r="B253" s="18"/>
      <c r="C253" s="18"/>
      <c r="D253" s="18"/>
      <c r="E253" s="18"/>
      <c r="F253" s="18"/>
      <c r="G253" s="18"/>
      <c r="H253" s="18"/>
      <c r="I253" s="18"/>
      <c r="J253" s="18"/>
      <c r="K253" s="18"/>
      <c r="L253" s="18"/>
      <c r="M253" s="18"/>
      <c r="N253" s="18"/>
      <c r="O253" s="18"/>
    </row>
    <row r="254" spans="2:15" x14ac:dyDescent="0.2">
      <c r="B254" s="18"/>
      <c r="C254" s="18"/>
      <c r="D254" s="18"/>
      <c r="E254" s="18"/>
      <c r="F254" s="18"/>
      <c r="G254" s="18"/>
      <c r="H254" s="18"/>
      <c r="I254" s="18"/>
      <c r="J254" s="18"/>
      <c r="K254" s="18"/>
      <c r="L254" s="18"/>
      <c r="M254" s="18"/>
      <c r="N254" s="18"/>
      <c r="O254" s="18"/>
    </row>
    <row r="255" spans="2:15" x14ac:dyDescent="0.2">
      <c r="B255" s="18"/>
      <c r="C255" s="18"/>
      <c r="D255" s="18"/>
      <c r="E255" s="18"/>
      <c r="F255" s="18"/>
      <c r="G255" s="18"/>
      <c r="H255" s="18"/>
      <c r="I255" s="18"/>
      <c r="J255" s="18"/>
      <c r="K255" s="18"/>
      <c r="L255" s="18"/>
      <c r="M255" s="18"/>
      <c r="N255" s="18"/>
      <c r="O255" s="18"/>
    </row>
    <row r="256" spans="2:15" x14ac:dyDescent="0.2">
      <c r="B256" s="18"/>
      <c r="C256" s="18"/>
      <c r="D256" s="18"/>
      <c r="E256" s="18"/>
      <c r="F256" s="18"/>
      <c r="G256" s="18"/>
      <c r="H256" s="18"/>
      <c r="I256" s="18"/>
      <c r="J256" s="18"/>
      <c r="K256" s="18"/>
      <c r="L256" s="18"/>
      <c r="M256" s="18"/>
      <c r="N256" s="18"/>
      <c r="O256" s="18"/>
    </row>
    <row r="257" spans="2:15" x14ac:dyDescent="0.2">
      <c r="B257" s="18"/>
      <c r="C257" s="18"/>
      <c r="D257" s="18"/>
      <c r="E257" s="18"/>
      <c r="F257" s="18"/>
      <c r="G257" s="18"/>
      <c r="H257" s="18"/>
      <c r="I257" s="18"/>
      <c r="J257" s="18"/>
      <c r="K257" s="18"/>
      <c r="L257" s="18"/>
      <c r="M257" s="18"/>
      <c r="N257" s="18"/>
      <c r="O257" s="18"/>
    </row>
    <row r="258" spans="2:15" x14ac:dyDescent="0.2">
      <c r="B258" s="18"/>
      <c r="C258" s="18"/>
      <c r="D258" s="18"/>
      <c r="E258" s="18"/>
      <c r="F258" s="18"/>
      <c r="G258" s="18"/>
      <c r="H258" s="18"/>
      <c r="I258" s="18"/>
      <c r="J258" s="18"/>
      <c r="K258" s="18"/>
      <c r="L258" s="18"/>
      <c r="M258" s="18"/>
      <c r="N258" s="18"/>
      <c r="O258" s="18"/>
    </row>
    <row r="259" spans="2:15" x14ac:dyDescent="0.2">
      <c r="B259" s="18"/>
      <c r="C259" s="18"/>
      <c r="D259" s="18"/>
      <c r="E259" s="18"/>
      <c r="F259" s="18"/>
      <c r="G259" s="18"/>
      <c r="H259" s="18"/>
      <c r="I259" s="18"/>
      <c r="J259" s="18"/>
      <c r="K259" s="18"/>
      <c r="L259" s="18"/>
      <c r="M259" s="18"/>
      <c r="N259" s="18"/>
      <c r="O259" s="18"/>
    </row>
    <row r="260" spans="2:15" x14ac:dyDescent="0.2">
      <c r="B260" s="18"/>
      <c r="C260" s="18"/>
      <c r="D260" s="18"/>
      <c r="E260" s="18"/>
      <c r="F260" s="18"/>
      <c r="G260" s="18"/>
      <c r="H260" s="18"/>
      <c r="I260" s="18"/>
      <c r="J260" s="18"/>
      <c r="K260" s="18"/>
      <c r="L260" s="18"/>
      <c r="M260" s="18"/>
      <c r="N260" s="18"/>
      <c r="O260" s="18"/>
    </row>
    <row r="261" spans="2:15" x14ac:dyDescent="0.2">
      <c r="B261" s="18"/>
      <c r="C261" s="18"/>
      <c r="D261" s="18"/>
      <c r="E261" s="18"/>
      <c r="F261" s="18"/>
      <c r="G261" s="18"/>
      <c r="H261" s="18"/>
      <c r="I261" s="18"/>
      <c r="J261" s="18"/>
      <c r="K261" s="18"/>
      <c r="L261" s="18"/>
      <c r="M261" s="18"/>
      <c r="N261" s="18"/>
      <c r="O261" s="18"/>
    </row>
    <row r="262" spans="2:15" x14ac:dyDescent="0.2">
      <c r="B262" s="18"/>
      <c r="C262" s="18"/>
      <c r="D262" s="18"/>
      <c r="E262" s="18"/>
      <c r="F262" s="18"/>
      <c r="G262" s="18"/>
      <c r="H262" s="18"/>
      <c r="I262" s="18"/>
      <c r="J262" s="18"/>
      <c r="K262" s="18"/>
      <c r="L262" s="18"/>
      <c r="M262" s="18"/>
      <c r="N262" s="18"/>
      <c r="O262" s="18"/>
    </row>
    <row r="263" spans="2:15" x14ac:dyDescent="0.2">
      <c r="B263" s="18"/>
      <c r="C263" s="18"/>
      <c r="D263" s="18"/>
      <c r="E263" s="18"/>
      <c r="F263" s="18"/>
      <c r="G263" s="18"/>
      <c r="H263" s="18"/>
      <c r="I263" s="18"/>
      <c r="J263" s="18"/>
      <c r="K263" s="18"/>
      <c r="L263" s="18"/>
      <c r="M263" s="18"/>
      <c r="N263" s="18"/>
      <c r="O263" s="18"/>
    </row>
    <row r="264" spans="2:15" x14ac:dyDescent="0.2">
      <c r="B264" s="18"/>
      <c r="C264" s="18"/>
      <c r="D264" s="18"/>
      <c r="E264" s="18"/>
      <c r="F264" s="18"/>
      <c r="G264" s="18"/>
      <c r="H264" s="18"/>
      <c r="I264" s="18"/>
      <c r="J264" s="18"/>
      <c r="K264" s="18"/>
      <c r="L264" s="18"/>
      <c r="M264" s="18"/>
      <c r="N264" s="18"/>
      <c r="O264" s="18"/>
    </row>
    <row r="265" spans="2:15" x14ac:dyDescent="0.2">
      <c r="B265" s="18"/>
      <c r="C265" s="18"/>
      <c r="D265" s="18"/>
      <c r="E265" s="18"/>
      <c r="F265" s="18"/>
      <c r="G265" s="18"/>
      <c r="H265" s="18"/>
      <c r="I265" s="18"/>
      <c r="J265" s="18"/>
      <c r="K265" s="18"/>
      <c r="L265" s="18"/>
      <c r="M265" s="18"/>
      <c r="N265" s="18"/>
      <c r="O265" s="18"/>
    </row>
    <row r="266" spans="2:15" x14ac:dyDescent="0.2">
      <c r="B266" s="18"/>
      <c r="C266" s="18"/>
      <c r="D266" s="18"/>
      <c r="E266" s="18"/>
      <c r="F266" s="18"/>
      <c r="G266" s="18"/>
      <c r="H266" s="18"/>
      <c r="I266" s="18"/>
      <c r="J266" s="18"/>
      <c r="K266" s="18"/>
      <c r="L266" s="18"/>
      <c r="M266" s="18"/>
      <c r="N266" s="18"/>
      <c r="O266" s="18"/>
    </row>
    <row r="267" spans="2:15" x14ac:dyDescent="0.2">
      <c r="B267" s="18"/>
      <c r="C267" s="18"/>
      <c r="D267" s="18"/>
      <c r="E267" s="18"/>
      <c r="F267" s="18"/>
      <c r="G267" s="18"/>
      <c r="H267" s="18"/>
      <c r="I267" s="18"/>
      <c r="J267" s="18"/>
      <c r="K267" s="18"/>
      <c r="L267" s="18"/>
      <c r="M267" s="18"/>
      <c r="N267" s="18"/>
      <c r="O267" s="18"/>
    </row>
    <row r="268" spans="2:15" x14ac:dyDescent="0.2">
      <c r="B268" s="18"/>
      <c r="C268" s="18"/>
      <c r="D268" s="18"/>
      <c r="E268" s="18"/>
      <c r="F268" s="18"/>
      <c r="G268" s="18"/>
      <c r="H268" s="18"/>
      <c r="I268" s="18"/>
      <c r="J268" s="18"/>
      <c r="K268" s="18"/>
      <c r="L268" s="18"/>
      <c r="M268" s="18"/>
      <c r="N268" s="18"/>
      <c r="O268" s="18"/>
    </row>
    <row r="269" spans="2:15" x14ac:dyDescent="0.2">
      <c r="B269" s="18"/>
      <c r="C269" s="18"/>
      <c r="D269" s="18"/>
      <c r="E269" s="18"/>
      <c r="F269" s="18"/>
      <c r="G269" s="18"/>
      <c r="H269" s="18"/>
      <c r="I269" s="18"/>
      <c r="J269" s="18"/>
      <c r="K269" s="18"/>
      <c r="L269" s="18"/>
      <c r="M269" s="18"/>
      <c r="N269" s="18"/>
      <c r="O269" s="18"/>
    </row>
    <row r="270" spans="2:15" x14ac:dyDescent="0.2">
      <c r="B270" s="18"/>
      <c r="C270" s="18"/>
      <c r="D270" s="18"/>
      <c r="E270" s="18"/>
      <c r="F270" s="18"/>
      <c r="G270" s="18"/>
      <c r="H270" s="18"/>
      <c r="I270" s="18"/>
      <c r="J270" s="18"/>
      <c r="K270" s="18"/>
      <c r="L270" s="18"/>
      <c r="M270" s="18"/>
      <c r="N270" s="18"/>
      <c r="O270" s="18"/>
    </row>
    <row r="271" spans="2:15" x14ac:dyDescent="0.2">
      <c r="B271" s="18"/>
      <c r="C271" s="18"/>
      <c r="D271" s="18"/>
      <c r="E271" s="18"/>
      <c r="F271" s="18"/>
      <c r="G271" s="18"/>
      <c r="H271" s="18"/>
      <c r="I271" s="18"/>
      <c r="J271" s="18"/>
      <c r="K271" s="18"/>
      <c r="L271" s="18"/>
      <c r="M271" s="18"/>
      <c r="N271" s="18"/>
      <c r="O271" s="18"/>
    </row>
    <row r="272" spans="2:15" x14ac:dyDescent="0.2">
      <c r="B272" s="18"/>
      <c r="C272" s="18"/>
      <c r="D272" s="18"/>
      <c r="E272" s="18"/>
      <c r="F272" s="18"/>
      <c r="G272" s="18"/>
      <c r="H272" s="18"/>
      <c r="I272" s="18"/>
      <c r="J272" s="18"/>
      <c r="K272" s="18"/>
      <c r="L272" s="18"/>
      <c r="M272" s="18"/>
      <c r="N272" s="18"/>
      <c r="O272" s="18"/>
    </row>
    <row r="273" spans="2:15" x14ac:dyDescent="0.2">
      <c r="B273" s="18"/>
      <c r="C273" s="18"/>
      <c r="D273" s="18"/>
      <c r="E273" s="18"/>
      <c r="F273" s="18"/>
      <c r="G273" s="18"/>
      <c r="H273" s="18"/>
      <c r="I273" s="18"/>
      <c r="J273" s="18"/>
      <c r="K273" s="18"/>
      <c r="L273" s="18"/>
      <c r="M273" s="18"/>
      <c r="N273" s="18"/>
      <c r="O273" s="18"/>
    </row>
    <row r="274" spans="2:15" x14ac:dyDescent="0.2">
      <c r="B274" s="18"/>
      <c r="C274" s="18"/>
      <c r="D274" s="18"/>
      <c r="E274" s="18"/>
      <c r="F274" s="18"/>
      <c r="G274" s="18"/>
      <c r="H274" s="18"/>
      <c r="I274" s="18"/>
      <c r="J274" s="18"/>
      <c r="K274" s="18"/>
      <c r="L274" s="18"/>
      <c r="M274" s="18"/>
      <c r="N274" s="18"/>
      <c r="O274" s="18"/>
    </row>
    <row r="275" spans="2:15" x14ac:dyDescent="0.2">
      <c r="B275" s="18"/>
      <c r="C275" s="18"/>
      <c r="D275" s="18"/>
      <c r="E275" s="18"/>
      <c r="F275" s="18"/>
      <c r="G275" s="18"/>
      <c r="H275" s="18"/>
      <c r="I275" s="18"/>
      <c r="J275" s="18"/>
      <c r="K275" s="18"/>
      <c r="L275" s="18"/>
      <c r="M275" s="18"/>
      <c r="N275" s="18"/>
      <c r="O275" s="18"/>
    </row>
    <row r="276" spans="2:15" x14ac:dyDescent="0.2">
      <c r="B276" s="18"/>
      <c r="C276" s="18"/>
      <c r="D276" s="18"/>
      <c r="E276" s="18"/>
      <c r="F276" s="18"/>
      <c r="G276" s="18"/>
      <c r="H276" s="18"/>
      <c r="I276" s="18"/>
      <c r="J276" s="18"/>
      <c r="K276" s="18"/>
      <c r="L276" s="18"/>
      <c r="M276" s="18"/>
      <c r="N276" s="18"/>
      <c r="O276" s="18"/>
    </row>
    <row r="277" spans="2:15" x14ac:dyDescent="0.2">
      <c r="B277" s="18"/>
      <c r="C277" s="18"/>
      <c r="D277" s="18"/>
      <c r="E277" s="18"/>
      <c r="F277" s="18"/>
      <c r="G277" s="18"/>
      <c r="H277" s="18"/>
      <c r="I277" s="18"/>
      <c r="J277" s="18"/>
      <c r="K277" s="18"/>
      <c r="L277" s="18"/>
      <c r="M277" s="18"/>
      <c r="N277" s="18"/>
      <c r="O277" s="18"/>
    </row>
    <row r="278" spans="2:15" x14ac:dyDescent="0.2">
      <c r="B278" s="18"/>
      <c r="C278" s="18"/>
      <c r="D278" s="18"/>
      <c r="E278" s="18"/>
      <c r="F278" s="18"/>
      <c r="G278" s="18"/>
      <c r="H278" s="18"/>
      <c r="I278" s="18"/>
      <c r="J278" s="18"/>
      <c r="K278" s="18"/>
      <c r="L278" s="18"/>
      <c r="M278" s="18"/>
      <c r="N278" s="18"/>
      <c r="O278" s="18"/>
    </row>
    <row r="279" spans="2:15" x14ac:dyDescent="0.2">
      <c r="B279" s="18"/>
      <c r="C279" s="18"/>
      <c r="D279" s="18"/>
      <c r="E279" s="18"/>
      <c r="F279" s="18"/>
      <c r="G279" s="18"/>
      <c r="H279" s="18"/>
      <c r="I279" s="18"/>
      <c r="J279" s="18"/>
      <c r="K279" s="18"/>
      <c r="L279" s="18"/>
      <c r="M279" s="18"/>
      <c r="N279" s="18"/>
      <c r="O279" s="18"/>
    </row>
    <row r="280" spans="2:15" x14ac:dyDescent="0.2">
      <c r="B280" s="18"/>
      <c r="C280" s="18"/>
      <c r="D280" s="18"/>
      <c r="E280" s="18"/>
      <c r="F280" s="18"/>
      <c r="G280" s="18"/>
      <c r="H280" s="18"/>
      <c r="I280" s="18"/>
      <c r="J280" s="18"/>
      <c r="K280" s="18"/>
      <c r="L280" s="18"/>
      <c r="M280" s="18"/>
      <c r="N280" s="18"/>
      <c r="O280" s="18"/>
    </row>
    <row r="281" spans="2:15" x14ac:dyDescent="0.2">
      <c r="B281" s="18"/>
      <c r="C281" s="18"/>
      <c r="D281" s="18"/>
      <c r="E281" s="18"/>
      <c r="F281" s="18"/>
      <c r="G281" s="18"/>
      <c r="H281" s="18"/>
      <c r="I281" s="18"/>
      <c r="J281" s="18"/>
      <c r="K281" s="18"/>
      <c r="L281" s="18"/>
      <c r="M281" s="18"/>
      <c r="N281" s="18"/>
      <c r="O281" s="18"/>
    </row>
    <row r="282" spans="2:15" x14ac:dyDescent="0.2">
      <c r="B282" s="18"/>
      <c r="C282" s="18"/>
      <c r="D282" s="18"/>
      <c r="E282" s="18"/>
      <c r="F282" s="18"/>
      <c r="G282" s="18"/>
      <c r="H282" s="18"/>
      <c r="I282" s="18"/>
      <c r="J282" s="18"/>
      <c r="K282" s="18"/>
      <c r="L282" s="18"/>
      <c r="M282" s="18"/>
      <c r="N282" s="18"/>
      <c r="O282" s="18"/>
    </row>
    <row r="283" spans="2:15" x14ac:dyDescent="0.2">
      <c r="B283" s="18"/>
      <c r="C283" s="18"/>
      <c r="D283" s="18"/>
      <c r="E283" s="18"/>
      <c r="F283" s="18"/>
      <c r="G283" s="18"/>
      <c r="H283" s="18"/>
      <c r="I283" s="18"/>
      <c r="J283" s="18"/>
      <c r="K283" s="18"/>
      <c r="L283" s="18"/>
      <c r="M283" s="18"/>
      <c r="N283" s="18"/>
      <c r="O283" s="18"/>
    </row>
    <row r="284" spans="2:15" x14ac:dyDescent="0.2">
      <c r="B284" s="18"/>
      <c r="C284" s="18"/>
      <c r="D284" s="18"/>
      <c r="E284" s="18"/>
      <c r="F284" s="18"/>
      <c r="G284" s="18"/>
      <c r="H284" s="18"/>
      <c r="I284" s="18"/>
      <c r="J284" s="18"/>
      <c r="K284" s="18"/>
      <c r="L284" s="18"/>
      <c r="M284" s="18"/>
      <c r="N284" s="18"/>
      <c r="O284" s="18"/>
    </row>
    <row r="285" spans="2:15" x14ac:dyDescent="0.2">
      <c r="B285" s="18"/>
      <c r="C285" s="18"/>
      <c r="D285" s="18"/>
      <c r="E285" s="18"/>
      <c r="F285" s="18"/>
      <c r="G285" s="18"/>
      <c r="H285" s="18"/>
      <c r="I285" s="18"/>
      <c r="J285" s="18"/>
      <c r="K285" s="18"/>
      <c r="L285" s="18"/>
      <c r="M285" s="18"/>
      <c r="N285" s="18"/>
      <c r="O285" s="18"/>
    </row>
    <row r="286" spans="2:15" x14ac:dyDescent="0.2">
      <c r="B286" s="18"/>
      <c r="C286" s="18"/>
      <c r="D286" s="18"/>
      <c r="E286" s="18"/>
      <c r="F286" s="18"/>
      <c r="G286" s="18"/>
      <c r="H286" s="18"/>
      <c r="I286" s="18"/>
      <c r="J286" s="18"/>
      <c r="K286" s="18"/>
      <c r="L286" s="18"/>
      <c r="M286" s="18"/>
      <c r="N286" s="18"/>
      <c r="O286" s="18"/>
    </row>
    <row r="287" spans="2:15" x14ac:dyDescent="0.2">
      <c r="B287" s="18"/>
      <c r="C287" s="18"/>
      <c r="D287" s="18"/>
      <c r="E287" s="18"/>
      <c r="F287" s="18"/>
      <c r="G287" s="18"/>
      <c r="H287" s="18"/>
      <c r="I287" s="18"/>
      <c r="J287" s="18"/>
      <c r="K287" s="18"/>
      <c r="L287" s="18"/>
      <c r="M287" s="18"/>
      <c r="N287" s="18"/>
      <c r="O287" s="18"/>
    </row>
    <row r="288" spans="2:15" x14ac:dyDescent="0.2">
      <c r="B288" s="18"/>
      <c r="C288" s="18"/>
      <c r="D288" s="18"/>
      <c r="E288" s="18"/>
      <c r="F288" s="18"/>
      <c r="G288" s="18"/>
      <c r="H288" s="18"/>
      <c r="I288" s="18"/>
      <c r="J288" s="18"/>
      <c r="K288" s="18"/>
      <c r="L288" s="18"/>
      <c r="M288" s="18"/>
      <c r="N288" s="18"/>
      <c r="O288" s="18"/>
    </row>
    <row r="289" spans="2:15" x14ac:dyDescent="0.2">
      <c r="B289" s="18"/>
      <c r="C289" s="18"/>
      <c r="D289" s="18"/>
      <c r="E289" s="18"/>
      <c r="F289" s="18"/>
      <c r="G289" s="18"/>
      <c r="H289" s="18"/>
      <c r="I289" s="18"/>
      <c r="J289" s="18"/>
      <c r="K289" s="18"/>
      <c r="L289" s="18"/>
      <c r="M289" s="18"/>
      <c r="N289" s="18"/>
      <c r="O289" s="18"/>
    </row>
    <row r="290" spans="2:15" x14ac:dyDescent="0.2">
      <c r="B290" s="18"/>
      <c r="C290" s="18"/>
      <c r="D290" s="18"/>
      <c r="E290" s="18"/>
      <c r="F290" s="18"/>
      <c r="G290" s="18"/>
      <c r="H290" s="18"/>
      <c r="I290" s="18"/>
      <c r="J290" s="18"/>
      <c r="K290" s="18"/>
      <c r="L290" s="18"/>
      <c r="M290" s="18"/>
      <c r="N290" s="18"/>
      <c r="O290" s="18"/>
    </row>
    <row r="291" spans="2:15" x14ac:dyDescent="0.2">
      <c r="B291" s="18"/>
      <c r="C291" s="18"/>
      <c r="D291" s="18"/>
      <c r="E291" s="18"/>
      <c r="F291" s="18"/>
      <c r="G291" s="18"/>
      <c r="H291" s="18"/>
      <c r="I291" s="18"/>
      <c r="J291" s="18"/>
      <c r="K291" s="18"/>
      <c r="L291" s="18"/>
      <c r="M291" s="18"/>
      <c r="N291" s="18"/>
      <c r="O291" s="18"/>
    </row>
    <row r="292" spans="2:15" x14ac:dyDescent="0.2">
      <c r="B292" s="18"/>
      <c r="C292" s="18"/>
      <c r="D292" s="18"/>
      <c r="E292" s="18"/>
      <c r="F292" s="18"/>
      <c r="G292" s="18"/>
      <c r="H292" s="18"/>
      <c r="I292" s="18"/>
      <c r="J292" s="18"/>
      <c r="K292" s="18"/>
      <c r="L292" s="18"/>
      <c r="M292" s="18"/>
      <c r="N292" s="18"/>
      <c r="O292" s="18"/>
    </row>
    <row r="293" spans="2:15" x14ac:dyDescent="0.2">
      <c r="B293" s="18"/>
      <c r="C293" s="18"/>
      <c r="D293" s="18"/>
      <c r="E293" s="18"/>
      <c r="F293" s="18"/>
      <c r="G293" s="18"/>
      <c r="H293" s="18"/>
      <c r="I293" s="18"/>
      <c r="J293" s="18"/>
      <c r="K293" s="18"/>
      <c r="L293" s="18"/>
      <c r="M293" s="18"/>
      <c r="N293" s="18"/>
      <c r="O293" s="18"/>
    </row>
    <row r="294" spans="2:15" x14ac:dyDescent="0.2">
      <c r="B294" s="18"/>
      <c r="C294" s="18"/>
      <c r="D294" s="18"/>
      <c r="E294" s="18"/>
      <c r="F294" s="18"/>
      <c r="G294" s="18"/>
      <c r="H294" s="18"/>
      <c r="I294" s="18"/>
      <c r="J294" s="18"/>
      <c r="K294" s="18"/>
      <c r="L294" s="18"/>
      <c r="M294" s="18"/>
      <c r="N294" s="18"/>
      <c r="O294" s="18"/>
    </row>
    <row r="295" spans="2:15" x14ac:dyDescent="0.2">
      <c r="B295" s="18"/>
      <c r="C295" s="18"/>
      <c r="D295" s="18"/>
      <c r="E295" s="18"/>
      <c r="F295" s="18"/>
      <c r="G295" s="18"/>
      <c r="H295" s="18"/>
      <c r="I295" s="18"/>
      <c r="J295" s="18"/>
      <c r="K295" s="18"/>
      <c r="L295" s="18"/>
      <c r="M295" s="18"/>
      <c r="N295" s="18"/>
      <c r="O295" s="18"/>
    </row>
    <row r="296" spans="2:15" x14ac:dyDescent="0.2">
      <c r="B296" s="18"/>
      <c r="C296" s="18"/>
      <c r="D296" s="18"/>
      <c r="E296" s="18"/>
      <c r="F296" s="18"/>
      <c r="G296" s="18"/>
      <c r="H296" s="18"/>
      <c r="I296" s="18"/>
      <c r="J296" s="18"/>
      <c r="K296" s="18"/>
      <c r="L296" s="18"/>
      <c r="M296" s="18"/>
      <c r="N296" s="18"/>
      <c r="O296" s="18"/>
    </row>
    <row r="297" spans="2:15" x14ac:dyDescent="0.2">
      <c r="B297" s="18"/>
      <c r="C297" s="18"/>
      <c r="D297" s="18"/>
      <c r="E297" s="18"/>
      <c r="F297" s="18"/>
      <c r="G297" s="18"/>
      <c r="H297" s="18"/>
      <c r="I297" s="18"/>
      <c r="J297" s="18"/>
      <c r="K297" s="18"/>
      <c r="L297" s="18"/>
      <c r="M297" s="18"/>
      <c r="N297" s="18"/>
      <c r="O297" s="18"/>
    </row>
    <row r="298" spans="2:15" x14ac:dyDescent="0.2">
      <c r="B298" s="18"/>
      <c r="C298" s="18"/>
      <c r="D298" s="18"/>
      <c r="E298" s="18"/>
      <c r="F298" s="18"/>
      <c r="G298" s="18"/>
      <c r="H298" s="18"/>
      <c r="I298" s="18"/>
      <c r="J298" s="18"/>
      <c r="K298" s="18"/>
      <c r="L298" s="18"/>
      <c r="M298" s="18"/>
      <c r="N298" s="18"/>
      <c r="O298" s="18"/>
    </row>
    <row r="299" spans="2:15" x14ac:dyDescent="0.2">
      <c r="B299" s="18"/>
      <c r="C299" s="18"/>
      <c r="D299" s="18"/>
      <c r="E299" s="18"/>
      <c r="F299" s="18"/>
      <c r="G299" s="18"/>
      <c r="H299" s="18"/>
      <c r="I299" s="18"/>
      <c r="J299" s="18"/>
      <c r="K299" s="18"/>
      <c r="L299" s="18"/>
      <c r="M299" s="18"/>
      <c r="N299" s="18"/>
      <c r="O299" s="18"/>
    </row>
    <row r="300" spans="2:15" x14ac:dyDescent="0.2">
      <c r="B300" s="18"/>
      <c r="C300" s="18"/>
      <c r="D300" s="18"/>
      <c r="E300" s="18"/>
      <c r="F300" s="18"/>
      <c r="G300" s="18"/>
      <c r="H300" s="18"/>
      <c r="I300" s="18"/>
      <c r="J300" s="18"/>
      <c r="K300" s="18"/>
      <c r="L300" s="18"/>
      <c r="M300" s="18"/>
      <c r="N300" s="18"/>
      <c r="O300" s="18"/>
    </row>
    <row r="301" spans="2:15" x14ac:dyDescent="0.2">
      <c r="B301" s="18"/>
      <c r="C301" s="18"/>
      <c r="D301" s="18"/>
      <c r="E301" s="18"/>
      <c r="F301" s="18"/>
      <c r="G301" s="18"/>
      <c r="H301" s="18"/>
      <c r="I301" s="18"/>
      <c r="J301" s="18"/>
      <c r="K301" s="18"/>
      <c r="L301" s="18"/>
      <c r="M301" s="18"/>
      <c r="N301" s="18"/>
      <c r="O301" s="18"/>
    </row>
    <row r="302" spans="2:15" x14ac:dyDescent="0.2">
      <c r="B302" s="18"/>
      <c r="C302" s="18"/>
      <c r="D302" s="18"/>
      <c r="E302" s="18"/>
      <c r="F302" s="18"/>
      <c r="G302" s="18"/>
      <c r="H302" s="18"/>
      <c r="I302" s="18"/>
      <c r="J302" s="18"/>
      <c r="K302" s="18"/>
      <c r="L302" s="18"/>
      <c r="M302" s="18"/>
      <c r="N302" s="18"/>
      <c r="O302" s="18"/>
    </row>
    <row r="303" spans="2:15" x14ac:dyDescent="0.2">
      <c r="B303" s="18"/>
      <c r="C303" s="18"/>
      <c r="D303" s="18"/>
      <c r="E303" s="18"/>
      <c r="F303" s="18"/>
      <c r="G303" s="18"/>
      <c r="H303" s="18"/>
      <c r="I303" s="18"/>
      <c r="J303" s="18"/>
      <c r="K303" s="18"/>
      <c r="L303" s="18"/>
      <c r="M303" s="18"/>
      <c r="N303" s="18"/>
      <c r="O303" s="18"/>
    </row>
    <row r="304" spans="2:15" x14ac:dyDescent="0.2">
      <c r="B304" s="18"/>
      <c r="C304" s="18"/>
      <c r="D304" s="18"/>
      <c r="E304" s="18"/>
      <c r="F304" s="18"/>
      <c r="G304" s="18"/>
      <c r="H304" s="18"/>
      <c r="I304" s="18"/>
      <c r="J304" s="18"/>
      <c r="K304" s="18"/>
      <c r="L304" s="18"/>
      <c r="M304" s="18"/>
      <c r="N304" s="18"/>
      <c r="O304" s="18"/>
    </row>
    <row r="305" spans="2:15" x14ac:dyDescent="0.2">
      <c r="B305" s="18"/>
      <c r="C305" s="18"/>
      <c r="D305" s="18"/>
      <c r="E305" s="18"/>
      <c r="F305" s="18"/>
      <c r="G305" s="18"/>
      <c r="H305" s="18"/>
      <c r="I305" s="18"/>
      <c r="J305" s="18"/>
      <c r="K305" s="18"/>
      <c r="L305" s="18"/>
      <c r="M305" s="18"/>
      <c r="N305" s="18"/>
      <c r="O305" s="18"/>
    </row>
    <row r="306" spans="2:15" x14ac:dyDescent="0.2">
      <c r="B306" s="18"/>
      <c r="C306" s="18"/>
      <c r="D306" s="18"/>
      <c r="E306" s="18"/>
      <c r="F306" s="18"/>
      <c r="G306" s="18"/>
      <c r="H306" s="18"/>
      <c r="I306" s="18"/>
      <c r="J306" s="18"/>
      <c r="K306" s="18"/>
      <c r="L306" s="18"/>
      <c r="M306" s="18"/>
      <c r="N306" s="18"/>
      <c r="O306" s="18"/>
    </row>
    <row r="307" spans="2:15" x14ac:dyDescent="0.2">
      <c r="B307" s="18"/>
      <c r="C307" s="18"/>
      <c r="D307" s="18"/>
      <c r="E307" s="18"/>
      <c r="F307" s="18"/>
      <c r="G307" s="18"/>
      <c r="H307" s="18"/>
      <c r="I307" s="18"/>
      <c r="J307" s="18"/>
      <c r="K307" s="18"/>
      <c r="L307" s="18"/>
      <c r="M307" s="18"/>
      <c r="N307" s="18"/>
      <c r="O307" s="18"/>
    </row>
    <row r="308" spans="2:15" x14ac:dyDescent="0.2">
      <c r="B308" s="18"/>
      <c r="C308" s="18"/>
      <c r="D308" s="18"/>
      <c r="E308" s="18"/>
      <c r="F308" s="18"/>
      <c r="G308" s="18"/>
      <c r="H308" s="18"/>
      <c r="I308" s="18"/>
      <c r="J308" s="18"/>
      <c r="K308" s="18"/>
      <c r="L308" s="18"/>
      <c r="M308" s="18"/>
      <c r="N308" s="18"/>
      <c r="O308" s="18"/>
    </row>
    <row r="309" spans="2:15" x14ac:dyDescent="0.2">
      <c r="B309" s="18"/>
      <c r="C309" s="18"/>
      <c r="D309" s="18"/>
      <c r="E309" s="18"/>
      <c r="F309" s="18"/>
      <c r="G309" s="18"/>
      <c r="H309" s="18"/>
      <c r="I309" s="18"/>
      <c r="J309" s="18"/>
      <c r="K309" s="18"/>
      <c r="L309" s="18"/>
      <c r="M309" s="18"/>
      <c r="N309" s="18"/>
      <c r="O309" s="18"/>
    </row>
    <row r="310" spans="2:15" x14ac:dyDescent="0.2">
      <c r="B310" s="18"/>
      <c r="C310" s="18"/>
      <c r="D310" s="18"/>
      <c r="E310" s="18"/>
      <c r="F310" s="18"/>
      <c r="G310" s="18"/>
      <c r="H310" s="18"/>
      <c r="I310" s="18"/>
      <c r="J310" s="18"/>
      <c r="K310" s="18"/>
      <c r="L310" s="18"/>
      <c r="M310" s="18"/>
      <c r="N310" s="18"/>
      <c r="O310" s="18"/>
    </row>
    <row r="311" spans="2:15" x14ac:dyDescent="0.2">
      <c r="B311" s="18"/>
      <c r="C311" s="18"/>
      <c r="D311" s="18"/>
      <c r="E311" s="18"/>
      <c r="F311" s="18"/>
      <c r="G311" s="18"/>
      <c r="H311" s="18"/>
      <c r="I311" s="18"/>
      <c r="J311" s="18"/>
      <c r="K311" s="18"/>
      <c r="L311" s="18"/>
      <c r="M311" s="18"/>
      <c r="N311" s="18"/>
      <c r="O311" s="18"/>
    </row>
    <row r="312" spans="2:15" x14ac:dyDescent="0.2">
      <c r="B312" s="18"/>
      <c r="C312" s="18"/>
      <c r="D312" s="18"/>
      <c r="E312" s="18"/>
      <c r="F312" s="18"/>
      <c r="G312" s="18"/>
      <c r="H312" s="18"/>
      <c r="I312" s="18"/>
      <c r="J312" s="18"/>
      <c r="K312" s="18"/>
      <c r="L312" s="18"/>
      <c r="M312" s="18"/>
      <c r="N312" s="18"/>
      <c r="O312" s="18"/>
    </row>
    <row r="313" spans="2:15" x14ac:dyDescent="0.2">
      <c r="B313" s="18"/>
      <c r="C313" s="18"/>
      <c r="D313" s="18"/>
      <c r="E313" s="18"/>
      <c r="F313" s="18"/>
      <c r="G313" s="18"/>
      <c r="H313" s="18"/>
      <c r="I313" s="18"/>
      <c r="J313" s="18"/>
      <c r="K313" s="18"/>
      <c r="L313" s="18"/>
      <c r="M313" s="18"/>
      <c r="N313" s="18"/>
      <c r="O313" s="18"/>
    </row>
    <row r="314" spans="2:15" x14ac:dyDescent="0.2">
      <c r="B314" s="18"/>
      <c r="C314" s="18"/>
      <c r="D314" s="18"/>
      <c r="E314" s="18"/>
      <c r="F314" s="18"/>
      <c r="G314" s="18"/>
      <c r="H314" s="18"/>
      <c r="I314" s="18"/>
      <c r="J314" s="18"/>
      <c r="K314" s="18"/>
      <c r="L314" s="18"/>
      <c r="M314" s="18"/>
      <c r="N314" s="18"/>
      <c r="O314" s="18"/>
    </row>
    <row r="315" spans="2:15" x14ac:dyDescent="0.2">
      <c r="B315" s="18"/>
      <c r="C315" s="18"/>
      <c r="D315" s="18"/>
      <c r="E315" s="18"/>
      <c r="F315" s="18"/>
      <c r="G315" s="18"/>
      <c r="H315" s="18"/>
      <c r="I315" s="18"/>
      <c r="J315" s="18"/>
      <c r="K315" s="18"/>
      <c r="L315" s="18"/>
      <c r="M315" s="18"/>
      <c r="N315" s="18"/>
      <c r="O315" s="18"/>
    </row>
    <row r="316" spans="2:15" x14ac:dyDescent="0.2">
      <c r="B316" s="18"/>
      <c r="C316" s="18"/>
      <c r="D316" s="18"/>
      <c r="E316" s="18"/>
      <c r="F316" s="18"/>
      <c r="G316" s="18"/>
      <c r="H316" s="18"/>
      <c r="I316" s="18"/>
      <c r="J316" s="18"/>
      <c r="K316" s="18"/>
      <c r="L316" s="18"/>
      <c r="M316" s="18"/>
      <c r="N316" s="18"/>
      <c r="O316" s="18"/>
    </row>
    <row r="317" spans="2:15" x14ac:dyDescent="0.2">
      <c r="B317" s="18"/>
      <c r="C317" s="18"/>
      <c r="D317" s="18"/>
      <c r="E317" s="18"/>
      <c r="F317" s="18"/>
      <c r="G317" s="18"/>
      <c r="H317" s="18"/>
      <c r="I317" s="18"/>
      <c r="J317" s="18"/>
      <c r="K317" s="18"/>
      <c r="L317" s="18"/>
      <c r="M317" s="18"/>
      <c r="N317" s="18"/>
      <c r="O317" s="18"/>
    </row>
    <row r="318" spans="2:15" x14ac:dyDescent="0.2">
      <c r="B318" s="18"/>
      <c r="C318" s="18"/>
      <c r="D318" s="18"/>
      <c r="E318" s="18"/>
      <c r="F318" s="18"/>
      <c r="G318" s="18"/>
      <c r="H318" s="18"/>
      <c r="I318" s="18"/>
      <c r="J318" s="18"/>
      <c r="K318" s="18"/>
      <c r="L318" s="18"/>
      <c r="M318" s="18"/>
      <c r="N318" s="18"/>
      <c r="O318" s="18"/>
    </row>
    <row r="319" spans="2:15" x14ac:dyDescent="0.2">
      <c r="B319" s="18"/>
      <c r="C319" s="18"/>
      <c r="D319" s="18"/>
      <c r="E319" s="18"/>
      <c r="F319" s="18"/>
      <c r="G319" s="18"/>
      <c r="H319" s="18"/>
      <c r="I319" s="18"/>
      <c r="J319" s="18"/>
      <c r="K319" s="18"/>
      <c r="L319" s="18"/>
      <c r="M319" s="18"/>
      <c r="N319" s="18"/>
      <c r="O319" s="18"/>
    </row>
    <row r="320" spans="2:15" x14ac:dyDescent="0.2">
      <c r="B320" s="18"/>
      <c r="C320" s="18"/>
      <c r="D320" s="18"/>
      <c r="E320" s="18"/>
      <c r="F320" s="18"/>
      <c r="G320" s="18"/>
      <c r="H320" s="18"/>
      <c r="I320" s="18"/>
      <c r="J320" s="18"/>
      <c r="K320" s="18"/>
      <c r="L320" s="18"/>
      <c r="M320" s="18"/>
      <c r="N320" s="18"/>
      <c r="O320" s="18"/>
    </row>
    <row r="321" spans="2:15" x14ac:dyDescent="0.2">
      <c r="B321" s="18"/>
      <c r="C321" s="18"/>
      <c r="D321" s="18"/>
      <c r="E321" s="18"/>
      <c r="F321" s="18"/>
      <c r="G321" s="18"/>
      <c r="H321" s="18"/>
      <c r="I321" s="18"/>
      <c r="J321" s="18"/>
      <c r="K321" s="18"/>
      <c r="L321" s="18"/>
      <c r="M321" s="18"/>
      <c r="N321" s="18"/>
      <c r="O321" s="18"/>
    </row>
    <row r="322" spans="2:15" x14ac:dyDescent="0.2">
      <c r="B322" s="18"/>
      <c r="C322" s="18"/>
      <c r="D322" s="18"/>
      <c r="E322" s="18"/>
      <c r="F322" s="18"/>
      <c r="G322" s="18"/>
      <c r="H322" s="18"/>
      <c r="I322" s="18"/>
      <c r="J322" s="18"/>
      <c r="K322" s="18"/>
      <c r="L322" s="18"/>
      <c r="M322" s="18"/>
      <c r="N322" s="18"/>
      <c r="O322" s="18"/>
    </row>
    <row r="323" spans="2:15" x14ac:dyDescent="0.2">
      <c r="B323" s="18"/>
      <c r="C323" s="18"/>
      <c r="D323" s="18"/>
      <c r="E323" s="18"/>
      <c r="F323" s="18"/>
      <c r="G323" s="18"/>
      <c r="H323" s="18"/>
      <c r="I323" s="18"/>
      <c r="J323" s="18"/>
      <c r="K323" s="18"/>
      <c r="L323" s="18"/>
      <c r="M323" s="18"/>
      <c r="N323" s="18"/>
      <c r="O323" s="18"/>
    </row>
    <row r="324" spans="2:15" x14ac:dyDescent="0.2">
      <c r="B324" s="18"/>
      <c r="C324" s="18"/>
      <c r="D324" s="18"/>
      <c r="E324" s="18"/>
      <c r="F324" s="18"/>
      <c r="G324" s="18"/>
      <c r="H324" s="18"/>
      <c r="I324" s="18"/>
      <c r="J324" s="18"/>
      <c r="K324" s="18"/>
      <c r="L324" s="18"/>
      <c r="M324" s="18"/>
      <c r="N324" s="18"/>
      <c r="O324" s="18"/>
    </row>
    <row r="325" spans="2:15" x14ac:dyDescent="0.2">
      <c r="B325" s="18"/>
      <c r="C325" s="18"/>
      <c r="D325" s="18"/>
      <c r="E325" s="18"/>
      <c r="F325" s="18"/>
      <c r="G325" s="18"/>
      <c r="H325" s="18"/>
      <c r="I325" s="18"/>
      <c r="J325" s="18"/>
      <c r="K325" s="18"/>
      <c r="L325" s="18"/>
      <c r="M325" s="18"/>
      <c r="N325" s="18"/>
      <c r="O325" s="18"/>
    </row>
    <row r="326" spans="2:15" x14ac:dyDescent="0.2">
      <c r="B326" s="18"/>
      <c r="C326" s="18"/>
      <c r="D326" s="18"/>
      <c r="E326" s="18"/>
      <c r="F326" s="18"/>
      <c r="G326" s="18"/>
      <c r="H326" s="18"/>
      <c r="I326" s="18"/>
      <c r="J326" s="18"/>
      <c r="K326" s="18"/>
      <c r="L326" s="18"/>
      <c r="M326" s="18"/>
      <c r="N326" s="18"/>
      <c r="O326" s="18"/>
    </row>
    <row r="327" spans="2:15" x14ac:dyDescent="0.2">
      <c r="B327" s="18"/>
      <c r="C327" s="18"/>
      <c r="D327" s="18"/>
      <c r="E327" s="18"/>
      <c r="F327" s="18"/>
      <c r="G327" s="18"/>
      <c r="H327" s="18"/>
      <c r="I327" s="18"/>
      <c r="J327" s="18"/>
      <c r="K327" s="18"/>
      <c r="L327" s="18"/>
      <c r="M327" s="18"/>
      <c r="N327" s="18"/>
      <c r="O327" s="18"/>
    </row>
    <row r="328" spans="2:15" x14ac:dyDescent="0.2">
      <c r="B328" s="18"/>
      <c r="C328" s="18"/>
      <c r="D328" s="18"/>
      <c r="E328" s="18"/>
      <c r="F328" s="18"/>
      <c r="G328" s="18"/>
      <c r="H328" s="18"/>
      <c r="I328" s="18"/>
      <c r="J328" s="18"/>
      <c r="K328" s="18"/>
      <c r="L328" s="18"/>
      <c r="M328" s="18"/>
      <c r="N328" s="18"/>
      <c r="O328" s="18"/>
    </row>
    <row r="329" spans="2:15" x14ac:dyDescent="0.2">
      <c r="B329" s="18"/>
      <c r="C329" s="18"/>
      <c r="D329" s="18"/>
      <c r="E329" s="18"/>
      <c r="F329" s="18"/>
      <c r="G329" s="18"/>
      <c r="H329" s="18"/>
      <c r="I329" s="18"/>
      <c r="J329" s="18"/>
      <c r="K329" s="18"/>
      <c r="L329" s="18"/>
      <c r="M329" s="18"/>
      <c r="N329" s="18"/>
      <c r="O329" s="18"/>
    </row>
    <row r="330" spans="2:15" x14ac:dyDescent="0.2">
      <c r="B330" s="18"/>
      <c r="C330" s="18"/>
      <c r="D330" s="18"/>
      <c r="E330" s="18"/>
      <c r="F330" s="18"/>
      <c r="G330" s="18"/>
      <c r="H330" s="18"/>
      <c r="I330" s="18"/>
      <c r="J330" s="18"/>
      <c r="K330" s="18"/>
      <c r="L330" s="18"/>
      <c r="M330" s="18"/>
      <c r="N330" s="18"/>
      <c r="O330" s="18"/>
    </row>
    <row r="331" spans="2:15" x14ac:dyDescent="0.2">
      <c r="B331" s="18"/>
      <c r="C331" s="18"/>
      <c r="D331" s="18"/>
      <c r="E331" s="18"/>
      <c r="F331" s="18"/>
      <c r="G331" s="18"/>
      <c r="H331" s="18"/>
      <c r="I331" s="18"/>
      <c r="J331" s="18"/>
      <c r="K331" s="18"/>
      <c r="L331" s="18"/>
      <c r="M331" s="18"/>
      <c r="N331" s="18"/>
      <c r="O331" s="18"/>
    </row>
    <row r="332" spans="2:15" x14ac:dyDescent="0.2">
      <c r="B332" s="18"/>
      <c r="C332" s="18"/>
      <c r="D332" s="18"/>
      <c r="E332" s="18"/>
      <c r="F332" s="18"/>
      <c r="G332" s="18"/>
      <c r="H332" s="18"/>
      <c r="I332" s="18"/>
      <c r="J332" s="18"/>
      <c r="K332" s="18"/>
      <c r="L332" s="18"/>
      <c r="M332" s="18"/>
      <c r="N332" s="18"/>
      <c r="O332" s="18"/>
    </row>
    <row r="333" spans="2:15" x14ac:dyDescent="0.2">
      <c r="B333" s="18"/>
      <c r="C333" s="18"/>
      <c r="D333" s="18"/>
      <c r="E333" s="18"/>
      <c r="F333" s="18"/>
      <c r="G333" s="18"/>
      <c r="H333" s="18"/>
      <c r="I333" s="18"/>
      <c r="J333" s="18"/>
      <c r="K333" s="18"/>
      <c r="L333" s="18"/>
      <c r="M333" s="18"/>
      <c r="N333" s="18"/>
      <c r="O333" s="18"/>
    </row>
    <row r="334" spans="2:15" x14ac:dyDescent="0.2">
      <c r="B334" s="18"/>
      <c r="C334" s="18"/>
      <c r="D334" s="18"/>
      <c r="E334" s="18"/>
      <c r="F334" s="18"/>
      <c r="G334" s="18"/>
      <c r="H334" s="18"/>
      <c r="I334" s="18"/>
      <c r="J334" s="18"/>
      <c r="K334" s="18"/>
      <c r="L334" s="18"/>
      <c r="M334" s="18"/>
      <c r="N334" s="18"/>
      <c r="O334" s="18"/>
    </row>
    <row r="335" spans="2:15" x14ac:dyDescent="0.2">
      <c r="B335" s="18"/>
      <c r="C335" s="18"/>
      <c r="D335" s="18"/>
      <c r="E335" s="18"/>
      <c r="F335" s="18"/>
      <c r="G335" s="18"/>
      <c r="H335" s="18"/>
      <c r="I335" s="18"/>
      <c r="J335" s="18"/>
      <c r="K335" s="18"/>
      <c r="L335" s="18"/>
      <c r="M335" s="18"/>
      <c r="N335" s="18"/>
      <c r="O335" s="18"/>
    </row>
    <row r="336" spans="2:15" x14ac:dyDescent="0.2">
      <c r="B336" s="18"/>
      <c r="C336" s="18"/>
      <c r="D336" s="18"/>
      <c r="E336" s="18"/>
      <c r="F336" s="18"/>
      <c r="G336" s="18"/>
      <c r="H336" s="18"/>
      <c r="I336" s="18"/>
      <c r="J336" s="18"/>
      <c r="K336" s="18"/>
      <c r="L336" s="18"/>
      <c r="M336" s="18"/>
      <c r="N336" s="18"/>
      <c r="O336" s="18"/>
    </row>
    <row r="337" spans="2:15" x14ac:dyDescent="0.2">
      <c r="B337" s="18"/>
      <c r="C337" s="18"/>
      <c r="D337" s="18"/>
      <c r="E337" s="18"/>
      <c r="F337" s="18"/>
      <c r="G337" s="18"/>
      <c r="H337" s="18"/>
      <c r="I337" s="18"/>
      <c r="J337" s="18"/>
      <c r="K337" s="18"/>
      <c r="L337" s="18"/>
      <c r="M337" s="18"/>
      <c r="N337" s="18"/>
      <c r="O337" s="18"/>
    </row>
    <row r="338" spans="2:15" x14ac:dyDescent="0.2">
      <c r="B338" s="18"/>
      <c r="C338" s="18"/>
      <c r="D338" s="18"/>
      <c r="E338" s="18"/>
      <c r="F338" s="18"/>
      <c r="G338" s="18"/>
      <c r="H338" s="18"/>
      <c r="I338" s="18"/>
      <c r="J338" s="18"/>
      <c r="K338" s="18"/>
      <c r="L338" s="18"/>
      <c r="M338" s="18"/>
      <c r="N338" s="18"/>
      <c r="O338" s="18"/>
    </row>
    <row r="339" spans="2:15" x14ac:dyDescent="0.2">
      <c r="B339" s="18"/>
      <c r="C339" s="18"/>
      <c r="D339" s="18"/>
      <c r="E339" s="18"/>
      <c r="F339" s="18"/>
      <c r="G339" s="18"/>
      <c r="H339" s="18"/>
      <c r="I339" s="18"/>
      <c r="J339" s="18"/>
      <c r="K339" s="18"/>
      <c r="L339" s="18"/>
      <c r="M339" s="18"/>
      <c r="N339" s="18"/>
      <c r="O339" s="18"/>
    </row>
    <row r="340" spans="2:15" x14ac:dyDescent="0.2">
      <c r="B340" s="18"/>
      <c r="C340" s="18"/>
      <c r="D340" s="18"/>
      <c r="E340" s="18"/>
      <c r="F340" s="18"/>
      <c r="G340" s="18"/>
      <c r="H340" s="18"/>
      <c r="I340" s="18"/>
      <c r="J340" s="18"/>
      <c r="K340" s="18"/>
      <c r="L340" s="18"/>
      <c r="M340" s="18"/>
      <c r="N340" s="18"/>
      <c r="O340" s="18"/>
    </row>
    <row r="341" spans="2:15" x14ac:dyDescent="0.2">
      <c r="B341" s="18"/>
      <c r="C341" s="18"/>
      <c r="D341" s="18"/>
      <c r="E341" s="18"/>
      <c r="F341" s="18"/>
      <c r="G341" s="18"/>
      <c r="H341" s="18"/>
      <c r="I341" s="18"/>
      <c r="J341" s="18"/>
      <c r="K341" s="18"/>
      <c r="L341" s="18"/>
      <c r="M341" s="18"/>
      <c r="N341" s="18"/>
      <c r="O341" s="18"/>
    </row>
    <row r="342" spans="2:15" x14ac:dyDescent="0.2">
      <c r="B342" s="18"/>
      <c r="C342" s="18"/>
      <c r="D342" s="18"/>
      <c r="E342" s="18"/>
      <c r="F342" s="18"/>
      <c r="G342" s="18"/>
      <c r="H342" s="18"/>
      <c r="I342" s="18"/>
      <c r="J342" s="18"/>
      <c r="K342" s="18"/>
      <c r="L342" s="18"/>
      <c r="M342" s="18"/>
      <c r="N342" s="18"/>
      <c r="O342" s="18"/>
    </row>
    <row r="343" spans="2:15" x14ac:dyDescent="0.2">
      <c r="B343" s="18"/>
      <c r="C343" s="18"/>
      <c r="D343" s="18"/>
      <c r="E343" s="18"/>
      <c r="F343" s="18"/>
      <c r="G343" s="18"/>
      <c r="H343" s="18"/>
      <c r="I343" s="18"/>
      <c r="J343" s="18"/>
      <c r="K343" s="18"/>
      <c r="L343" s="18"/>
      <c r="M343" s="18"/>
      <c r="N343" s="18"/>
      <c r="O343" s="18"/>
    </row>
    <row r="344" spans="2:15" x14ac:dyDescent="0.2">
      <c r="B344" s="18"/>
      <c r="C344" s="18"/>
      <c r="D344" s="18"/>
      <c r="E344" s="18"/>
      <c r="F344" s="18"/>
      <c r="G344" s="18"/>
      <c r="H344" s="18"/>
      <c r="I344" s="18"/>
      <c r="J344" s="18"/>
      <c r="K344" s="18"/>
      <c r="L344" s="18"/>
      <c r="M344" s="18"/>
      <c r="N344" s="18"/>
      <c r="O344" s="18"/>
    </row>
    <row r="345" spans="2:15" x14ac:dyDescent="0.2">
      <c r="B345" s="18"/>
      <c r="C345" s="18"/>
      <c r="D345" s="18"/>
      <c r="E345" s="18"/>
      <c r="F345" s="18"/>
      <c r="G345" s="18"/>
      <c r="H345" s="18"/>
      <c r="I345" s="18"/>
      <c r="J345" s="18"/>
      <c r="K345" s="18"/>
      <c r="L345" s="18"/>
      <c r="M345" s="18"/>
      <c r="N345" s="18"/>
      <c r="O345" s="18"/>
    </row>
    <row r="346" spans="2:15" x14ac:dyDescent="0.2">
      <c r="B346" s="18"/>
      <c r="C346" s="18"/>
      <c r="D346" s="18"/>
      <c r="E346" s="18"/>
      <c r="F346" s="18"/>
      <c r="G346" s="18"/>
      <c r="H346" s="18"/>
      <c r="I346" s="18"/>
      <c r="J346" s="18"/>
      <c r="K346" s="18"/>
      <c r="L346" s="18"/>
      <c r="M346" s="18"/>
      <c r="N346" s="18"/>
      <c r="O346" s="18"/>
    </row>
    <row r="347" spans="2:15" x14ac:dyDescent="0.2">
      <c r="B347" s="18"/>
      <c r="C347" s="18"/>
      <c r="D347" s="18"/>
      <c r="E347" s="18"/>
      <c r="F347" s="18"/>
      <c r="G347" s="18"/>
      <c r="H347" s="18"/>
      <c r="I347" s="18"/>
      <c r="J347" s="18"/>
      <c r="K347" s="18"/>
      <c r="L347" s="18"/>
      <c r="M347" s="18"/>
      <c r="N347" s="18"/>
      <c r="O347" s="18"/>
    </row>
    <row r="348" spans="2:15" x14ac:dyDescent="0.2">
      <c r="B348" s="18"/>
      <c r="C348" s="18"/>
      <c r="D348" s="18"/>
      <c r="E348" s="18"/>
      <c r="F348" s="18"/>
      <c r="G348" s="18"/>
      <c r="H348" s="18"/>
      <c r="I348" s="18"/>
      <c r="J348" s="18"/>
      <c r="K348" s="18"/>
      <c r="L348" s="18"/>
      <c r="M348" s="18"/>
      <c r="N348" s="18"/>
      <c r="O348" s="18"/>
    </row>
    <row r="349" spans="2:15" x14ac:dyDescent="0.2">
      <c r="B349" s="18"/>
      <c r="C349" s="18"/>
      <c r="D349" s="18"/>
      <c r="E349" s="18"/>
      <c r="F349" s="18"/>
      <c r="G349" s="18"/>
      <c r="H349" s="18"/>
      <c r="I349" s="18"/>
      <c r="J349" s="18"/>
      <c r="K349" s="18"/>
      <c r="L349" s="18"/>
      <c r="M349" s="18"/>
      <c r="N349" s="18"/>
      <c r="O349" s="18"/>
    </row>
    <row r="350" spans="2:15" x14ac:dyDescent="0.2">
      <c r="B350" s="18"/>
      <c r="C350" s="18"/>
      <c r="D350" s="18"/>
      <c r="E350" s="18"/>
      <c r="F350" s="18"/>
      <c r="G350" s="18"/>
      <c r="H350" s="18"/>
      <c r="I350" s="18"/>
      <c r="J350" s="18"/>
      <c r="K350" s="18"/>
      <c r="L350" s="18"/>
      <c r="M350" s="18"/>
      <c r="N350" s="18"/>
      <c r="O350" s="18"/>
    </row>
    <row r="351" spans="2:15" x14ac:dyDescent="0.2">
      <c r="B351" s="18"/>
      <c r="C351" s="18"/>
      <c r="D351" s="18"/>
      <c r="E351" s="18"/>
      <c r="F351" s="18"/>
      <c r="G351" s="18"/>
      <c r="H351" s="18"/>
      <c r="I351" s="18"/>
      <c r="J351" s="18"/>
      <c r="K351" s="18"/>
      <c r="L351" s="18"/>
      <c r="M351" s="18"/>
      <c r="N351" s="18"/>
      <c r="O351" s="18"/>
    </row>
    <row r="352" spans="2:15" x14ac:dyDescent="0.2">
      <c r="B352" s="18"/>
      <c r="C352" s="18"/>
      <c r="D352" s="18"/>
      <c r="E352" s="18"/>
      <c r="F352" s="18"/>
      <c r="G352" s="18"/>
      <c r="H352" s="18"/>
      <c r="I352" s="18"/>
      <c r="J352" s="18"/>
      <c r="K352" s="18"/>
      <c r="L352" s="18"/>
      <c r="M352" s="18"/>
      <c r="N352" s="18"/>
      <c r="O352" s="18"/>
    </row>
    <row r="353" spans="2:15" x14ac:dyDescent="0.2">
      <c r="B353" s="18"/>
      <c r="C353" s="18"/>
      <c r="D353" s="18"/>
      <c r="E353" s="18"/>
      <c r="F353" s="18"/>
      <c r="G353" s="18"/>
      <c r="H353" s="18"/>
      <c r="I353" s="18"/>
      <c r="J353" s="18"/>
      <c r="K353" s="18"/>
      <c r="L353" s="18"/>
      <c r="M353" s="18"/>
      <c r="N353" s="18"/>
      <c r="O353" s="18"/>
    </row>
    <row r="354" spans="2:15" x14ac:dyDescent="0.2">
      <c r="B354" s="18"/>
      <c r="C354" s="18"/>
      <c r="D354" s="18"/>
      <c r="E354" s="18"/>
      <c r="F354" s="18"/>
      <c r="G354" s="18"/>
      <c r="H354" s="18"/>
      <c r="I354" s="18"/>
      <c r="J354" s="18"/>
      <c r="K354" s="18"/>
      <c r="L354" s="18"/>
      <c r="M354" s="18"/>
      <c r="N354" s="18"/>
      <c r="O354" s="18"/>
    </row>
    <row r="355" spans="2:15" x14ac:dyDescent="0.2">
      <c r="B355" s="18"/>
      <c r="C355" s="18"/>
      <c r="D355" s="18"/>
      <c r="E355" s="18"/>
      <c r="F355" s="18"/>
      <c r="G355" s="18"/>
      <c r="H355" s="18"/>
      <c r="I355" s="18"/>
      <c r="J355" s="18"/>
      <c r="K355" s="18"/>
      <c r="L355" s="18"/>
      <c r="M355" s="18"/>
      <c r="N355" s="18"/>
      <c r="O355" s="18"/>
    </row>
    <row r="356" spans="2:15" x14ac:dyDescent="0.2">
      <c r="B356" s="18"/>
      <c r="C356" s="18"/>
      <c r="D356" s="18"/>
      <c r="E356" s="18"/>
      <c r="F356" s="18"/>
      <c r="G356" s="18"/>
      <c r="H356" s="18"/>
      <c r="I356" s="18"/>
      <c r="J356" s="18"/>
      <c r="K356" s="18"/>
      <c r="L356" s="18"/>
      <c r="M356" s="18"/>
      <c r="N356" s="18"/>
      <c r="O356" s="18"/>
    </row>
    <row r="357" spans="2:15" x14ac:dyDescent="0.2">
      <c r="B357" s="18"/>
      <c r="C357" s="18"/>
      <c r="D357" s="18"/>
      <c r="E357" s="18"/>
      <c r="F357" s="18"/>
      <c r="G357" s="18"/>
      <c r="H357" s="18"/>
      <c r="I357" s="18"/>
      <c r="J357" s="18"/>
      <c r="K357" s="18"/>
      <c r="L357" s="18"/>
      <c r="M357" s="18"/>
      <c r="N357" s="18"/>
      <c r="O357" s="18"/>
    </row>
    <row r="358" spans="2:15" x14ac:dyDescent="0.2">
      <c r="B358" s="18"/>
      <c r="C358" s="18"/>
      <c r="D358" s="18"/>
      <c r="E358" s="18"/>
      <c r="F358" s="18"/>
      <c r="G358" s="18"/>
      <c r="H358" s="18"/>
      <c r="I358" s="18"/>
      <c r="J358" s="18"/>
      <c r="K358" s="18"/>
      <c r="L358" s="18"/>
      <c r="M358" s="18"/>
      <c r="N358" s="18"/>
      <c r="O358" s="18"/>
    </row>
    <row r="359" spans="2:15" x14ac:dyDescent="0.2">
      <c r="B359" s="18"/>
      <c r="C359" s="18"/>
      <c r="D359" s="18"/>
      <c r="E359" s="18"/>
      <c r="F359" s="18"/>
      <c r="G359" s="18"/>
      <c r="H359" s="18"/>
      <c r="I359" s="18"/>
      <c r="J359" s="18"/>
      <c r="K359" s="18"/>
      <c r="L359" s="18"/>
      <c r="M359" s="18"/>
      <c r="N359" s="18"/>
      <c r="O359" s="18"/>
    </row>
    <row r="360" spans="2:15" x14ac:dyDescent="0.2">
      <c r="B360" s="18"/>
      <c r="C360" s="18"/>
      <c r="D360" s="18"/>
      <c r="E360" s="18"/>
      <c r="F360" s="18"/>
      <c r="G360" s="18"/>
      <c r="H360" s="18"/>
      <c r="I360" s="18"/>
      <c r="J360" s="18"/>
      <c r="K360" s="18"/>
      <c r="L360" s="18"/>
      <c r="M360" s="18"/>
      <c r="N360" s="18"/>
      <c r="O360" s="18"/>
    </row>
    <row r="361" spans="2:15" x14ac:dyDescent="0.2">
      <c r="B361" s="18"/>
      <c r="C361" s="18"/>
      <c r="D361" s="18"/>
      <c r="E361" s="18"/>
      <c r="F361" s="18"/>
      <c r="G361" s="18"/>
      <c r="H361" s="18"/>
      <c r="I361" s="18"/>
      <c r="J361" s="18"/>
      <c r="K361" s="18"/>
      <c r="L361" s="18"/>
      <c r="M361" s="18"/>
      <c r="N361" s="18"/>
      <c r="O361" s="18"/>
    </row>
    <row r="362" spans="2:15" x14ac:dyDescent="0.2">
      <c r="B362" s="18"/>
      <c r="C362" s="18"/>
      <c r="D362" s="18"/>
      <c r="E362" s="18"/>
      <c r="F362" s="18"/>
      <c r="G362" s="18"/>
      <c r="H362" s="18"/>
      <c r="I362" s="18"/>
      <c r="J362" s="18"/>
      <c r="K362" s="18"/>
      <c r="L362" s="18"/>
      <c r="M362" s="18"/>
      <c r="N362" s="18"/>
      <c r="O362" s="18"/>
    </row>
    <row r="363" spans="2:15" x14ac:dyDescent="0.2">
      <c r="B363" s="18"/>
      <c r="C363" s="18"/>
      <c r="D363" s="18"/>
      <c r="E363" s="18"/>
      <c r="F363" s="18"/>
      <c r="G363" s="18"/>
      <c r="H363" s="18"/>
      <c r="I363" s="18"/>
      <c r="J363" s="18"/>
      <c r="K363" s="18"/>
      <c r="L363" s="18"/>
      <c r="M363" s="18"/>
      <c r="N363" s="18"/>
      <c r="O363" s="18"/>
    </row>
    <row r="364" spans="2:15" x14ac:dyDescent="0.2">
      <c r="B364" s="18"/>
      <c r="C364" s="18"/>
      <c r="D364" s="18"/>
      <c r="E364" s="18"/>
      <c r="F364" s="18"/>
      <c r="G364" s="18"/>
      <c r="H364" s="18"/>
      <c r="I364" s="18"/>
      <c r="J364" s="18"/>
      <c r="K364" s="18"/>
      <c r="L364" s="18"/>
      <c r="M364" s="18"/>
      <c r="N364" s="18"/>
      <c r="O364" s="18"/>
    </row>
    <row r="365" spans="2:15" x14ac:dyDescent="0.2">
      <c r="B365" s="18"/>
      <c r="C365" s="18"/>
      <c r="D365" s="18"/>
      <c r="E365" s="18"/>
      <c r="F365" s="18"/>
      <c r="G365" s="18"/>
      <c r="H365" s="18"/>
      <c r="I365" s="18"/>
      <c r="J365" s="18"/>
      <c r="K365" s="18"/>
      <c r="L365" s="18"/>
      <c r="M365" s="18"/>
      <c r="N365" s="18"/>
      <c r="O365" s="18"/>
    </row>
    <row r="366" spans="2:15" x14ac:dyDescent="0.2">
      <c r="B366" s="18"/>
      <c r="C366" s="18"/>
      <c r="D366" s="18"/>
      <c r="E366" s="18"/>
      <c r="F366" s="18"/>
      <c r="G366" s="18"/>
      <c r="H366" s="18"/>
      <c r="I366" s="18"/>
      <c r="J366" s="18"/>
      <c r="K366" s="18"/>
      <c r="L366" s="18"/>
      <c r="M366" s="18"/>
      <c r="N366" s="18"/>
      <c r="O366" s="18"/>
    </row>
    <row r="367" spans="2:15" x14ac:dyDescent="0.2">
      <c r="B367" s="18"/>
      <c r="C367" s="18"/>
      <c r="D367" s="18"/>
      <c r="E367" s="18"/>
      <c r="F367" s="18"/>
      <c r="G367" s="18"/>
      <c r="H367" s="18"/>
      <c r="I367" s="18"/>
      <c r="J367" s="18"/>
      <c r="K367" s="18"/>
      <c r="L367" s="18"/>
      <c r="M367" s="18"/>
      <c r="N367" s="18"/>
      <c r="O367" s="18"/>
    </row>
    <row r="368" spans="2:15" x14ac:dyDescent="0.2">
      <c r="B368" s="18"/>
      <c r="C368" s="18"/>
      <c r="D368" s="18"/>
      <c r="E368" s="18"/>
      <c r="F368" s="18"/>
      <c r="G368" s="18"/>
      <c r="H368" s="18"/>
      <c r="I368" s="18"/>
      <c r="J368" s="18"/>
      <c r="K368" s="18"/>
      <c r="L368" s="18"/>
      <c r="M368" s="18"/>
      <c r="N368" s="18"/>
      <c r="O368" s="18"/>
    </row>
    <row r="369" spans="2:15" x14ac:dyDescent="0.2">
      <c r="B369" s="18"/>
      <c r="C369" s="18"/>
      <c r="D369" s="18"/>
      <c r="E369" s="18"/>
      <c r="F369" s="18"/>
      <c r="G369" s="18"/>
      <c r="H369" s="18"/>
      <c r="I369" s="18"/>
      <c r="J369" s="18"/>
      <c r="K369" s="18"/>
      <c r="L369" s="18"/>
      <c r="M369" s="18"/>
      <c r="N369" s="18"/>
      <c r="O369" s="18"/>
    </row>
    <row r="370" spans="2:15" x14ac:dyDescent="0.2">
      <c r="B370" s="18"/>
      <c r="C370" s="18"/>
      <c r="D370" s="18"/>
      <c r="E370" s="18"/>
      <c r="F370" s="18"/>
      <c r="G370" s="18"/>
      <c r="H370" s="18"/>
      <c r="I370" s="18"/>
      <c r="J370" s="18"/>
      <c r="K370" s="18"/>
      <c r="L370" s="18"/>
      <c r="M370" s="18"/>
      <c r="N370" s="18"/>
      <c r="O370" s="18"/>
    </row>
    <row r="371" spans="2:15" x14ac:dyDescent="0.2">
      <c r="B371" s="18"/>
      <c r="C371" s="18"/>
      <c r="D371" s="18"/>
      <c r="E371" s="18"/>
      <c r="F371" s="18"/>
      <c r="G371" s="18"/>
      <c r="H371" s="18"/>
      <c r="I371" s="18"/>
      <c r="J371" s="18"/>
      <c r="K371" s="18"/>
      <c r="L371" s="18"/>
      <c r="M371" s="18"/>
      <c r="N371" s="18"/>
      <c r="O371" s="18"/>
    </row>
    <row r="372" spans="2:15" x14ac:dyDescent="0.2">
      <c r="B372" s="18"/>
      <c r="C372" s="18"/>
      <c r="D372" s="18"/>
      <c r="E372" s="18"/>
      <c r="F372" s="18"/>
      <c r="G372" s="18"/>
      <c r="H372" s="18"/>
      <c r="I372" s="18"/>
      <c r="J372" s="18"/>
      <c r="K372" s="18"/>
      <c r="L372" s="18"/>
      <c r="M372" s="18"/>
      <c r="N372" s="18"/>
      <c r="O372" s="18"/>
    </row>
    <row r="373" spans="2:15" x14ac:dyDescent="0.2">
      <c r="B373" s="18"/>
      <c r="C373" s="18"/>
      <c r="D373" s="18"/>
      <c r="E373" s="18"/>
      <c r="F373" s="18"/>
      <c r="G373" s="18"/>
      <c r="H373" s="18"/>
      <c r="I373" s="18"/>
      <c r="J373" s="18"/>
      <c r="K373" s="18"/>
      <c r="L373" s="18"/>
      <c r="M373" s="18"/>
      <c r="N373" s="18"/>
      <c r="O373" s="18"/>
    </row>
    <row r="374" spans="2:15" x14ac:dyDescent="0.2">
      <c r="B374" s="18"/>
      <c r="C374" s="18"/>
      <c r="D374" s="18"/>
      <c r="E374" s="18"/>
      <c r="F374" s="18"/>
      <c r="G374" s="18"/>
      <c r="H374" s="18"/>
      <c r="I374" s="18"/>
      <c r="J374" s="18"/>
      <c r="K374" s="18"/>
      <c r="L374" s="18"/>
      <c r="M374" s="18"/>
      <c r="N374" s="18"/>
      <c r="O374" s="18"/>
    </row>
    <row r="375" spans="2:15" x14ac:dyDescent="0.2">
      <c r="B375" s="18"/>
      <c r="C375" s="18"/>
      <c r="D375" s="18"/>
      <c r="E375" s="18"/>
      <c r="F375" s="18"/>
      <c r="G375" s="18"/>
      <c r="H375" s="18"/>
      <c r="I375" s="18"/>
      <c r="J375" s="18"/>
      <c r="K375" s="18"/>
      <c r="L375" s="18"/>
      <c r="M375" s="18"/>
      <c r="N375" s="18"/>
      <c r="O375" s="18"/>
    </row>
    <row r="376" spans="2:15" x14ac:dyDescent="0.2">
      <c r="B376" s="18"/>
      <c r="C376" s="18"/>
      <c r="D376" s="18"/>
      <c r="E376" s="18"/>
      <c r="F376" s="18"/>
      <c r="G376" s="18"/>
      <c r="H376" s="18"/>
      <c r="I376" s="18"/>
      <c r="J376" s="18"/>
      <c r="K376" s="18"/>
      <c r="L376" s="18"/>
      <c r="M376" s="18"/>
      <c r="N376" s="18"/>
      <c r="O376" s="18"/>
    </row>
    <row r="377" spans="2:15" x14ac:dyDescent="0.2">
      <c r="B377" s="18"/>
      <c r="C377" s="18"/>
      <c r="D377" s="18"/>
      <c r="E377" s="18"/>
      <c r="F377" s="18"/>
      <c r="G377" s="18"/>
      <c r="H377" s="18"/>
      <c r="I377" s="18"/>
      <c r="J377" s="18"/>
      <c r="K377" s="18"/>
      <c r="L377" s="18"/>
      <c r="M377" s="18"/>
      <c r="N377" s="18"/>
      <c r="O377" s="18"/>
    </row>
    <row r="378" spans="2:15" x14ac:dyDescent="0.2">
      <c r="B378" s="18"/>
      <c r="C378" s="18"/>
      <c r="D378" s="18"/>
      <c r="E378" s="18"/>
      <c r="F378" s="18"/>
      <c r="G378" s="18"/>
      <c r="H378" s="18"/>
      <c r="I378" s="18"/>
      <c r="J378" s="18"/>
      <c r="K378" s="18"/>
      <c r="L378" s="18"/>
      <c r="M378" s="18"/>
      <c r="N378" s="18"/>
      <c r="O378" s="18"/>
    </row>
    <row r="379" spans="2:15" x14ac:dyDescent="0.2">
      <c r="B379" s="18"/>
      <c r="C379" s="18"/>
      <c r="D379" s="18"/>
      <c r="E379" s="18"/>
      <c r="F379" s="18"/>
      <c r="G379" s="18"/>
      <c r="H379" s="18"/>
      <c r="I379" s="18"/>
      <c r="J379" s="18"/>
      <c r="K379" s="18"/>
      <c r="L379" s="18"/>
      <c r="M379" s="18"/>
      <c r="N379" s="18"/>
      <c r="O379" s="18"/>
    </row>
    <row r="380" spans="2:15" x14ac:dyDescent="0.2">
      <c r="B380" s="18"/>
      <c r="C380" s="18"/>
      <c r="D380" s="18"/>
      <c r="E380" s="18"/>
      <c r="F380" s="18"/>
      <c r="G380" s="18"/>
      <c r="H380" s="18"/>
      <c r="I380" s="18"/>
      <c r="J380" s="18"/>
      <c r="K380" s="18"/>
      <c r="L380" s="18"/>
      <c r="M380" s="18"/>
      <c r="N380" s="18"/>
      <c r="O380" s="18"/>
    </row>
    <row r="381" spans="2:15" x14ac:dyDescent="0.2">
      <c r="B381" s="18"/>
      <c r="C381" s="18"/>
      <c r="D381" s="18"/>
      <c r="E381" s="18"/>
      <c r="F381" s="18"/>
      <c r="G381" s="18"/>
      <c r="H381" s="18"/>
      <c r="I381" s="18"/>
      <c r="J381" s="18"/>
      <c r="K381" s="18"/>
      <c r="L381" s="18"/>
      <c r="M381" s="18"/>
      <c r="N381" s="18"/>
      <c r="O381" s="18"/>
    </row>
    <row r="382" spans="2:15" x14ac:dyDescent="0.2">
      <c r="B382" s="18"/>
      <c r="C382" s="18"/>
      <c r="D382" s="18"/>
      <c r="E382" s="18"/>
      <c r="F382" s="18"/>
      <c r="G382" s="18"/>
      <c r="H382" s="18"/>
      <c r="I382" s="18"/>
      <c r="J382" s="18"/>
      <c r="K382" s="18"/>
      <c r="L382" s="18"/>
      <c r="M382" s="18"/>
      <c r="N382" s="18"/>
      <c r="O382" s="18"/>
    </row>
    <row r="383" spans="2:15" x14ac:dyDescent="0.2">
      <c r="B383" s="18"/>
      <c r="C383" s="18"/>
      <c r="D383" s="18"/>
      <c r="E383" s="18"/>
      <c r="F383" s="18"/>
      <c r="G383" s="18"/>
      <c r="H383" s="18"/>
      <c r="I383" s="18"/>
      <c r="J383" s="18"/>
      <c r="K383" s="18"/>
      <c r="L383" s="18"/>
      <c r="M383" s="18"/>
      <c r="N383" s="18"/>
      <c r="O383" s="18"/>
    </row>
    <row r="384" spans="2:15" x14ac:dyDescent="0.2">
      <c r="B384" s="18"/>
      <c r="C384" s="18"/>
      <c r="D384" s="18"/>
      <c r="E384" s="18"/>
      <c r="F384" s="18"/>
      <c r="G384" s="18"/>
      <c r="H384" s="18"/>
      <c r="I384" s="18"/>
      <c r="J384" s="18"/>
      <c r="K384" s="18"/>
      <c r="L384" s="18"/>
      <c r="M384" s="18"/>
      <c r="N384" s="18"/>
      <c r="O384" s="18"/>
    </row>
    <row r="385" spans="2:15" x14ac:dyDescent="0.2">
      <c r="B385" s="18"/>
      <c r="C385" s="18"/>
      <c r="D385" s="18"/>
      <c r="E385" s="18"/>
      <c r="F385" s="18"/>
      <c r="G385" s="18"/>
      <c r="H385" s="18"/>
      <c r="I385" s="18"/>
      <c r="J385" s="18"/>
      <c r="K385" s="18"/>
      <c r="L385" s="18"/>
      <c r="M385" s="18"/>
      <c r="N385" s="18"/>
      <c r="O385" s="18"/>
    </row>
    <row r="386" spans="2:15" x14ac:dyDescent="0.2">
      <c r="B386" s="18"/>
      <c r="C386" s="18"/>
      <c r="D386" s="18"/>
      <c r="E386" s="18"/>
      <c r="F386" s="18"/>
      <c r="G386" s="18"/>
      <c r="H386" s="18"/>
      <c r="I386" s="18"/>
      <c r="J386" s="18"/>
      <c r="K386" s="18"/>
      <c r="L386" s="18"/>
      <c r="M386" s="18"/>
      <c r="N386" s="18"/>
      <c r="O386" s="18"/>
    </row>
    <row r="387" spans="2:15" x14ac:dyDescent="0.2">
      <c r="B387" s="18"/>
      <c r="C387" s="18"/>
      <c r="D387" s="18"/>
      <c r="E387" s="18"/>
      <c r="F387" s="18"/>
      <c r="G387" s="18"/>
      <c r="H387" s="18"/>
      <c r="I387" s="18"/>
      <c r="J387" s="18"/>
      <c r="K387" s="18"/>
      <c r="L387" s="18"/>
      <c r="M387" s="18"/>
      <c r="N387" s="18"/>
      <c r="O387" s="18"/>
    </row>
    <row r="388" spans="2:15" x14ac:dyDescent="0.2">
      <c r="B388" s="18"/>
      <c r="C388" s="18"/>
      <c r="D388" s="18"/>
      <c r="E388" s="18"/>
      <c r="F388" s="18"/>
      <c r="G388" s="18"/>
      <c r="H388" s="18"/>
      <c r="I388" s="18"/>
      <c r="J388" s="18"/>
      <c r="K388" s="18"/>
      <c r="L388" s="18"/>
      <c r="M388" s="18"/>
      <c r="N388" s="18"/>
      <c r="O388" s="18"/>
    </row>
    <row r="389" spans="2:15" x14ac:dyDescent="0.2">
      <c r="B389" s="18"/>
      <c r="C389" s="18"/>
      <c r="D389" s="18"/>
      <c r="E389" s="18"/>
      <c r="F389" s="18"/>
      <c r="G389" s="18"/>
      <c r="H389" s="18"/>
      <c r="I389" s="18"/>
      <c r="J389" s="18"/>
      <c r="K389" s="18"/>
      <c r="L389" s="18"/>
      <c r="M389" s="18"/>
      <c r="N389" s="18"/>
      <c r="O389" s="18"/>
    </row>
    <row r="390" spans="2:15" x14ac:dyDescent="0.2">
      <c r="B390" s="18"/>
      <c r="C390" s="18"/>
      <c r="D390" s="18"/>
      <c r="E390" s="18"/>
      <c r="F390" s="18"/>
      <c r="G390" s="18"/>
      <c r="H390" s="18"/>
      <c r="I390" s="18"/>
      <c r="J390" s="18"/>
      <c r="K390" s="18"/>
      <c r="L390" s="18"/>
      <c r="M390" s="18"/>
      <c r="N390" s="18"/>
      <c r="O390" s="18"/>
    </row>
    <row r="391" spans="2:15" x14ac:dyDescent="0.2">
      <c r="B391" s="18"/>
      <c r="C391" s="18"/>
      <c r="D391" s="18"/>
      <c r="E391" s="18"/>
      <c r="F391" s="18"/>
      <c r="G391" s="18"/>
      <c r="H391" s="18"/>
      <c r="I391" s="18"/>
      <c r="J391" s="18"/>
      <c r="K391" s="18"/>
      <c r="L391" s="18"/>
      <c r="M391" s="18"/>
      <c r="N391" s="18"/>
      <c r="O391" s="18"/>
    </row>
    <row r="392" spans="2:15" x14ac:dyDescent="0.2">
      <c r="B392" s="18"/>
      <c r="C392" s="18"/>
      <c r="D392" s="18"/>
      <c r="E392" s="18"/>
      <c r="F392" s="18"/>
      <c r="G392" s="18"/>
      <c r="H392" s="18"/>
      <c r="I392" s="18"/>
      <c r="J392" s="18"/>
      <c r="K392" s="18"/>
      <c r="L392" s="18"/>
      <c r="M392" s="18"/>
      <c r="N392" s="18"/>
      <c r="O392" s="18"/>
    </row>
    <row r="393" spans="2:15" x14ac:dyDescent="0.2">
      <c r="B393" s="18"/>
      <c r="C393" s="18"/>
      <c r="D393" s="18"/>
      <c r="E393" s="18"/>
      <c r="F393" s="18"/>
      <c r="G393" s="18"/>
      <c r="H393" s="18"/>
      <c r="I393" s="18"/>
      <c r="J393" s="18"/>
      <c r="K393" s="18"/>
      <c r="L393" s="18"/>
      <c r="M393" s="18"/>
      <c r="N393" s="18"/>
      <c r="O393" s="18"/>
    </row>
    <row r="394" spans="2:15" x14ac:dyDescent="0.2">
      <c r="B394" s="18"/>
      <c r="C394" s="18"/>
      <c r="D394" s="18"/>
      <c r="E394" s="18"/>
      <c r="F394" s="18"/>
      <c r="G394" s="18"/>
      <c r="H394" s="18"/>
      <c r="I394" s="18"/>
      <c r="J394" s="18"/>
      <c r="K394" s="18"/>
      <c r="L394" s="18"/>
      <c r="M394" s="18"/>
      <c r="N394" s="18"/>
      <c r="O394" s="18"/>
    </row>
    <row r="395" spans="2:15" x14ac:dyDescent="0.2">
      <c r="B395" s="18"/>
      <c r="C395" s="18"/>
      <c r="D395" s="18"/>
      <c r="E395" s="18"/>
      <c r="F395" s="18"/>
      <c r="G395" s="18"/>
      <c r="H395" s="18"/>
      <c r="I395" s="18"/>
      <c r="J395" s="18"/>
      <c r="K395" s="18"/>
      <c r="L395" s="18"/>
      <c r="M395" s="18"/>
      <c r="N395" s="18"/>
      <c r="O395" s="18"/>
    </row>
    <row r="396" spans="2:15" x14ac:dyDescent="0.2">
      <c r="B396" s="18"/>
      <c r="C396" s="18"/>
      <c r="D396" s="18"/>
      <c r="E396" s="18"/>
      <c r="F396" s="18"/>
      <c r="G396" s="18"/>
      <c r="H396" s="18"/>
      <c r="I396" s="18"/>
      <c r="J396" s="18"/>
      <c r="K396" s="18"/>
      <c r="L396" s="18"/>
      <c r="M396" s="18"/>
      <c r="N396" s="18"/>
      <c r="O396" s="18"/>
    </row>
    <row r="397" spans="2:15" x14ac:dyDescent="0.2">
      <c r="B397" s="18"/>
      <c r="C397" s="18"/>
      <c r="D397" s="18"/>
      <c r="E397" s="18"/>
      <c r="F397" s="18"/>
      <c r="G397" s="18"/>
      <c r="H397" s="18"/>
      <c r="I397" s="18"/>
      <c r="J397" s="18"/>
      <c r="K397" s="18"/>
      <c r="L397" s="18"/>
      <c r="M397" s="18"/>
      <c r="N397" s="18"/>
      <c r="O397" s="18"/>
    </row>
    <row r="398" spans="2:15" x14ac:dyDescent="0.2">
      <c r="B398" s="18"/>
      <c r="C398" s="18"/>
      <c r="D398" s="18"/>
      <c r="E398" s="18"/>
      <c r="F398" s="18"/>
      <c r="G398" s="18"/>
      <c r="H398" s="18"/>
      <c r="I398" s="18"/>
      <c r="J398" s="18"/>
      <c r="K398" s="18"/>
      <c r="L398" s="18"/>
      <c r="M398" s="18"/>
      <c r="N398" s="18"/>
      <c r="O398" s="18"/>
    </row>
    <row r="399" spans="2:15" x14ac:dyDescent="0.2">
      <c r="B399" s="18"/>
      <c r="C399" s="18"/>
      <c r="D399" s="18"/>
      <c r="E399" s="18"/>
      <c r="F399" s="18"/>
      <c r="G399" s="18"/>
      <c r="H399" s="18"/>
      <c r="I399" s="18"/>
      <c r="J399" s="18"/>
      <c r="K399" s="18"/>
      <c r="L399" s="18"/>
      <c r="M399" s="18"/>
      <c r="N399" s="18"/>
      <c r="O399" s="18"/>
    </row>
    <row r="400" spans="2:15" x14ac:dyDescent="0.2">
      <c r="B400" s="18"/>
      <c r="C400" s="18"/>
      <c r="D400" s="18"/>
      <c r="E400" s="18"/>
      <c r="F400" s="18"/>
      <c r="G400" s="18"/>
      <c r="H400" s="18"/>
      <c r="I400" s="18"/>
      <c r="J400" s="18"/>
      <c r="K400" s="18"/>
      <c r="L400" s="18"/>
      <c r="M400" s="18"/>
      <c r="N400" s="18"/>
      <c r="O400" s="18"/>
    </row>
    <row r="401" spans="2:15" x14ac:dyDescent="0.2">
      <c r="B401" s="18"/>
      <c r="C401" s="18"/>
      <c r="D401" s="18"/>
      <c r="E401" s="18"/>
      <c r="F401" s="18"/>
      <c r="G401" s="18"/>
      <c r="H401" s="18"/>
      <c r="I401" s="18"/>
      <c r="J401" s="18"/>
      <c r="K401" s="18"/>
      <c r="L401" s="18"/>
      <c r="M401" s="18"/>
      <c r="N401" s="18"/>
      <c r="O401" s="18"/>
    </row>
    <row r="402" spans="2:15" x14ac:dyDescent="0.2">
      <c r="B402" s="18"/>
      <c r="C402" s="18"/>
      <c r="D402" s="18"/>
      <c r="E402" s="18"/>
      <c r="F402" s="18"/>
      <c r="G402" s="18"/>
      <c r="H402" s="18"/>
      <c r="I402" s="18"/>
      <c r="J402" s="18"/>
      <c r="K402" s="18"/>
      <c r="L402" s="18"/>
      <c r="M402" s="18"/>
      <c r="N402" s="18"/>
      <c r="O402" s="18"/>
    </row>
    <row r="403" spans="2:15" x14ac:dyDescent="0.2">
      <c r="B403" s="18"/>
      <c r="C403" s="18"/>
      <c r="D403" s="18"/>
      <c r="E403" s="18"/>
      <c r="F403" s="18"/>
      <c r="G403" s="18"/>
      <c r="H403" s="18"/>
      <c r="I403" s="18"/>
      <c r="J403" s="18"/>
      <c r="K403" s="18"/>
      <c r="L403" s="18"/>
      <c r="M403" s="18"/>
      <c r="N403" s="18"/>
      <c r="O403" s="18"/>
    </row>
    <row r="404" spans="2:15" x14ac:dyDescent="0.2">
      <c r="B404" s="18"/>
      <c r="C404" s="18"/>
      <c r="D404" s="18"/>
      <c r="E404" s="18"/>
      <c r="F404" s="18"/>
      <c r="G404" s="18"/>
      <c r="H404" s="18"/>
      <c r="I404" s="18"/>
      <c r="J404" s="18"/>
      <c r="K404" s="18"/>
      <c r="L404" s="18"/>
      <c r="M404" s="18"/>
      <c r="N404" s="18"/>
      <c r="O404" s="18"/>
    </row>
    <row r="405" spans="2:15" x14ac:dyDescent="0.2">
      <c r="B405" s="18"/>
      <c r="C405" s="18"/>
      <c r="D405" s="18"/>
      <c r="E405" s="18"/>
      <c r="F405" s="18"/>
      <c r="G405" s="18"/>
      <c r="H405" s="18"/>
      <c r="I405" s="18"/>
      <c r="J405" s="18"/>
      <c r="K405" s="18"/>
      <c r="L405" s="18"/>
      <c r="M405" s="18"/>
      <c r="N405" s="18"/>
      <c r="O405" s="18"/>
    </row>
    <row r="406" spans="2:15" x14ac:dyDescent="0.2">
      <c r="B406" s="18"/>
      <c r="C406" s="18"/>
      <c r="D406" s="18"/>
      <c r="E406" s="18"/>
      <c r="F406" s="18"/>
      <c r="G406" s="18"/>
      <c r="H406" s="18"/>
      <c r="I406" s="18"/>
      <c r="J406" s="18"/>
      <c r="K406" s="18"/>
      <c r="L406" s="18"/>
      <c r="M406" s="18"/>
      <c r="N406" s="18"/>
      <c r="O406" s="18"/>
    </row>
    <row r="407" spans="2:15" x14ac:dyDescent="0.2">
      <c r="B407" s="18"/>
      <c r="C407" s="18"/>
      <c r="D407" s="18"/>
      <c r="E407" s="18"/>
      <c r="F407" s="18"/>
      <c r="G407" s="18"/>
      <c r="H407" s="18"/>
      <c r="I407" s="18"/>
      <c r="J407" s="18"/>
      <c r="K407" s="18"/>
      <c r="L407" s="18"/>
      <c r="M407" s="18"/>
      <c r="N407" s="18"/>
      <c r="O407" s="18"/>
    </row>
    <row r="408" spans="2:15" x14ac:dyDescent="0.2">
      <c r="B408" s="18"/>
      <c r="C408" s="18"/>
      <c r="D408" s="18"/>
      <c r="E408" s="18"/>
      <c r="F408" s="18"/>
      <c r="G408" s="18"/>
      <c r="H408" s="18"/>
      <c r="I408" s="18"/>
      <c r="J408" s="18"/>
      <c r="K408" s="18"/>
      <c r="L408" s="18"/>
      <c r="M408" s="18"/>
      <c r="N408" s="18"/>
      <c r="O408" s="18"/>
    </row>
    <row r="409" spans="2:15" x14ac:dyDescent="0.2">
      <c r="B409" s="18"/>
      <c r="C409" s="18"/>
      <c r="D409" s="18"/>
      <c r="E409" s="18"/>
      <c r="F409" s="18"/>
      <c r="G409" s="18"/>
      <c r="H409" s="18"/>
      <c r="I409" s="18"/>
      <c r="J409" s="18"/>
      <c r="K409" s="18"/>
      <c r="L409" s="18"/>
      <c r="M409" s="18"/>
      <c r="N409" s="18"/>
      <c r="O409" s="18"/>
    </row>
    <row r="410" spans="2:15" x14ac:dyDescent="0.2">
      <c r="B410" s="18"/>
      <c r="C410" s="18"/>
      <c r="D410" s="18"/>
      <c r="E410" s="18"/>
      <c r="F410" s="18"/>
      <c r="G410" s="18"/>
      <c r="H410" s="18"/>
      <c r="I410" s="18"/>
      <c r="J410" s="18"/>
      <c r="K410" s="18"/>
      <c r="L410" s="18"/>
      <c r="M410" s="18"/>
      <c r="N410" s="18"/>
      <c r="O410" s="18"/>
    </row>
    <row r="411" spans="2:15" x14ac:dyDescent="0.2">
      <c r="B411" s="18"/>
      <c r="C411" s="18"/>
      <c r="D411" s="18"/>
      <c r="E411" s="18"/>
      <c r="F411" s="18"/>
      <c r="G411" s="18"/>
      <c r="H411" s="18"/>
      <c r="I411" s="18"/>
      <c r="J411" s="18"/>
      <c r="K411" s="18"/>
      <c r="L411" s="18"/>
      <c r="M411" s="18"/>
      <c r="N411" s="18"/>
      <c r="O411" s="18"/>
    </row>
    <row r="412" spans="2:15" x14ac:dyDescent="0.2">
      <c r="B412" s="18"/>
      <c r="C412" s="18"/>
      <c r="D412" s="18"/>
      <c r="E412" s="18"/>
      <c r="F412" s="18"/>
      <c r="G412" s="18"/>
      <c r="H412" s="18"/>
      <c r="I412" s="18"/>
      <c r="J412" s="18"/>
      <c r="K412" s="18"/>
      <c r="L412" s="18"/>
      <c r="M412" s="18"/>
      <c r="N412" s="18"/>
      <c r="O412" s="18"/>
    </row>
    <row r="413" spans="2:15" x14ac:dyDescent="0.2">
      <c r="B413" s="18"/>
      <c r="C413" s="18"/>
      <c r="D413" s="18"/>
      <c r="E413" s="18"/>
      <c r="F413" s="18"/>
      <c r="G413" s="18"/>
      <c r="H413" s="18"/>
      <c r="I413" s="18"/>
      <c r="J413" s="18"/>
      <c r="K413" s="18"/>
      <c r="L413" s="18"/>
      <c r="M413" s="18"/>
      <c r="N413" s="18"/>
      <c r="O413" s="18"/>
    </row>
    <row r="414" spans="2:15" x14ac:dyDescent="0.2">
      <c r="B414" s="18"/>
      <c r="C414" s="18"/>
      <c r="D414" s="18"/>
      <c r="E414" s="18"/>
      <c r="F414" s="18"/>
      <c r="G414" s="18"/>
      <c r="H414" s="18"/>
      <c r="I414" s="18"/>
      <c r="J414" s="18"/>
      <c r="K414" s="18"/>
      <c r="L414" s="18"/>
      <c r="M414" s="18"/>
      <c r="N414" s="18"/>
      <c r="O414" s="18"/>
    </row>
    <row r="415" spans="2:15" x14ac:dyDescent="0.2">
      <c r="B415" s="18"/>
      <c r="C415" s="18"/>
      <c r="D415" s="18"/>
      <c r="E415" s="18"/>
      <c r="F415" s="18"/>
      <c r="G415" s="18"/>
      <c r="H415" s="18"/>
      <c r="I415" s="18"/>
      <c r="J415" s="18"/>
      <c r="K415" s="18"/>
      <c r="L415" s="18"/>
      <c r="M415" s="18"/>
      <c r="N415" s="18"/>
      <c r="O415" s="18"/>
    </row>
    <row r="416" spans="2:15" x14ac:dyDescent="0.2">
      <c r="B416" s="18"/>
      <c r="C416" s="18"/>
      <c r="D416" s="18"/>
      <c r="E416" s="18"/>
      <c r="F416" s="18"/>
      <c r="G416" s="18"/>
      <c r="H416" s="18"/>
      <c r="I416" s="18"/>
      <c r="J416" s="18"/>
      <c r="K416" s="18"/>
      <c r="L416" s="18"/>
      <c r="M416" s="18"/>
      <c r="N416" s="18"/>
      <c r="O416" s="18"/>
    </row>
    <row r="417" spans="2:15" x14ac:dyDescent="0.2">
      <c r="B417" s="18"/>
      <c r="C417" s="18"/>
      <c r="D417" s="18"/>
      <c r="E417" s="18"/>
      <c r="F417" s="18"/>
      <c r="G417" s="18"/>
      <c r="H417" s="18"/>
      <c r="I417" s="18"/>
      <c r="J417" s="18"/>
      <c r="K417" s="18"/>
      <c r="L417" s="18"/>
      <c r="M417" s="18"/>
      <c r="N417" s="18"/>
      <c r="O417" s="18"/>
    </row>
    <row r="418" spans="2:15" x14ac:dyDescent="0.2">
      <c r="B418" s="18"/>
      <c r="C418" s="18"/>
      <c r="D418" s="18"/>
      <c r="E418" s="18"/>
      <c r="F418" s="18"/>
      <c r="G418" s="18"/>
      <c r="H418" s="18"/>
      <c r="I418" s="18"/>
      <c r="J418" s="18"/>
      <c r="K418" s="18"/>
      <c r="L418" s="18"/>
      <c r="M418" s="18"/>
      <c r="N418" s="18"/>
      <c r="O418" s="18"/>
    </row>
    <row r="419" spans="2:15" x14ac:dyDescent="0.2">
      <c r="B419" s="18"/>
      <c r="C419" s="18"/>
      <c r="D419" s="18"/>
      <c r="E419" s="18"/>
      <c r="F419" s="18"/>
      <c r="G419" s="18"/>
      <c r="H419" s="18"/>
      <c r="I419" s="18"/>
      <c r="J419" s="18"/>
      <c r="K419" s="18"/>
      <c r="L419" s="18"/>
      <c r="M419" s="18"/>
      <c r="N419" s="18"/>
      <c r="O419" s="18"/>
    </row>
    <row r="420" spans="2:15" x14ac:dyDescent="0.2">
      <c r="B420" s="18"/>
      <c r="C420" s="18"/>
      <c r="D420" s="18"/>
      <c r="E420" s="18"/>
      <c r="F420" s="18"/>
      <c r="G420" s="18"/>
      <c r="H420" s="18"/>
      <c r="I420" s="18"/>
      <c r="J420" s="18"/>
      <c r="K420" s="18"/>
      <c r="L420" s="18"/>
      <c r="M420" s="18"/>
      <c r="N420" s="18"/>
      <c r="O420" s="18"/>
    </row>
    <row r="421" spans="2:15" x14ac:dyDescent="0.2">
      <c r="B421" s="18"/>
      <c r="C421" s="18"/>
      <c r="D421" s="18"/>
      <c r="E421" s="18"/>
      <c r="F421" s="18"/>
      <c r="G421" s="18"/>
      <c r="H421" s="18"/>
      <c r="I421" s="18"/>
      <c r="J421" s="18"/>
      <c r="K421" s="18"/>
      <c r="L421" s="18"/>
      <c r="M421" s="18"/>
      <c r="N421" s="18"/>
      <c r="O421" s="18"/>
    </row>
    <row r="422" spans="2:15" x14ac:dyDescent="0.2">
      <c r="B422" s="18"/>
      <c r="C422" s="18"/>
      <c r="D422" s="18"/>
      <c r="E422" s="18"/>
      <c r="F422" s="18"/>
      <c r="G422" s="18"/>
      <c r="H422" s="18"/>
      <c r="I422" s="18"/>
      <c r="J422" s="18"/>
      <c r="K422" s="18"/>
      <c r="L422" s="18"/>
      <c r="M422" s="18"/>
      <c r="N422" s="18"/>
      <c r="O422" s="18"/>
    </row>
    <row r="423" spans="2:15" x14ac:dyDescent="0.2">
      <c r="B423" s="18"/>
      <c r="C423" s="18"/>
      <c r="D423" s="18"/>
      <c r="E423" s="18"/>
      <c r="F423" s="18"/>
      <c r="G423" s="18"/>
      <c r="H423" s="18"/>
      <c r="I423" s="18"/>
      <c r="J423" s="18"/>
      <c r="K423" s="18"/>
      <c r="L423" s="18"/>
      <c r="M423" s="18"/>
      <c r="N423" s="18"/>
      <c r="O423" s="18"/>
    </row>
    <row r="424" spans="2:15" x14ac:dyDescent="0.2">
      <c r="B424" s="18"/>
      <c r="C424" s="18"/>
      <c r="D424" s="18"/>
      <c r="E424" s="18"/>
      <c r="F424" s="18"/>
      <c r="G424" s="18"/>
      <c r="H424" s="18"/>
      <c r="I424" s="18"/>
      <c r="J424" s="18"/>
      <c r="K424" s="18"/>
      <c r="L424" s="18"/>
      <c r="M424" s="18"/>
      <c r="N424" s="18"/>
      <c r="O424" s="18"/>
    </row>
    <row r="425" spans="2:15" x14ac:dyDescent="0.2">
      <c r="B425" s="18"/>
      <c r="C425" s="18"/>
      <c r="D425" s="18"/>
      <c r="E425" s="18"/>
      <c r="F425" s="18"/>
      <c r="G425" s="18"/>
      <c r="H425" s="18"/>
      <c r="I425" s="18"/>
      <c r="J425" s="18"/>
      <c r="K425" s="18"/>
      <c r="L425" s="18"/>
      <c r="M425" s="18"/>
      <c r="N425" s="18"/>
      <c r="O425" s="18"/>
    </row>
    <row r="426" spans="2:15" x14ac:dyDescent="0.2">
      <c r="B426" s="18"/>
      <c r="C426" s="18"/>
      <c r="D426" s="18"/>
      <c r="E426" s="18"/>
      <c r="F426" s="18"/>
      <c r="G426" s="18"/>
      <c r="H426" s="18"/>
      <c r="I426" s="18"/>
      <c r="J426" s="18"/>
      <c r="K426" s="18"/>
      <c r="L426" s="18"/>
      <c r="M426" s="18"/>
      <c r="N426" s="18"/>
      <c r="O426" s="18"/>
    </row>
    <row r="427" spans="2:15" x14ac:dyDescent="0.2">
      <c r="B427" s="18"/>
      <c r="C427" s="18"/>
      <c r="D427" s="18"/>
      <c r="E427" s="18"/>
      <c r="F427" s="18"/>
      <c r="G427" s="18"/>
      <c r="H427" s="18"/>
      <c r="I427" s="18"/>
      <c r="J427" s="18"/>
      <c r="K427" s="18"/>
      <c r="L427" s="18"/>
      <c r="M427" s="18"/>
      <c r="N427" s="18"/>
      <c r="O427" s="18"/>
    </row>
    <row r="428" spans="2:15" x14ac:dyDescent="0.2">
      <c r="B428" s="18"/>
      <c r="C428" s="18"/>
      <c r="D428" s="18"/>
      <c r="E428" s="18"/>
      <c r="F428" s="18"/>
      <c r="G428" s="18"/>
      <c r="H428" s="18"/>
      <c r="I428" s="18"/>
      <c r="J428" s="18"/>
      <c r="K428" s="18"/>
      <c r="L428" s="18"/>
      <c r="M428" s="18"/>
      <c r="N428" s="18"/>
      <c r="O428" s="18"/>
    </row>
    <row r="429" spans="2:15" x14ac:dyDescent="0.2">
      <c r="B429" s="18"/>
      <c r="C429" s="18"/>
      <c r="D429" s="18"/>
      <c r="E429" s="18"/>
      <c r="F429" s="18"/>
      <c r="G429" s="18"/>
      <c r="H429" s="18"/>
      <c r="I429" s="18"/>
      <c r="J429" s="18"/>
      <c r="K429" s="18"/>
      <c r="L429" s="18"/>
      <c r="M429" s="18"/>
      <c r="N429" s="18"/>
      <c r="O429" s="18"/>
    </row>
    <row r="430" spans="2:15" x14ac:dyDescent="0.2">
      <c r="B430" s="18"/>
      <c r="C430" s="18"/>
      <c r="D430" s="18"/>
      <c r="E430" s="18"/>
      <c r="F430" s="18"/>
      <c r="G430" s="18"/>
      <c r="H430" s="18"/>
      <c r="I430" s="18"/>
      <c r="J430" s="18"/>
      <c r="K430" s="18"/>
      <c r="L430" s="18"/>
      <c r="M430" s="18"/>
      <c r="N430" s="18"/>
      <c r="O430" s="18"/>
    </row>
    <row r="431" spans="2:15" x14ac:dyDescent="0.2">
      <c r="B431" s="18"/>
      <c r="C431" s="18"/>
      <c r="D431" s="18"/>
      <c r="E431" s="18"/>
      <c r="F431" s="18"/>
      <c r="G431" s="18"/>
      <c r="H431" s="18"/>
      <c r="I431" s="18"/>
      <c r="J431" s="18"/>
      <c r="K431" s="18"/>
      <c r="L431" s="18"/>
      <c r="M431" s="18"/>
      <c r="N431" s="18"/>
      <c r="O431" s="18"/>
    </row>
    <row r="432" spans="2:15" x14ac:dyDescent="0.2">
      <c r="B432" s="18"/>
      <c r="C432" s="18"/>
      <c r="D432" s="18"/>
      <c r="E432" s="18"/>
      <c r="F432" s="18"/>
      <c r="G432" s="18"/>
      <c r="H432" s="18"/>
      <c r="I432" s="18"/>
      <c r="J432" s="18"/>
      <c r="K432" s="18"/>
      <c r="L432" s="18"/>
      <c r="M432" s="18"/>
      <c r="N432" s="18"/>
      <c r="O432" s="18"/>
    </row>
    <row r="433" spans="2:15" x14ac:dyDescent="0.2">
      <c r="B433" s="18"/>
      <c r="C433" s="18"/>
      <c r="D433" s="18"/>
      <c r="E433" s="18"/>
      <c r="F433" s="18"/>
      <c r="G433" s="18"/>
      <c r="H433" s="18"/>
      <c r="I433" s="18"/>
      <c r="J433" s="18"/>
      <c r="K433" s="18"/>
      <c r="L433" s="18"/>
      <c r="M433" s="18"/>
      <c r="N433" s="18"/>
      <c r="O433" s="18"/>
    </row>
    <row r="434" spans="2:15" x14ac:dyDescent="0.2">
      <c r="B434" s="18"/>
      <c r="C434" s="18"/>
      <c r="D434" s="18"/>
      <c r="E434" s="18"/>
      <c r="F434" s="18"/>
      <c r="G434" s="18"/>
      <c r="H434" s="18"/>
      <c r="I434" s="18"/>
      <c r="J434" s="18"/>
      <c r="K434" s="18"/>
      <c r="L434" s="18"/>
      <c r="M434" s="18"/>
      <c r="N434" s="18"/>
      <c r="O434" s="18"/>
    </row>
    <row r="435" spans="2:15" x14ac:dyDescent="0.2">
      <c r="B435" s="18"/>
      <c r="C435" s="18"/>
      <c r="D435" s="18"/>
      <c r="E435" s="18"/>
      <c r="F435" s="18"/>
      <c r="G435" s="18"/>
      <c r="H435" s="18"/>
      <c r="I435" s="18"/>
      <c r="J435" s="18"/>
      <c r="K435" s="18"/>
      <c r="L435" s="18"/>
      <c r="M435" s="18"/>
      <c r="N435" s="18"/>
      <c r="O435" s="18"/>
    </row>
    <row r="436" spans="2:15" x14ac:dyDescent="0.2">
      <c r="B436" s="18"/>
      <c r="C436" s="18"/>
      <c r="D436" s="18"/>
      <c r="E436" s="18"/>
      <c r="F436" s="18"/>
      <c r="G436" s="18"/>
      <c r="H436" s="18"/>
      <c r="I436" s="18"/>
      <c r="J436" s="18"/>
      <c r="K436" s="18"/>
      <c r="L436" s="18"/>
      <c r="M436" s="18"/>
      <c r="N436" s="18"/>
      <c r="O436" s="18"/>
    </row>
    <row r="437" spans="2:15" x14ac:dyDescent="0.2">
      <c r="B437" s="18"/>
      <c r="C437" s="18"/>
      <c r="D437" s="18"/>
      <c r="E437" s="18"/>
      <c r="F437" s="18"/>
      <c r="G437" s="18"/>
      <c r="H437" s="18"/>
      <c r="I437" s="18"/>
      <c r="J437" s="18"/>
      <c r="K437" s="18"/>
      <c r="L437" s="18"/>
      <c r="M437" s="18"/>
      <c r="N437" s="18"/>
      <c r="O437" s="18"/>
    </row>
    <row r="438" spans="2:15" x14ac:dyDescent="0.2">
      <c r="B438" s="18"/>
      <c r="C438" s="18"/>
      <c r="D438" s="18"/>
      <c r="E438" s="18"/>
      <c r="F438" s="18"/>
      <c r="G438" s="18"/>
      <c r="H438" s="18"/>
      <c r="I438" s="18"/>
      <c r="J438" s="18"/>
      <c r="K438" s="18"/>
      <c r="L438" s="18"/>
      <c r="M438" s="18"/>
      <c r="N438" s="18"/>
      <c r="O438" s="18"/>
    </row>
    <row r="439" spans="2:15" x14ac:dyDescent="0.2">
      <c r="B439" s="18"/>
      <c r="C439" s="18"/>
      <c r="D439" s="18"/>
      <c r="E439" s="18"/>
      <c r="F439" s="18"/>
      <c r="G439" s="18"/>
      <c r="H439" s="18"/>
      <c r="I439" s="18"/>
      <c r="J439" s="18"/>
      <c r="K439" s="18"/>
      <c r="L439" s="18"/>
      <c r="M439" s="18"/>
      <c r="N439" s="18"/>
      <c r="O439" s="18"/>
    </row>
    <row r="440" spans="2:15" x14ac:dyDescent="0.2">
      <c r="B440" s="18"/>
      <c r="C440" s="18"/>
      <c r="D440" s="18"/>
      <c r="E440" s="18"/>
      <c r="F440" s="18"/>
      <c r="G440" s="18"/>
      <c r="H440" s="18"/>
      <c r="I440" s="18"/>
      <c r="J440" s="18"/>
      <c r="K440" s="18"/>
      <c r="L440" s="18"/>
      <c r="M440" s="18"/>
      <c r="N440" s="18"/>
      <c r="O440" s="18"/>
    </row>
    <row r="441" spans="2:15" x14ac:dyDescent="0.2">
      <c r="B441" s="18"/>
      <c r="C441" s="18"/>
      <c r="D441" s="18"/>
      <c r="E441" s="18"/>
      <c r="F441" s="18"/>
      <c r="G441" s="18"/>
      <c r="H441" s="18"/>
      <c r="I441" s="18"/>
      <c r="J441" s="18"/>
      <c r="K441" s="18"/>
      <c r="L441" s="18"/>
      <c r="M441" s="18"/>
      <c r="N441" s="18"/>
      <c r="O441" s="18"/>
    </row>
    <row r="442" spans="2:15" x14ac:dyDescent="0.2">
      <c r="B442" s="18"/>
      <c r="C442" s="18"/>
      <c r="D442" s="18"/>
      <c r="E442" s="18"/>
      <c r="F442" s="18"/>
      <c r="G442" s="18"/>
      <c r="H442" s="18"/>
      <c r="I442" s="18"/>
      <c r="J442" s="18"/>
      <c r="K442" s="18"/>
      <c r="L442" s="18"/>
      <c r="M442" s="18"/>
      <c r="N442" s="18"/>
      <c r="O442" s="18"/>
    </row>
    <row r="443" spans="2:15" x14ac:dyDescent="0.2">
      <c r="B443" s="18"/>
      <c r="C443" s="18"/>
      <c r="D443" s="18"/>
      <c r="E443" s="18"/>
      <c r="F443" s="18"/>
      <c r="G443" s="18"/>
      <c r="H443" s="18"/>
      <c r="I443" s="18"/>
      <c r="J443" s="18"/>
      <c r="K443" s="18"/>
      <c r="L443" s="18"/>
      <c r="M443" s="18"/>
      <c r="N443" s="18"/>
      <c r="O443" s="18"/>
    </row>
    <row r="444" spans="2:15" x14ac:dyDescent="0.2">
      <c r="B444" s="18"/>
      <c r="C444" s="18"/>
      <c r="D444" s="18"/>
      <c r="E444" s="18"/>
      <c r="F444" s="18"/>
      <c r="G444" s="18"/>
      <c r="H444" s="18"/>
      <c r="I444" s="18"/>
      <c r="J444" s="18"/>
      <c r="K444" s="18"/>
      <c r="L444" s="18"/>
      <c r="M444" s="18"/>
      <c r="N444" s="18"/>
      <c r="O444" s="18"/>
    </row>
    <row r="445" spans="2:15" x14ac:dyDescent="0.2">
      <c r="B445" s="18"/>
      <c r="C445" s="18"/>
      <c r="D445" s="18"/>
      <c r="E445" s="18"/>
      <c r="F445" s="18"/>
      <c r="G445" s="18"/>
      <c r="H445" s="18"/>
      <c r="I445" s="18"/>
      <c r="J445" s="18"/>
      <c r="K445" s="18"/>
      <c r="L445" s="18"/>
      <c r="M445" s="18"/>
      <c r="N445" s="18"/>
      <c r="O445" s="18"/>
    </row>
    <row r="446" spans="2:15" x14ac:dyDescent="0.2">
      <c r="B446" s="18"/>
      <c r="C446" s="18"/>
      <c r="D446" s="18"/>
      <c r="E446" s="18"/>
      <c r="F446" s="18"/>
      <c r="G446" s="18"/>
      <c r="H446" s="18"/>
      <c r="I446" s="18"/>
      <c r="J446" s="18"/>
      <c r="K446" s="18"/>
      <c r="L446" s="18"/>
      <c r="M446" s="18"/>
      <c r="N446" s="18"/>
      <c r="O446" s="18"/>
    </row>
    <row r="447" spans="2:15" x14ac:dyDescent="0.2">
      <c r="B447" s="18"/>
      <c r="C447" s="18"/>
      <c r="D447" s="18"/>
      <c r="E447" s="18"/>
      <c r="F447" s="18"/>
      <c r="G447" s="18"/>
      <c r="H447" s="18"/>
      <c r="I447" s="18"/>
      <c r="J447" s="18"/>
      <c r="K447" s="18"/>
      <c r="L447" s="18"/>
      <c r="M447" s="18"/>
      <c r="N447" s="18"/>
      <c r="O447" s="18"/>
    </row>
    <row r="448" spans="2:15" x14ac:dyDescent="0.2">
      <c r="B448" s="18"/>
      <c r="C448" s="18"/>
      <c r="D448" s="18"/>
      <c r="E448" s="18"/>
      <c r="F448" s="18"/>
      <c r="G448" s="18"/>
      <c r="H448" s="18"/>
      <c r="I448" s="18"/>
      <c r="J448" s="18"/>
      <c r="K448" s="18"/>
      <c r="L448" s="18"/>
      <c r="M448" s="18"/>
      <c r="N448" s="18"/>
      <c r="O448" s="18"/>
    </row>
    <row r="449" spans="2:15" x14ac:dyDescent="0.2">
      <c r="B449" s="18"/>
      <c r="C449" s="18"/>
      <c r="D449" s="18"/>
      <c r="E449" s="18"/>
      <c r="F449" s="18"/>
      <c r="G449" s="18"/>
      <c r="H449" s="18"/>
      <c r="I449" s="18"/>
      <c r="J449" s="18"/>
      <c r="K449" s="18"/>
      <c r="L449" s="18"/>
      <c r="M449" s="18"/>
      <c r="N449" s="18"/>
      <c r="O449" s="18"/>
    </row>
    <row r="450" spans="2:15" x14ac:dyDescent="0.2">
      <c r="B450" s="18"/>
      <c r="C450" s="18"/>
      <c r="D450" s="18"/>
      <c r="E450" s="18"/>
      <c r="F450" s="18"/>
      <c r="G450" s="18"/>
      <c r="H450" s="18"/>
      <c r="I450" s="18"/>
      <c r="J450" s="18"/>
      <c r="K450" s="18"/>
      <c r="L450" s="18"/>
      <c r="M450" s="18"/>
      <c r="N450" s="18"/>
      <c r="O450" s="18"/>
    </row>
    <row r="451" spans="2:15" x14ac:dyDescent="0.2">
      <c r="B451" s="18"/>
      <c r="C451" s="18"/>
      <c r="D451" s="18"/>
      <c r="E451" s="18"/>
      <c r="F451" s="18"/>
      <c r="G451" s="18"/>
      <c r="H451" s="18"/>
      <c r="I451" s="18"/>
      <c r="J451" s="18"/>
      <c r="K451" s="18"/>
      <c r="L451" s="18"/>
      <c r="M451" s="18"/>
      <c r="N451" s="18"/>
      <c r="O451" s="18"/>
    </row>
    <row r="452" spans="2:15" x14ac:dyDescent="0.2">
      <c r="B452" s="18"/>
      <c r="C452" s="18"/>
      <c r="D452" s="18"/>
      <c r="E452" s="18"/>
      <c r="F452" s="18"/>
      <c r="G452" s="18"/>
      <c r="H452" s="18"/>
      <c r="I452" s="18"/>
      <c r="J452" s="18"/>
      <c r="K452" s="18"/>
      <c r="L452" s="18"/>
      <c r="M452" s="18"/>
      <c r="N452" s="18"/>
      <c r="O452" s="18"/>
    </row>
    <row r="453" spans="2:15" x14ac:dyDescent="0.2">
      <c r="B453" s="18"/>
      <c r="C453" s="18"/>
      <c r="D453" s="18"/>
      <c r="E453" s="18"/>
      <c r="F453" s="18"/>
      <c r="G453" s="18"/>
      <c r="H453" s="18"/>
      <c r="I453" s="18"/>
      <c r="J453" s="18"/>
      <c r="K453" s="18"/>
      <c r="L453" s="18"/>
      <c r="M453" s="18"/>
      <c r="N453" s="18"/>
      <c r="O453" s="18"/>
    </row>
    <row r="454" spans="2:15" x14ac:dyDescent="0.2">
      <c r="B454" s="18"/>
      <c r="C454" s="18"/>
      <c r="D454" s="18"/>
      <c r="E454" s="18"/>
      <c r="F454" s="18"/>
      <c r="G454" s="18"/>
      <c r="H454" s="18"/>
      <c r="I454" s="18"/>
      <c r="J454" s="18"/>
      <c r="K454" s="18"/>
      <c r="L454" s="18"/>
      <c r="M454" s="18"/>
      <c r="N454" s="18"/>
      <c r="O454" s="18"/>
    </row>
    <row r="455" spans="2:15" x14ac:dyDescent="0.2">
      <c r="B455" s="18"/>
      <c r="C455" s="18"/>
      <c r="D455" s="18"/>
      <c r="E455" s="18"/>
      <c r="F455" s="18"/>
      <c r="G455" s="18"/>
      <c r="H455" s="18"/>
      <c r="I455" s="18"/>
      <c r="J455" s="18"/>
      <c r="K455" s="18"/>
      <c r="L455" s="18"/>
      <c r="M455" s="18"/>
      <c r="N455" s="18"/>
      <c r="O455" s="18"/>
    </row>
    <row r="456" spans="2:15" x14ac:dyDescent="0.2">
      <c r="B456" s="18"/>
      <c r="C456" s="18"/>
      <c r="D456" s="18"/>
      <c r="E456" s="18"/>
      <c r="F456" s="18"/>
      <c r="G456" s="18"/>
      <c r="H456" s="18"/>
      <c r="I456" s="18"/>
      <c r="J456" s="18"/>
      <c r="K456" s="18"/>
      <c r="L456" s="18"/>
      <c r="M456" s="18"/>
      <c r="N456" s="18"/>
      <c r="O456" s="18"/>
    </row>
    <row r="457" spans="2:15" x14ac:dyDescent="0.2">
      <c r="B457" s="18"/>
      <c r="C457" s="18"/>
      <c r="D457" s="18"/>
      <c r="E457" s="18"/>
      <c r="F457" s="18"/>
      <c r="G457" s="18"/>
      <c r="H457" s="18"/>
      <c r="I457" s="18"/>
      <c r="J457" s="18"/>
      <c r="K457" s="18"/>
      <c r="L457" s="18"/>
      <c r="M457" s="18"/>
      <c r="N457" s="18"/>
      <c r="O457" s="18"/>
    </row>
    <row r="458" spans="2:15" x14ac:dyDescent="0.2">
      <c r="B458" s="18"/>
      <c r="C458" s="18"/>
      <c r="D458" s="18"/>
      <c r="E458" s="18"/>
      <c r="F458" s="18"/>
      <c r="G458" s="18"/>
      <c r="H458" s="18"/>
      <c r="I458" s="18"/>
      <c r="J458" s="18"/>
      <c r="K458" s="18"/>
      <c r="L458" s="18"/>
      <c r="M458" s="18"/>
      <c r="N458" s="18"/>
      <c r="O458" s="18"/>
    </row>
    <row r="459" spans="2:15" x14ac:dyDescent="0.2">
      <c r="B459" s="18"/>
      <c r="C459" s="18"/>
      <c r="D459" s="18"/>
      <c r="E459" s="18"/>
      <c r="F459" s="18"/>
      <c r="G459" s="18"/>
      <c r="H459" s="18"/>
      <c r="I459" s="18"/>
      <c r="J459" s="18"/>
      <c r="K459" s="18"/>
      <c r="L459" s="18"/>
      <c r="M459" s="18"/>
      <c r="N459" s="18"/>
      <c r="O459" s="18"/>
    </row>
    <row r="460" spans="2:15" x14ac:dyDescent="0.2">
      <c r="B460" s="18"/>
      <c r="C460" s="18"/>
      <c r="D460" s="18"/>
      <c r="E460" s="18"/>
      <c r="F460" s="18"/>
      <c r="G460" s="18"/>
      <c r="H460" s="18"/>
      <c r="I460" s="18"/>
      <c r="J460" s="18"/>
      <c r="K460" s="18"/>
      <c r="L460" s="18"/>
      <c r="M460" s="18"/>
      <c r="N460" s="18"/>
      <c r="O460" s="18"/>
    </row>
    <row r="461" spans="2:15" x14ac:dyDescent="0.2">
      <c r="B461" s="18"/>
      <c r="C461" s="18"/>
      <c r="D461" s="18"/>
      <c r="E461" s="18"/>
      <c r="F461" s="18"/>
      <c r="G461" s="18"/>
      <c r="H461" s="18"/>
      <c r="I461" s="18"/>
      <c r="J461" s="18"/>
      <c r="K461" s="18"/>
      <c r="L461" s="18"/>
      <c r="M461" s="18"/>
      <c r="N461" s="18"/>
      <c r="O461" s="18"/>
    </row>
    <row r="462" spans="2:15" x14ac:dyDescent="0.2">
      <c r="B462" s="18"/>
      <c r="C462" s="18"/>
      <c r="D462" s="18"/>
      <c r="E462" s="18"/>
      <c r="F462" s="18"/>
      <c r="G462" s="18"/>
      <c r="H462" s="18"/>
      <c r="I462" s="18"/>
      <c r="J462" s="18"/>
      <c r="K462" s="18"/>
      <c r="L462" s="18"/>
      <c r="M462" s="18"/>
      <c r="N462" s="18"/>
      <c r="O462" s="18"/>
    </row>
    <row r="463" spans="2:15" x14ac:dyDescent="0.2">
      <c r="B463" s="18"/>
      <c r="C463" s="18"/>
      <c r="D463" s="18"/>
      <c r="E463" s="18"/>
      <c r="F463" s="18"/>
      <c r="G463" s="18"/>
      <c r="H463" s="18"/>
      <c r="I463" s="18"/>
      <c r="J463" s="18"/>
      <c r="K463" s="18"/>
      <c r="L463" s="18"/>
      <c r="M463" s="18"/>
      <c r="N463" s="18"/>
      <c r="O463" s="18"/>
    </row>
    <row r="464" spans="2:15" x14ac:dyDescent="0.2">
      <c r="B464" s="18"/>
      <c r="C464" s="18"/>
      <c r="D464" s="18"/>
      <c r="E464" s="18"/>
      <c r="F464" s="18"/>
      <c r="G464" s="18"/>
      <c r="H464" s="18"/>
      <c r="I464" s="18"/>
      <c r="J464" s="18"/>
      <c r="K464" s="18"/>
      <c r="L464" s="18"/>
      <c r="M464" s="18"/>
      <c r="N464" s="18"/>
      <c r="O464" s="18"/>
    </row>
    <row r="465" spans="2:15" x14ac:dyDescent="0.2">
      <c r="B465" s="18"/>
      <c r="C465" s="18"/>
      <c r="D465" s="18"/>
      <c r="E465" s="18"/>
      <c r="F465" s="18"/>
      <c r="G465" s="18"/>
      <c r="H465" s="18"/>
      <c r="I465" s="18"/>
      <c r="J465" s="18"/>
      <c r="K465" s="18"/>
      <c r="L465" s="18"/>
      <c r="M465" s="18"/>
      <c r="N465" s="18"/>
      <c r="O465" s="18"/>
    </row>
    <row r="466" spans="2:15" x14ac:dyDescent="0.2">
      <c r="B466" s="18"/>
      <c r="C466" s="18"/>
      <c r="D466" s="18"/>
      <c r="E466" s="18"/>
      <c r="F466" s="18"/>
      <c r="G466" s="18"/>
      <c r="H466" s="18"/>
      <c r="I466" s="18"/>
      <c r="J466" s="18"/>
      <c r="K466" s="18"/>
      <c r="L466" s="18"/>
      <c r="M466" s="18"/>
      <c r="N466" s="18"/>
      <c r="O466" s="18"/>
    </row>
    <row r="467" spans="2:15" x14ac:dyDescent="0.2">
      <c r="B467" s="18"/>
      <c r="C467" s="18"/>
      <c r="D467" s="18"/>
      <c r="E467" s="18"/>
      <c r="F467" s="18"/>
      <c r="G467" s="18"/>
      <c r="H467" s="18"/>
      <c r="I467" s="18"/>
      <c r="J467" s="18"/>
      <c r="K467" s="18"/>
      <c r="L467" s="18"/>
      <c r="M467" s="18"/>
      <c r="N467" s="18"/>
      <c r="O467" s="18"/>
    </row>
    <row r="468" spans="2:15" x14ac:dyDescent="0.2">
      <c r="B468" s="18"/>
      <c r="C468" s="18"/>
      <c r="D468" s="18"/>
      <c r="E468" s="18"/>
      <c r="F468" s="18"/>
      <c r="G468" s="18"/>
      <c r="H468" s="18"/>
      <c r="I468" s="18"/>
      <c r="J468" s="18"/>
      <c r="K468" s="18"/>
      <c r="L468" s="18"/>
      <c r="M468" s="18"/>
      <c r="N468" s="18"/>
      <c r="O468" s="18"/>
    </row>
    <row r="469" spans="2:15" x14ac:dyDescent="0.2">
      <c r="B469" s="18"/>
      <c r="C469" s="18"/>
      <c r="D469" s="18"/>
      <c r="E469" s="18"/>
      <c r="F469" s="18"/>
      <c r="G469" s="18"/>
      <c r="H469" s="18"/>
      <c r="I469" s="18"/>
      <c r="J469" s="18"/>
      <c r="K469" s="18"/>
      <c r="L469" s="18"/>
      <c r="M469" s="18"/>
      <c r="N469" s="18"/>
      <c r="O469" s="18"/>
    </row>
    <row r="470" spans="2:15" x14ac:dyDescent="0.2">
      <c r="B470" s="18"/>
      <c r="C470" s="18"/>
      <c r="D470" s="18"/>
      <c r="E470" s="18"/>
      <c r="F470" s="18"/>
      <c r="G470" s="18"/>
      <c r="H470" s="18"/>
      <c r="I470" s="18"/>
      <c r="J470" s="18"/>
      <c r="K470" s="18"/>
      <c r="L470" s="18"/>
      <c r="M470" s="18"/>
      <c r="N470" s="18"/>
      <c r="O470" s="18"/>
    </row>
    <row r="471" spans="2:15" x14ac:dyDescent="0.2">
      <c r="B471" s="18"/>
      <c r="C471" s="18"/>
      <c r="D471" s="18"/>
      <c r="E471" s="18"/>
      <c r="F471" s="18"/>
      <c r="G471" s="18"/>
      <c r="H471" s="18"/>
      <c r="I471" s="18"/>
      <c r="J471" s="18"/>
      <c r="K471" s="18"/>
      <c r="L471" s="18"/>
      <c r="M471" s="18"/>
      <c r="N471" s="18"/>
      <c r="O471" s="18"/>
    </row>
    <row r="472" spans="2:15" x14ac:dyDescent="0.2">
      <c r="B472" s="18"/>
      <c r="C472" s="18"/>
      <c r="D472" s="18"/>
      <c r="E472" s="18"/>
      <c r="F472" s="18"/>
      <c r="G472" s="18"/>
      <c r="H472" s="18"/>
      <c r="I472" s="18"/>
      <c r="J472" s="18"/>
      <c r="K472" s="18"/>
      <c r="L472" s="18"/>
      <c r="M472" s="18"/>
      <c r="N472" s="18"/>
      <c r="O472" s="18"/>
    </row>
    <row r="473" spans="2:15" x14ac:dyDescent="0.2">
      <c r="B473" s="18"/>
      <c r="C473" s="18"/>
      <c r="D473" s="18"/>
      <c r="E473" s="18"/>
      <c r="F473" s="18"/>
      <c r="G473" s="18"/>
      <c r="H473" s="18"/>
      <c r="I473" s="18"/>
      <c r="J473" s="18"/>
      <c r="K473" s="18"/>
      <c r="L473" s="18"/>
      <c r="M473" s="18"/>
      <c r="N473" s="18"/>
      <c r="O473" s="18"/>
    </row>
    <row r="474" spans="2:15" x14ac:dyDescent="0.2">
      <c r="B474" s="18"/>
      <c r="C474" s="18"/>
      <c r="D474" s="18"/>
      <c r="E474" s="18"/>
      <c r="F474" s="18"/>
      <c r="G474" s="18"/>
      <c r="H474" s="18"/>
      <c r="I474" s="18"/>
      <c r="J474" s="18"/>
      <c r="K474" s="18"/>
      <c r="L474" s="18"/>
      <c r="M474" s="18"/>
      <c r="N474" s="18"/>
      <c r="O474" s="18"/>
    </row>
    <row r="475" spans="2:15" x14ac:dyDescent="0.2">
      <c r="B475" s="18"/>
      <c r="C475" s="18"/>
      <c r="D475" s="18"/>
      <c r="E475" s="18"/>
      <c r="F475" s="18"/>
      <c r="G475" s="18"/>
      <c r="H475" s="18"/>
      <c r="I475" s="18"/>
      <c r="J475" s="18"/>
      <c r="K475" s="18"/>
      <c r="L475" s="18"/>
      <c r="M475" s="18"/>
      <c r="N475" s="18"/>
      <c r="O475" s="18"/>
    </row>
    <row r="476" spans="2:15" x14ac:dyDescent="0.2">
      <c r="B476" s="18"/>
      <c r="C476" s="18"/>
      <c r="D476" s="18"/>
      <c r="E476" s="18"/>
      <c r="F476" s="18"/>
      <c r="G476" s="18"/>
      <c r="H476" s="18"/>
      <c r="I476" s="18"/>
      <c r="J476" s="18"/>
      <c r="K476" s="18"/>
      <c r="L476" s="18"/>
      <c r="M476" s="18"/>
      <c r="N476" s="18"/>
      <c r="O476" s="18"/>
    </row>
    <row r="477" spans="2:15" x14ac:dyDescent="0.2">
      <c r="B477" s="18"/>
      <c r="C477" s="18"/>
      <c r="D477" s="18"/>
      <c r="E477" s="18"/>
      <c r="F477" s="18"/>
      <c r="G477" s="18"/>
      <c r="H477" s="18"/>
      <c r="I477" s="18"/>
      <c r="J477" s="18"/>
      <c r="K477" s="18"/>
      <c r="L477" s="18"/>
      <c r="M477" s="18"/>
      <c r="N477" s="18"/>
      <c r="O477" s="18"/>
    </row>
    <row r="478" spans="2:15" x14ac:dyDescent="0.2">
      <c r="B478" s="18"/>
      <c r="C478" s="18"/>
      <c r="D478" s="18"/>
      <c r="E478" s="18"/>
      <c r="F478" s="18"/>
      <c r="G478" s="18"/>
      <c r="H478" s="18"/>
      <c r="I478" s="18"/>
      <c r="J478" s="18"/>
      <c r="K478" s="18"/>
      <c r="L478" s="18"/>
      <c r="M478" s="18"/>
      <c r="N478" s="18"/>
      <c r="O478" s="18"/>
    </row>
    <row r="479" spans="2:15" x14ac:dyDescent="0.2">
      <c r="B479" s="18"/>
      <c r="C479" s="18"/>
      <c r="D479" s="18"/>
      <c r="E479" s="18"/>
      <c r="F479" s="18"/>
      <c r="G479" s="18"/>
      <c r="H479" s="18"/>
      <c r="I479" s="18"/>
      <c r="J479" s="18"/>
      <c r="K479" s="18"/>
      <c r="L479" s="18"/>
      <c r="M479" s="18"/>
      <c r="N479" s="18"/>
      <c r="O479" s="18"/>
    </row>
    <row r="480" spans="2:15" x14ac:dyDescent="0.2">
      <c r="B480" s="18"/>
      <c r="C480" s="18"/>
      <c r="D480" s="18"/>
      <c r="E480" s="18"/>
      <c r="F480" s="18"/>
      <c r="G480" s="18"/>
      <c r="H480" s="18"/>
      <c r="I480" s="18"/>
      <c r="J480" s="18"/>
      <c r="K480" s="18"/>
      <c r="L480" s="18"/>
      <c r="M480" s="18"/>
      <c r="N480" s="18"/>
      <c r="O480" s="18"/>
    </row>
    <row r="481" spans="2:15" x14ac:dyDescent="0.2">
      <c r="B481" s="18"/>
      <c r="C481" s="18"/>
      <c r="D481" s="18"/>
      <c r="E481" s="18"/>
      <c r="F481" s="18"/>
      <c r="G481" s="18"/>
      <c r="H481" s="18"/>
      <c r="I481" s="18"/>
      <c r="J481" s="18"/>
      <c r="K481" s="18"/>
      <c r="L481" s="18"/>
      <c r="M481" s="18"/>
      <c r="N481" s="18"/>
      <c r="O481" s="18"/>
    </row>
    <row r="482" spans="2:15" x14ac:dyDescent="0.2">
      <c r="B482" s="18"/>
      <c r="C482" s="18"/>
      <c r="D482" s="18"/>
      <c r="E482" s="18"/>
      <c r="F482" s="18"/>
      <c r="G482" s="18"/>
      <c r="H482" s="18"/>
      <c r="I482" s="18"/>
      <c r="J482" s="18"/>
      <c r="K482" s="18"/>
      <c r="L482" s="18"/>
      <c r="M482" s="18"/>
      <c r="N482" s="18"/>
      <c r="O482" s="18"/>
    </row>
    <row r="483" spans="2:15" x14ac:dyDescent="0.2">
      <c r="B483" s="18"/>
      <c r="C483" s="18"/>
      <c r="D483" s="18"/>
      <c r="E483" s="18"/>
      <c r="F483" s="18"/>
      <c r="G483" s="18"/>
      <c r="H483" s="18"/>
      <c r="I483" s="18"/>
      <c r="J483" s="18"/>
      <c r="K483" s="18"/>
      <c r="L483" s="18"/>
      <c r="M483" s="18"/>
      <c r="N483" s="18"/>
      <c r="O483" s="18"/>
    </row>
    <row r="484" spans="2:15" x14ac:dyDescent="0.2">
      <c r="B484" s="18"/>
      <c r="C484" s="18"/>
      <c r="D484" s="18"/>
      <c r="E484" s="18"/>
      <c r="F484" s="18"/>
      <c r="G484" s="18"/>
      <c r="H484" s="18"/>
      <c r="I484" s="18"/>
      <c r="J484" s="18"/>
      <c r="K484" s="18"/>
      <c r="L484" s="18"/>
      <c r="M484" s="18"/>
      <c r="N484" s="18"/>
      <c r="O484" s="18"/>
    </row>
    <row r="485" spans="2:15" x14ac:dyDescent="0.2">
      <c r="B485" s="18"/>
      <c r="C485" s="18"/>
      <c r="D485" s="18"/>
      <c r="E485" s="18"/>
      <c r="F485" s="18"/>
      <c r="G485" s="18"/>
      <c r="H485" s="18"/>
      <c r="I485" s="18"/>
      <c r="J485" s="18"/>
      <c r="K485" s="18"/>
      <c r="L485" s="18"/>
      <c r="M485" s="18"/>
      <c r="N485" s="18"/>
      <c r="O485" s="18"/>
    </row>
    <row r="486" spans="2:15" x14ac:dyDescent="0.2">
      <c r="B486" s="18"/>
      <c r="C486" s="18"/>
      <c r="D486" s="18"/>
      <c r="E486" s="18"/>
      <c r="F486" s="18"/>
      <c r="G486" s="18"/>
      <c r="H486" s="18"/>
      <c r="I486" s="18"/>
      <c r="J486" s="18"/>
      <c r="K486" s="18"/>
      <c r="L486" s="18"/>
      <c r="M486" s="18"/>
      <c r="N486" s="18"/>
      <c r="O486" s="18"/>
    </row>
    <row r="487" spans="2:15" x14ac:dyDescent="0.2">
      <c r="B487" s="18"/>
      <c r="C487" s="18"/>
      <c r="D487" s="18"/>
      <c r="E487" s="18"/>
      <c r="F487" s="18"/>
      <c r="G487" s="18"/>
      <c r="H487" s="18"/>
      <c r="I487" s="18"/>
      <c r="J487" s="18"/>
      <c r="K487" s="18"/>
      <c r="L487" s="18"/>
      <c r="M487" s="18"/>
      <c r="N487" s="18"/>
      <c r="O487" s="18"/>
    </row>
    <row r="488" spans="2:15" x14ac:dyDescent="0.2">
      <c r="B488" s="18"/>
      <c r="C488" s="18"/>
      <c r="D488" s="18"/>
      <c r="E488" s="18"/>
      <c r="F488" s="18"/>
      <c r="G488" s="18"/>
      <c r="H488" s="18"/>
      <c r="I488" s="18"/>
      <c r="J488" s="18"/>
      <c r="K488" s="18"/>
      <c r="L488" s="18"/>
      <c r="M488" s="18"/>
      <c r="N488" s="18"/>
      <c r="O488" s="18"/>
    </row>
    <row r="489" spans="2:15" x14ac:dyDescent="0.2">
      <c r="B489" s="18"/>
      <c r="C489" s="18"/>
      <c r="D489" s="18"/>
      <c r="E489" s="18"/>
      <c r="F489" s="18"/>
      <c r="G489" s="18"/>
      <c r="H489" s="18"/>
      <c r="I489" s="18"/>
      <c r="J489" s="18"/>
      <c r="K489" s="18"/>
      <c r="L489" s="18"/>
      <c r="M489" s="18"/>
      <c r="N489" s="18"/>
      <c r="O489" s="18"/>
    </row>
    <row r="490" spans="2:15" x14ac:dyDescent="0.2">
      <c r="B490" s="18"/>
      <c r="C490" s="18"/>
      <c r="D490" s="18"/>
      <c r="E490" s="18"/>
      <c r="F490" s="18"/>
      <c r="G490" s="18"/>
      <c r="H490" s="18"/>
      <c r="I490" s="18"/>
      <c r="J490" s="18"/>
      <c r="K490" s="18"/>
      <c r="L490" s="18"/>
      <c r="M490" s="18"/>
      <c r="N490" s="18"/>
      <c r="O490" s="18"/>
    </row>
    <row r="491" spans="2:15" x14ac:dyDescent="0.2">
      <c r="B491" s="18"/>
      <c r="C491" s="18"/>
      <c r="D491" s="18"/>
      <c r="E491" s="18"/>
      <c r="F491" s="18"/>
      <c r="G491" s="18"/>
      <c r="H491" s="18"/>
      <c r="I491" s="18"/>
      <c r="J491" s="18"/>
      <c r="K491" s="18"/>
      <c r="L491" s="18"/>
      <c r="M491" s="18"/>
      <c r="N491" s="18"/>
      <c r="O491" s="18"/>
    </row>
    <row r="492" spans="2:15" x14ac:dyDescent="0.2">
      <c r="B492" s="18"/>
      <c r="C492" s="18"/>
      <c r="D492" s="18"/>
      <c r="E492" s="18"/>
      <c r="F492" s="18"/>
      <c r="G492" s="18"/>
      <c r="H492" s="18"/>
      <c r="I492" s="18"/>
      <c r="J492" s="18"/>
      <c r="K492" s="18"/>
      <c r="L492" s="18"/>
      <c r="M492" s="18"/>
      <c r="N492" s="18"/>
      <c r="O492" s="18"/>
    </row>
    <row r="493" spans="2:15" x14ac:dyDescent="0.2">
      <c r="B493" s="18"/>
      <c r="C493" s="18"/>
      <c r="D493" s="18"/>
      <c r="E493" s="18"/>
      <c r="F493" s="18"/>
      <c r="G493" s="18"/>
      <c r="H493" s="18"/>
      <c r="I493" s="18"/>
      <c r="J493" s="18"/>
      <c r="K493" s="18"/>
      <c r="L493" s="18"/>
      <c r="M493" s="18"/>
      <c r="N493" s="18"/>
      <c r="O493" s="18"/>
    </row>
    <row r="494" spans="2:15" x14ac:dyDescent="0.2">
      <c r="B494" s="18"/>
      <c r="C494" s="18"/>
      <c r="D494" s="18"/>
      <c r="E494" s="18"/>
      <c r="F494" s="18"/>
      <c r="G494" s="18"/>
      <c r="H494" s="18"/>
      <c r="I494" s="18"/>
      <c r="J494" s="18"/>
      <c r="K494" s="18"/>
      <c r="L494" s="18"/>
      <c r="M494" s="18"/>
      <c r="N494" s="18"/>
      <c r="O494" s="18"/>
    </row>
    <row r="495" spans="2:15" x14ac:dyDescent="0.2">
      <c r="B495" s="18"/>
      <c r="C495" s="18"/>
      <c r="D495" s="18"/>
      <c r="E495" s="18"/>
      <c r="F495" s="18"/>
      <c r="G495" s="18"/>
      <c r="H495" s="18"/>
      <c r="I495" s="18"/>
      <c r="J495" s="18"/>
      <c r="K495" s="18"/>
      <c r="L495" s="18"/>
      <c r="M495" s="18"/>
      <c r="N495" s="18"/>
      <c r="O495" s="18"/>
    </row>
    <row r="496" spans="2:15" x14ac:dyDescent="0.2">
      <c r="B496" s="18"/>
      <c r="C496" s="18"/>
      <c r="D496" s="18"/>
      <c r="E496" s="18"/>
      <c r="F496" s="18"/>
      <c r="G496" s="18"/>
      <c r="H496" s="18"/>
      <c r="I496" s="18"/>
      <c r="J496" s="18"/>
      <c r="K496" s="18"/>
      <c r="L496" s="18"/>
      <c r="M496" s="18"/>
      <c r="N496" s="18"/>
      <c r="O496" s="18"/>
    </row>
    <row r="497" spans="2:15" x14ac:dyDescent="0.2">
      <c r="B497" s="18"/>
      <c r="C497" s="18"/>
      <c r="D497" s="18"/>
      <c r="E497" s="18"/>
      <c r="F497" s="18"/>
      <c r="G497" s="18"/>
      <c r="H497" s="18"/>
      <c r="I497" s="18"/>
      <c r="J497" s="18"/>
      <c r="K497" s="18"/>
      <c r="L497" s="18"/>
      <c r="M497" s="18"/>
      <c r="N497" s="18"/>
      <c r="O497" s="18"/>
    </row>
    <row r="498" spans="2:15" x14ac:dyDescent="0.2">
      <c r="B498" s="18"/>
      <c r="C498" s="18"/>
      <c r="D498" s="18"/>
      <c r="E498" s="18"/>
      <c r="F498" s="18"/>
      <c r="G498" s="18"/>
      <c r="H498" s="18"/>
      <c r="I498" s="18"/>
      <c r="J498" s="18"/>
      <c r="K498" s="18"/>
      <c r="L498" s="18"/>
      <c r="M498" s="18"/>
      <c r="N498" s="18"/>
      <c r="O498" s="18"/>
    </row>
    <row r="499" spans="2:15" x14ac:dyDescent="0.2">
      <c r="B499" s="18"/>
      <c r="C499" s="18"/>
      <c r="D499" s="18"/>
      <c r="E499" s="18"/>
      <c r="F499" s="18"/>
      <c r="G499" s="18"/>
      <c r="H499" s="18"/>
      <c r="I499" s="18"/>
      <c r="J499" s="18"/>
      <c r="K499" s="18"/>
      <c r="L499" s="18"/>
      <c r="M499" s="18"/>
      <c r="N499" s="18"/>
      <c r="O499" s="18"/>
    </row>
    <row r="500" spans="2:15" x14ac:dyDescent="0.2">
      <c r="B500" s="18"/>
      <c r="C500" s="18"/>
      <c r="D500" s="18"/>
      <c r="E500" s="18"/>
      <c r="F500" s="18"/>
      <c r="G500" s="18"/>
      <c r="H500" s="18"/>
      <c r="I500" s="18"/>
      <c r="J500" s="18"/>
      <c r="K500" s="18"/>
      <c r="L500" s="18"/>
      <c r="M500" s="18"/>
      <c r="N500" s="18"/>
      <c r="O500" s="18"/>
    </row>
    <row r="501" spans="2:15" x14ac:dyDescent="0.2">
      <c r="B501" s="18"/>
      <c r="C501" s="18"/>
      <c r="D501" s="18"/>
      <c r="E501" s="18"/>
      <c r="F501" s="18"/>
      <c r="G501" s="18"/>
      <c r="H501" s="18"/>
      <c r="I501" s="18"/>
      <c r="J501" s="18"/>
      <c r="K501" s="18"/>
      <c r="L501" s="18"/>
      <c r="M501" s="18"/>
      <c r="N501" s="18"/>
      <c r="O501" s="18"/>
    </row>
    <row r="502" spans="2:15" x14ac:dyDescent="0.2">
      <c r="B502" s="18"/>
      <c r="C502" s="18"/>
      <c r="D502" s="18"/>
      <c r="E502" s="18"/>
      <c r="F502" s="18"/>
      <c r="G502" s="18"/>
      <c r="H502" s="18"/>
      <c r="I502" s="18"/>
      <c r="J502" s="18"/>
      <c r="K502" s="18"/>
      <c r="L502" s="18"/>
      <c r="M502" s="18"/>
      <c r="N502" s="18"/>
      <c r="O502" s="18"/>
    </row>
    <row r="503" spans="2:15" x14ac:dyDescent="0.2">
      <c r="B503" s="18"/>
      <c r="C503" s="18"/>
      <c r="D503" s="18"/>
      <c r="E503" s="18"/>
      <c r="F503" s="18"/>
      <c r="G503" s="18"/>
      <c r="H503" s="18"/>
      <c r="I503" s="18"/>
      <c r="J503" s="18"/>
      <c r="K503" s="18"/>
      <c r="L503" s="18"/>
      <c r="M503" s="18"/>
      <c r="N503" s="18"/>
      <c r="O503" s="18"/>
    </row>
    <row r="504" spans="2:15" x14ac:dyDescent="0.2">
      <c r="B504" s="18"/>
      <c r="C504" s="18"/>
      <c r="D504" s="18"/>
      <c r="E504" s="18"/>
      <c r="F504" s="18"/>
      <c r="G504" s="18"/>
      <c r="H504" s="18"/>
      <c r="I504" s="18"/>
      <c r="J504" s="18"/>
      <c r="K504" s="18"/>
      <c r="L504" s="18"/>
      <c r="M504" s="18"/>
      <c r="N504" s="18"/>
      <c r="O504" s="18"/>
    </row>
    <row r="505" spans="2:15" x14ac:dyDescent="0.2">
      <c r="B505" s="18"/>
      <c r="C505" s="18"/>
      <c r="D505" s="18"/>
      <c r="E505" s="18"/>
      <c r="F505" s="18"/>
      <c r="G505" s="18"/>
      <c r="H505" s="18"/>
      <c r="I505" s="18"/>
      <c r="J505" s="18"/>
      <c r="K505" s="18"/>
      <c r="L505" s="18"/>
      <c r="M505" s="18"/>
      <c r="N505" s="18"/>
      <c r="O505" s="18"/>
    </row>
    <row r="506" spans="2:15" x14ac:dyDescent="0.2">
      <c r="B506" s="18"/>
      <c r="C506" s="18"/>
      <c r="D506" s="18"/>
      <c r="E506" s="18"/>
      <c r="F506" s="18"/>
      <c r="G506" s="18"/>
      <c r="H506" s="18"/>
      <c r="I506" s="18"/>
      <c r="J506" s="18"/>
      <c r="K506" s="18"/>
      <c r="L506" s="18"/>
      <c r="M506" s="18"/>
      <c r="N506" s="18"/>
      <c r="O506" s="18"/>
    </row>
  </sheetData>
  <mergeCells count="18">
    <mergeCell ref="C26:M26"/>
    <mergeCell ref="C31:M31"/>
    <mergeCell ref="B13:B17"/>
    <mergeCell ref="D13:M13"/>
    <mergeCell ref="D14:M14"/>
    <mergeCell ref="D15:M15"/>
    <mergeCell ref="D17:M17"/>
    <mergeCell ref="D16:L16"/>
    <mergeCell ref="A1:N1"/>
    <mergeCell ref="A2:N2"/>
    <mergeCell ref="D4:M4"/>
    <mergeCell ref="D5:M5"/>
    <mergeCell ref="D6:M6"/>
    <mergeCell ref="B9:B12"/>
    <mergeCell ref="D9:M9"/>
    <mergeCell ref="D10:M10"/>
    <mergeCell ref="D11:M11"/>
    <mergeCell ref="D12:M12"/>
  </mergeCells>
  <pageMargins left="0.25" right="0.25" top="0.5" bottom="0.5" header="0.3" footer="0.3"/>
  <pageSetup orientation="landscape" horizontalDpi="1200" verticalDpi="1200" r:id="rId1"/>
  <headerFooter>
    <oddFooter>Page &amp;P&amp;R&amp;F</oddFooter>
  </headerFooter>
  <rowBreaks count="1" manualBreakCount="1">
    <brk id="26"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379"/>
  <sheetViews>
    <sheetView tabSelected="1" zoomScale="85" zoomScaleNormal="85" workbookViewId="0">
      <selection activeCell="B1" sqref="B1:Q1"/>
    </sheetView>
  </sheetViews>
  <sheetFormatPr defaultColWidth="9.140625" defaultRowHeight="12.75" x14ac:dyDescent="0.2"/>
  <cols>
    <col min="1" max="1" width="1.85546875" style="2" customWidth="1"/>
    <col min="2" max="2" width="3.5703125" style="73" customWidth="1"/>
    <col min="3" max="3" width="29.5703125" style="3" customWidth="1"/>
    <col min="4" max="4" width="55.85546875" style="3" customWidth="1"/>
    <col min="5" max="6" width="12.42578125" style="3" customWidth="1"/>
    <col min="7" max="7" width="12.85546875" style="3" customWidth="1"/>
    <col min="8" max="8" width="15.42578125" style="3" customWidth="1"/>
    <col min="9" max="9" width="12.5703125" style="2" customWidth="1"/>
    <col min="10" max="10" width="14.42578125" style="3" customWidth="1"/>
    <col min="11" max="11" width="12" style="3" customWidth="1"/>
    <col min="12" max="12" width="11.42578125" style="3" customWidth="1"/>
    <col min="13" max="13" width="11.5703125" style="3" bestFit="1" customWidth="1"/>
    <col min="14" max="14" width="14.5703125" style="3" customWidth="1"/>
    <col min="15" max="15" width="13" style="3" customWidth="1"/>
    <col min="16" max="16" width="49" style="3" customWidth="1"/>
    <col min="17" max="17" width="2.140625" style="2" customWidth="1"/>
    <col min="18" max="25" width="9.140625" style="2"/>
    <col min="26" max="256" width="9.140625" style="3"/>
    <col min="257" max="257" width="1.85546875" style="3" customWidth="1"/>
    <col min="258" max="258" width="3.5703125" style="3" customWidth="1"/>
    <col min="259" max="259" width="29.5703125" style="3" customWidth="1"/>
    <col min="260" max="260" width="54.42578125" style="3" customWidth="1"/>
    <col min="261" max="262" width="12.42578125" style="3" customWidth="1"/>
    <col min="263" max="263" width="12.85546875" style="3" customWidth="1"/>
    <col min="264" max="264" width="13.5703125" style="3" customWidth="1"/>
    <col min="265" max="265" width="12.5703125" style="3" customWidth="1"/>
    <col min="266" max="266" width="14.42578125" style="3" customWidth="1"/>
    <col min="267" max="267" width="12" style="3" customWidth="1"/>
    <col min="268" max="268" width="11.42578125" style="3" customWidth="1"/>
    <col min="269" max="269" width="11.5703125" style="3" bestFit="1" customWidth="1"/>
    <col min="270" max="270" width="14.5703125" style="3" customWidth="1"/>
    <col min="271" max="271" width="13" style="3" customWidth="1"/>
    <col min="272" max="272" width="49" style="3" customWidth="1"/>
    <col min="273" max="273" width="2.140625" style="3" customWidth="1"/>
    <col min="274" max="512" width="9.140625" style="3"/>
    <col min="513" max="513" width="1.85546875" style="3" customWidth="1"/>
    <col min="514" max="514" width="3.5703125" style="3" customWidth="1"/>
    <col min="515" max="515" width="29.5703125" style="3" customWidth="1"/>
    <col min="516" max="516" width="54.42578125" style="3" customWidth="1"/>
    <col min="517" max="518" width="12.42578125" style="3" customWidth="1"/>
    <col min="519" max="519" width="12.85546875" style="3" customWidth="1"/>
    <col min="520" max="520" width="13.5703125" style="3" customWidth="1"/>
    <col min="521" max="521" width="12.5703125" style="3" customWidth="1"/>
    <col min="522" max="522" width="14.42578125" style="3" customWidth="1"/>
    <col min="523" max="523" width="12" style="3" customWidth="1"/>
    <col min="524" max="524" width="11.42578125" style="3" customWidth="1"/>
    <col min="525" max="525" width="11.5703125" style="3" bestFit="1" customWidth="1"/>
    <col min="526" max="526" width="14.5703125" style="3" customWidth="1"/>
    <col min="527" max="527" width="13" style="3" customWidth="1"/>
    <col min="528" max="528" width="49" style="3" customWidth="1"/>
    <col min="529" max="529" width="2.140625" style="3" customWidth="1"/>
    <col min="530" max="768" width="9.140625" style="3"/>
    <col min="769" max="769" width="1.85546875" style="3" customWidth="1"/>
    <col min="770" max="770" width="3.5703125" style="3" customWidth="1"/>
    <col min="771" max="771" width="29.5703125" style="3" customWidth="1"/>
    <col min="772" max="772" width="54.42578125" style="3" customWidth="1"/>
    <col min="773" max="774" width="12.42578125" style="3" customWidth="1"/>
    <col min="775" max="775" width="12.85546875" style="3" customWidth="1"/>
    <col min="776" max="776" width="13.5703125" style="3" customWidth="1"/>
    <col min="777" max="777" width="12.5703125" style="3" customWidth="1"/>
    <col min="778" max="778" width="14.42578125" style="3" customWidth="1"/>
    <col min="779" max="779" width="12" style="3" customWidth="1"/>
    <col min="780" max="780" width="11.42578125" style="3" customWidth="1"/>
    <col min="781" max="781" width="11.5703125" style="3" bestFit="1" customWidth="1"/>
    <col min="782" max="782" width="14.5703125" style="3" customWidth="1"/>
    <col min="783" max="783" width="13" style="3" customWidth="1"/>
    <col min="784" max="784" width="49" style="3" customWidth="1"/>
    <col min="785" max="785" width="2.140625" style="3" customWidth="1"/>
    <col min="786" max="1024" width="9.140625" style="3"/>
    <col min="1025" max="1025" width="1.85546875" style="3" customWidth="1"/>
    <col min="1026" max="1026" width="3.5703125" style="3" customWidth="1"/>
    <col min="1027" max="1027" width="29.5703125" style="3" customWidth="1"/>
    <col min="1028" max="1028" width="54.42578125" style="3" customWidth="1"/>
    <col min="1029" max="1030" width="12.42578125" style="3" customWidth="1"/>
    <col min="1031" max="1031" width="12.85546875" style="3" customWidth="1"/>
    <col min="1032" max="1032" width="13.5703125" style="3" customWidth="1"/>
    <col min="1033" max="1033" width="12.5703125" style="3" customWidth="1"/>
    <col min="1034" max="1034" width="14.42578125" style="3" customWidth="1"/>
    <col min="1035" max="1035" width="12" style="3" customWidth="1"/>
    <col min="1036" max="1036" width="11.42578125" style="3" customWidth="1"/>
    <col min="1037" max="1037" width="11.5703125" style="3" bestFit="1" customWidth="1"/>
    <col min="1038" max="1038" width="14.5703125" style="3" customWidth="1"/>
    <col min="1039" max="1039" width="13" style="3" customWidth="1"/>
    <col min="1040" max="1040" width="49" style="3" customWidth="1"/>
    <col min="1041" max="1041" width="2.140625" style="3" customWidth="1"/>
    <col min="1042" max="1280" width="9.140625" style="3"/>
    <col min="1281" max="1281" width="1.85546875" style="3" customWidth="1"/>
    <col min="1282" max="1282" width="3.5703125" style="3" customWidth="1"/>
    <col min="1283" max="1283" width="29.5703125" style="3" customWidth="1"/>
    <col min="1284" max="1284" width="54.42578125" style="3" customWidth="1"/>
    <col min="1285" max="1286" width="12.42578125" style="3" customWidth="1"/>
    <col min="1287" max="1287" width="12.85546875" style="3" customWidth="1"/>
    <col min="1288" max="1288" width="13.5703125" style="3" customWidth="1"/>
    <col min="1289" max="1289" width="12.5703125" style="3" customWidth="1"/>
    <col min="1290" max="1290" width="14.42578125" style="3" customWidth="1"/>
    <col min="1291" max="1291" width="12" style="3" customWidth="1"/>
    <col min="1292" max="1292" width="11.42578125" style="3" customWidth="1"/>
    <col min="1293" max="1293" width="11.5703125" style="3" bestFit="1" customWidth="1"/>
    <col min="1294" max="1294" width="14.5703125" style="3" customWidth="1"/>
    <col min="1295" max="1295" width="13" style="3" customWidth="1"/>
    <col min="1296" max="1296" width="49" style="3" customWidth="1"/>
    <col min="1297" max="1297" width="2.140625" style="3" customWidth="1"/>
    <col min="1298" max="1536" width="9.140625" style="3"/>
    <col min="1537" max="1537" width="1.85546875" style="3" customWidth="1"/>
    <col min="1538" max="1538" width="3.5703125" style="3" customWidth="1"/>
    <col min="1539" max="1539" width="29.5703125" style="3" customWidth="1"/>
    <col min="1540" max="1540" width="54.42578125" style="3" customWidth="1"/>
    <col min="1541" max="1542" width="12.42578125" style="3" customWidth="1"/>
    <col min="1543" max="1543" width="12.85546875" style="3" customWidth="1"/>
    <col min="1544" max="1544" width="13.5703125" style="3" customWidth="1"/>
    <col min="1545" max="1545" width="12.5703125" style="3" customWidth="1"/>
    <col min="1546" max="1546" width="14.42578125" style="3" customWidth="1"/>
    <col min="1547" max="1547" width="12" style="3" customWidth="1"/>
    <col min="1548" max="1548" width="11.42578125" style="3" customWidth="1"/>
    <col min="1549" max="1549" width="11.5703125" style="3" bestFit="1" customWidth="1"/>
    <col min="1550" max="1550" width="14.5703125" style="3" customWidth="1"/>
    <col min="1551" max="1551" width="13" style="3" customWidth="1"/>
    <col min="1552" max="1552" width="49" style="3" customWidth="1"/>
    <col min="1553" max="1553" width="2.140625" style="3" customWidth="1"/>
    <col min="1554" max="1792" width="9.140625" style="3"/>
    <col min="1793" max="1793" width="1.85546875" style="3" customWidth="1"/>
    <col min="1794" max="1794" width="3.5703125" style="3" customWidth="1"/>
    <col min="1795" max="1795" width="29.5703125" style="3" customWidth="1"/>
    <col min="1796" max="1796" width="54.42578125" style="3" customWidth="1"/>
    <col min="1797" max="1798" width="12.42578125" style="3" customWidth="1"/>
    <col min="1799" max="1799" width="12.85546875" style="3" customWidth="1"/>
    <col min="1800" max="1800" width="13.5703125" style="3" customWidth="1"/>
    <col min="1801" max="1801" width="12.5703125" style="3" customWidth="1"/>
    <col min="1802" max="1802" width="14.42578125" style="3" customWidth="1"/>
    <col min="1803" max="1803" width="12" style="3" customWidth="1"/>
    <col min="1804" max="1804" width="11.42578125" style="3" customWidth="1"/>
    <col min="1805" max="1805" width="11.5703125" style="3" bestFit="1" customWidth="1"/>
    <col min="1806" max="1806" width="14.5703125" style="3" customWidth="1"/>
    <col min="1807" max="1807" width="13" style="3" customWidth="1"/>
    <col min="1808" max="1808" width="49" style="3" customWidth="1"/>
    <col min="1809" max="1809" width="2.140625" style="3" customWidth="1"/>
    <col min="1810" max="2048" width="9.140625" style="3"/>
    <col min="2049" max="2049" width="1.85546875" style="3" customWidth="1"/>
    <col min="2050" max="2050" width="3.5703125" style="3" customWidth="1"/>
    <col min="2051" max="2051" width="29.5703125" style="3" customWidth="1"/>
    <col min="2052" max="2052" width="54.42578125" style="3" customWidth="1"/>
    <col min="2053" max="2054" width="12.42578125" style="3" customWidth="1"/>
    <col min="2055" max="2055" width="12.85546875" style="3" customWidth="1"/>
    <col min="2056" max="2056" width="13.5703125" style="3" customWidth="1"/>
    <col min="2057" max="2057" width="12.5703125" style="3" customWidth="1"/>
    <col min="2058" max="2058" width="14.42578125" style="3" customWidth="1"/>
    <col min="2059" max="2059" width="12" style="3" customWidth="1"/>
    <col min="2060" max="2060" width="11.42578125" style="3" customWidth="1"/>
    <col min="2061" max="2061" width="11.5703125" style="3" bestFit="1" customWidth="1"/>
    <col min="2062" max="2062" width="14.5703125" style="3" customWidth="1"/>
    <col min="2063" max="2063" width="13" style="3" customWidth="1"/>
    <col min="2064" max="2064" width="49" style="3" customWidth="1"/>
    <col min="2065" max="2065" width="2.140625" style="3" customWidth="1"/>
    <col min="2066" max="2304" width="9.140625" style="3"/>
    <col min="2305" max="2305" width="1.85546875" style="3" customWidth="1"/>
    <col min="2306" max="2306" width="3.5703125" style="3" customWidth="1"/>
    <col min="2307" max="2307" width="29.5703125" style="3" customWidth="1"/>
    <col min="2308" max="2308" width="54.42578125" style="3" customWidth="1"/>
    <col min="2309" max="2310" width="12.42578125" style="3" customWidth="1"/>
    <col min="2311" max="2311" width="12.85546875" style="3" customWidth="1"/>
    <col min="2312" max="2312" width="13.5703125" style="3" customWidth="1"/>
    <col min="2313" max="2313" width="12.5703125" style="3" customWidth="1"/>
    <col min="2314" max="2314" width="14.42578125" style="3" customWidth="1"/>
    <col min="2315" max="2315" width="12" style="3" customWidth="1"/>
    <col min="2316" max="2316" width="11.42578125" style="3" customWidth="1"/>
    <col min="2317" max="2317" width="11.5703125" style="3" bestFit="1" customWidth="1"/>
    <col min="2318" max="2318" width="14.5703125" style="3" customWidth="1"/>
    <col min="2319" max="2319" width="13" style="3" customWidth="1"/>
    <col min="2320" max="2320" width="49" style="3" customWidth="1"/>
    <col min="2321" max="2321" width="2.140625" style="3" customWidth="1"/>
    <col min="2322" max="2560" width="9.140625" style="3"/>
    <col min="2561" max="2561" width="1.85546875" style="3" customWidth="1"/>
    <col min="2562" max="2562" width="3.5703125" style="3" customWidth="1"/>
    <col min="2563" max="2563" width="29.5703125" style="3" customWidth="1"/>
    <col min="2564" max="2564" width="54.42578125" style="3" customWidth="1"/>
    <col min="2565" max="2566" width="12.42578125" style="3" customWidth="1"/>
    <col min="2567" max="2567" width="12.85546875" style="3" customWidth="1"/>
    <col min="2568" max="2568" width="13.5703125" style="3" customWidth="1"/>
    <col min="2569" max="2569" width="12.5703125" style="3" customWidth="1"/>
    <col min="2570" max="2570" width="14.42578125" style="3" customWidth="1"/>
    <col min="2571" max="2571" width="12" style="3" customWidth="1"/>
    <col min="2572" max="2572" width="11.42578125" style="3" customWidth="1"/>
    <col min="2573" max="2573" width="11.5703125" style="3" bestFit="1" customWidth="1"/>
    <col min="2574" max="2574" width="14.5703125" style="3" customWidth="1"/>
    <col min="2575" max="2575" width="13" style="3" customWidth="1"/>
    <col min="2576" max="2576" width="49" style="3" customWidth="1"/>
    <col min="2577" max="2577" width="2.140625" style="3" customWidth="1"/>
    <col min="2578" max="2816" width="9.140625" style="3"/>
    <col min="2817" max="2817" width="1.85546875" style="3" customWidth="1"/>
    <col min="2818" max="2818" width="3.5703125" style="3" customWidth="1"/>
    <col min="2819" max="2819" width="29.5703125" style="3" customWidth="1"/>
    <col min="2820" max="2820" width="54.42578125" style="3" customWidth="1"/>
    <col min="2821" max="2822" width="12.42578125" style="3" customWidth="1"/>
    <col min="2823" max="2823" width="12.85546875" style="3" customWidth="1"/>
    <col min="2824" max="2824" width="13.5703125" style="3" customWidth="1"/>
    <col min="2825" max="2825" width="12.5703125" style="3" customWidth="1"/>
    <col min="2826" max="2826" width="14.42578125" style="3" customWidth="1"/>
    <col min="2827" max="2827" width="12" style="3" customWidth="1"/>
    <col min="2828" max="2828" width="11.42578125" style="3" customWidth="1"/>
    <col min="2829" max="2829" width="11.5703125" style="3" bestFit="1" customWidth="1"/>
    <col min="2830" max="2830" width="14.5703125" style="3" customWidth="1"/>
    <col min="2831" max="2831" width="13" style="3" customWidth="1"/>
    <col min="2832" max="2832" width="49" style="3" customWidth="1"/>
    <col min="2833" max="2833" width="2.140625" style="3" customWidth="1"/>
    <col min="2834" max="3072" width="9.140625" style="3"/>
    <col min="3073" max="3073" width="1.85546875" style="3" customWidth="1"/>
    <col min="3074" max="3074" width="3.5703125" style="3" customWidth="1"/>
    <col min="3075" max="3075" width="29.5703125" style="3" customWidth="1"/>
    <col min="3076" max="3076" width="54.42578125" style="3" customWidth="1"/>
    <col min="3077" max="3078" width="12.42578125" style="3" customWidth="1"/>
    <col min="3079" max="3079" width="12.85546875" style="3" customWidth="1"/>
    <col min="3080" max="3080" width="13.5703125" style="3" customWidth="1"/>
    <col min="3081" max="3081" width="12.5703125" style="3" customWidth="1"/>
    <col min="3082" max="3082" width="14.42578125" style="3" customWidth="1"/>
    <col min="3083" max="3083" width="12" style="3" customWidth="1"/>
    <col min="3084" max="3084" width="11.42578125" style="3" customWidth="1"/>
    <col min="3085" max="3085" width="11.5703125" style="3" bestFit="1" customWidth="1"/>
    <col min="3086" max="3086" width="14.5703125" style="3" customWidth="1"/>
    <col min="3087" max="3087" width="13" style="3" customWidth="1"/>
    <col min="3088" max="3088" width="49" style="3" customWidth="1"/>
    <col min="3089" max="3089" width="2.140625" style="3" customWidth="1"/>
    <col min="3090" max="3328" width="9.140625" style="3"/>
    <col min="3329" max="3329" width="1.85546875" style="3" customWidth="1"/>
    <col min="3330" max="3330" width="3.5703125" style="3" customWidth="1"/>
    <col min="3331" max="3331" width="29.5703125" style="3" customWidth="1"/>
    <col min="3332" max="3332" width="54.42578125" style="3" customWidth="1"/>
    <col min="3333" max="3334" width="12.42578125" style="3" customWidth="1"/>
    <col min="3335" max="3335" width="12.85546875" style="3" customWidth="1"/>
    <col min="3336" max="3336" width="13.5703125" style="3" customWidth="1"/>
    <col min="3337" max="3337" width="12.5703125" style="3" customWidth="1"/>
    <col min="3338" max="3338" width="14.42578125" style="3" customWidth="1"/>
    <col min="3339" max="3339" width="12" style="3" customWidth="1"/>
    <col min="3340" max="3340" width="11.42578125" style="3" customWidth="1"/>
    <col min="3341" max="3341" width="11.5703125" style="3" bestFit="1" customWidth="1"/>
    <col min="3342" max="3342" width="14.5703125" style="3" customWidth="1"/>
    <col min="3343" max="3343" width="13" style="3" customWidth="1"/>
    <col min="3344" max="3344" width="49" style="3" customWidth="1"/>
    <col min="3345" max="3345" width="2.140625" style="3" customWidth="1"/>
    <col min="3346" max="3584" width="9.140625" style="3"/>
    <col min="3585" max="3585" width="1.85546875" style="3" customWidth="1"/>
    <col min="3586" max="3586" width="3.5703125" style="3" customWidth="1"/>
    <col min="3587" max="3587" width="29.5703125" style="3" customWidth="1"/>
    <col min="3588" max="3588" width="54.42578125" style="3" customWidth="1"/>
    <col min="3589" max="3590" width="12.42578125" style="3" customWidth="1"/>
    <col min="3591" max="3591" width="12.85546875" style="3" customWidth="1"/>
    <col min="3592" max="3592" width="13.5703125" style="3" customWidth="1"/>
    <col min="3593" max="3593" width="12.5703125" style="3" customWidth="1"/>
    <col min="3594" max="3594" width="14.42578125" style="3" customWidth="1"/>
    <col min="3595" max="3595" width="12" style="3" customWidth="1"/>
    <col min="3596" max="3596" width="11.42578125" style="3" customWidth="1"/>
    <col min="3597" max="3597" width="11.5703125" style="3" bestFit="1" customWidth="1"/>
    <col min="3598" max="3598" width="14.5703125" style="3" customWidth="1"/>
    <col min="3599" max="3599" width="13" style="3" customWidth="1"/>
    <col min="3600" max="3600" width="49" style="3" customWidth="1"/>
    <col min="3601" max="3601" width="2.140625" style="3" customWidth="1"/>
    <col min="3602" max="3840" width="9.140625" style="3"/>
    <col min="3841" max="3841" width="1.85546875" style="3" customWidth="1"/>
    <col min="3842" max="3842" width="3.5703125" style="3" customWidth="1"/>
    <col min="3843" max="3843" width="29.5703125" style="3" customWidth="1"/>
    <col min="3844" max="3844" width="54.42578125" style="3" customWidth="1"/>
    <col min="3845" max="3846" width="12.42578125" style="3" customWidth="1"/>
    <col min="3847" max="3847" width="12.85546875" style="3" customWidth="1"/>
    <col min="3848" max="3848" width="13.5703125" style="3" customWidth="1"/>
    <col min="3849" max="3849" width="12.5703125" style="3" customWidth="1"/>
    <col min="3850" max="3850" width="14.42578125" style="3" customWidth="1"/>
    <col min="3851" max="3851" width="12" style="3" customWidth="1"/>
    <col min="3852" max="3852" width="11.42578125" style="3" customWidth="1"/>
    <col min="3853" max="3853" width="11.5703125" style="3" bestFit="1" customWidth="1"/>
    <col min="3854" max="3854" width="14.5703125" style="3" customWidth="1"/>
    <col min="3855" max="3855" width="13" style="3" customWidth="1"/>
    <col min="3856" max="3856" width="49" style="3" customWidth="1"/>
    <col min="3857" max="3857" width="2.140625" style="3" customWidth="1"/>
    <col min="3858" max="4096" width="9.140625" style="3"/>
    <col min="4097" max="4097" width="1.85546875" style="3" customWidth="1"/>
    <col min="4098" max="4098" width="3.5703125" style="3" customWidth="1"/>
    <col min="4099" max="4099" width="29.5703125" style="3" customWidth="1"/>
    <col min="4100" max="4100" width="54.42578125" style="3" customWidth="1"/>
    <col min="4101" max="4102" width="12.42578125" style="3" customWidth="1"/>
    <col min="4103" max="4103" width="12.85546875" style="3" customWidth="1"/>
    <col min="4104" max="4104" width="13.5703125" style="3" customWidth="1"/>
    <col min="4105" max="4105" width="12.5703125" style="3" customWidth="1"/>
    <col min="4106" max="4106" width="14.42578125" style="3" customWidth="1"/>
    <col min="4107" max="4107" width="12" style="3" customWidth="1"/>
    <col min="4108" max="4108" width="11.42578125" style="3" customWidth="1"/>
    <col min="4109" max="4109" width="11.5703125" style="3" bestFit="1" customWidth="1"/>
    <col min="4110" max="4110" width="14.5703125" style="3" customWidth="1"/>
    <col min="4111" max="4111" width="13" style="3" customWidth="1"/>
    <col min="4112" max="4112" width="49" style="3" customWidth="1"/>
    <col min="4113" max="4113" width="2.140625" style="3" customWidth="1"/>
    <col min="4114" max="4352" width="9.140625" style="3"/>
    <col min="4353" max="4353" width="1.85546875" style="3" customWidth="1"/>
    <col min="4354" max="4354" width="3.5703125" style="3" customWidth="1"/>
    <col min="4355" max="4355" width="29.5703125" style="3" customWidth="1"/>
    <col min="4356" max="4356" width="54.42578125" style="3" customWidth="1"/>
    <col min="4357" max="4358" width="12.42578125" style="3" customWidth="1"/>
    <col min="4359" max="4359" width="12.85546875" style="3" customWidth="1"/>
    <col min="4360" max="4360" width="13.5703125" style="3" customWidth="1"/>
    <col min="4361" max="4361" width="12.5703125" style="3" customWidth="1"/>
    <col min="4362" max="4362" width="14.42578125" style="3" customWidth="1"/>
    <col min="4363" max="4363" width="12" style="3" customWidth="1"/>
    <col min="4364" max="4364" width="11.42578125" style="3" customWidth="1"/>
    <col min="4365" max="4365" width="11.5703125" style="3" bestFit="1" customWidth="1"/>
    <col min="4366" max="4366" width="14.5703125" style="3" customWidth="1"/>
    <col min="4367" max="4367" width="13" style="3" customWidth="1"/>
    <col min="4368" max="4368" width="49" style="3" customWidth="1"/>
    <col min="4369" max="4369" width="2.140625" style="3" customWidth="1"/>
    <col min="4370" max="4608" width="9.140625" style="3"/>
    <col min="4609" max="4609" width="1.85546875" style="3" customWidth="1"/>
    <col min="4610" max="4610" width="3.5703125" style="3" customWidth="1"/>
    <col min="4611" max="4611" width="29.5703125" style="3" customWidth="1"/>
    <col min="4612" max="4612" width="54.42578125" style="3" customWidth="1"/>
    <col min="4613" max="4614" width="12.42578125" style="3" customWidth="1"/>
    <col min="4615" max="4615" width="12.85546875" style="3" customWidth="1"/>
    <col min="4616" max="4616" width="13.5703125" style="3" customWidth="1"/>
    <col min="4617" max="4617" width="12.5703125" style="3" customWidth="1"/>
    <col min="4618" max="4618" width="14.42578125" style="3" customWidth="1"/>
    <col min="4619" max="4619" width="12" style="3" customWidth="1"/>
    <col min="4620" max="4620" width="11.42578125" style="3" customWidth="1"/>
    <col min="4621" max="4621" width="11.5703125" style="3" bestFit="1" customWidth="1"/>
    <col min="4622" max="4622" width="14.5703125" style="3" customWidth="1"/>
    <col min="4623" max="4623" width="13" style="3" customWidth="1"/>
    <col min="4624" max="4624" width="49" style="3" customWidth="1"/>
    <col min="4625" max="4625" width="2.140625" style="3" customWidth="1"/>
    <col min="4626" max="4864" width="9.140625" style="3"/>
    <col min="4865" max="4865" width="1.85546875" style="3" customWidth="1"/>
    <col min="4866" max="4866" width="3.5703125" style="3" customWidth="1"/>
    <col min="4867" max="4867" width="29.5703125" style="3" customWidth="1"/>
    <col min="4868" max="4868" width="54.42578125" style="3" customWidth="1"/>
    <col min="4869" max="4870" width="12.42578125" style="3" customWidth="1"/>
    <col min="4871" max="4871" width="12.85546875" style="3" customWidth="1"/>
    <col min="4872" max="4872" width="13.5703125" style="3" customWidth="1"/>
    <col min="4873" max="4873" width="12.5703125" style="3" customWidth="1"/>
    <col min="4874" max="4874" width="14.42578125" style="3" customWidth="1"/>
    <col min="4875" max="4875" width="12" style="3" customWidth="1"/>
    <col min="4876" max="4876" width="11.42578125" style="3" customWidth="1"/>
    <col min="4877" max="4877" width="11.5703125" style="3" bestFit="1" customWidth="1"/>
    <col min="4878" max="4878" width="14.5703125" style="3" customWidth="1"/>
    <col min="4879" max="4879" width="13" style="3" customWidth="1"/>
    <col min="4880" max="4880" width="49" style="3" customWidth="1"/>
    <col min="4881" max="4881" width="2.140625" style="3" customWidth="1"/>
    <col min="4882" max="5120" width="9.140625" style="3"/>
    <col min="5121" max="5121" width="1.85546875" style="3" customWidth="1"/>
    <col min="5122" max="5122" width="3.5703125" style="3" customWidth="1"/>
    <col min="5123" max="5123" width="29.5703125" style="3" customWidth="1"/>
    <col min="5124" max="5124" width="54.42578125" style="3" customWidth="1"/>
    <col min="5125" max="5126" width="12.42578125" style="3" customWidth="1"/>
    <col min="5127" max="5127" width="12.85546875" style="3" customWidth="1"/>
    <col min="5128" max="5128" width="13.5703125" style="3" customWidth="1"/>
    <col min="5129" max="5129" width="12.5703125" style="3" customWidth="1"/>
    <col min="5130" max="5130" width="14.42578125" style="3" customWidth="1"/>
    <col min="5131" max="5131" width="12" style="3" customWidth="1"/>
    <col min="5132" max="5132" width="11.42578125" style="3" customWidth="1"/>
    <col min="5133" max="5133" width="11.5703125" style="3" bestFit="1" customWidth="1"/>
    <col min="5134" max="5134" width="14.5703125" style="3" customWidth="1"/>
    <col min="5135" max="5135" width="13" style="3" customWidth="1"/>
    <col min="5136" max="5136" width="49" style="3" customWidth="1"/>
    <col min="5137" max="5137" width="2.140625" style="3" customWidth="1"/>
    <col min="5138" max="5376" width="9.140625" style="3"/>
    <col min="5377" max="5377" width="1.85546875" style="3" customWidth="1"/>
    <col min="5378" max="5378" width="3.5703125" style="3" customWidth="1"/>
    <col min="5379" max="5379" width="29.5703125" style="3" customWidth="1"/>
    <col min="5380" max="5380" width="54.42578125" style="3" customWidth="1"/>
    <col min="5381" max="5382" width="12.42578125" style="3" customWidth="1"/>
    <col min="5383" max="5383" width="12.85546875" style="3" customWidth="1"/>
    <col min="5384" max="5384" width="13.5703125" style="3" customWidth="1"/>
    <col min="5385" max="5385" width="12.5703125" style="3" customWidth="1"/>
    <col min="5386" max="5386" width="14.42578125" style="3" customWidth="1"/>
    <col min="5387" max="5387" width="12" style="3" customWidth="1"/>
    <col min="5388" max="5388" width="11.42578125" style="3" customWidth="1"/>
    <col min="5389" max="5389" width="11.5703125" style="3" bestFit="1" customWidth="1"/>
    <col min="5390" max="5390" width="14.5703125" style="3" customWidth="1"/>
    <col min="5391" max="5391" width="13" style="3" customWidth="1"/>
    <col min="5392" max="5392" width="49" style="3" customWidth="1"/>
    <col min="5393" max="5393" width="2.140625" style="3" customWidth="1"/>
    <col min="5394" max="5632" width="9.140625" style="3"/>
    <col min="5633" max="5633" width="1.85546875" style="3" customWidth="1"/>
    <col min="5634" max="5634" width="3.5703125" style="3" customWidth="1"/>
    <col min="5635" max="5635" width="29.5703125" style="3" customWidth="1"/>
    <col min="5636" max="5636" width="54.42578125" style="3" customWidth="1"/>
    <col min="5637" max="5638" width="12.42578125" style="3" customWidth="1"/>
    <col min="5639" max="5639" width="12.85546875" style="3" customWidth="1"/>
    <col min="5640" max="5640" width="13.5703125" style="3" customWidth="1"/>
    <col min="5641" max="5641" width="12.5703125" style="3" customWidth="1"/>
    <col min="5642" max="5642" width="14.42578125" style="3" customWidth="1"/>
    <col min="5643" max="5643" width="12" style="3" customWidth="1"/>
    <col min="5644" max="5644" width="11.42578125" style="3" customWidth="1"/>
    <col min="5645" max="5645" width="11.5703125" style="3" bestFit="1" customWidth="1"/>
    <col min="5646" max="5646" width="14.5703125" style="3" customWidth="1"/>
    <col min="5647" max="5647" width="13" style="3" customWidth="1"/>
    <col min="5648" max="5648" width="49" style="3" customWidth="1"/>
    <col min="5649" max="5649" width="2.140625" style="3" customWidth="1"/>
    <col min="5650" max="5888" width="9.140625" style="3"/>
    <col min="5889" max="5889" width="1.85546875" style="3" customWidth="1"/>
    <col min="5890" max="5890" width="3.5703125" style="3" customWidth="1"/>
    <col min="5891" max="5891" width="29.5703125" style="3" customWidth="1"/>
    <col min="5892" max="5892" width="54.42578125" style="3" customWidth="1"/>
    <col min="5893" max="5894" width="12.42578125" style="3" customWidth="1"/>
    <col min="5895" max="5895" width="12.85546875" style="3" customWidth="1"/>
    <col min="5896" max="5896" width="13.5703125" style="3" customWidth="1"/>
    <col min="5897" max="5897" width="12.5703125" style="3" customWidth="1"/>
    <col min="5898" max="5898" width="14.42578125" style="3" customWidth="1"/>
    <col min="5899" max="5899" width="12" style="3" customWidth="1"/>
    <col min="5900" max="5900" width="11.42578125" style="3" customWidth="1"/>
    <col min="5901" max="5901" width="11.5703125" style="3" bestFit="1" customWidth="1"/>
    <col min="5902" max="5902" width="14.5703125" style="3" customWidth="1"/>
    <col min="5903" max="5903" width="13" style="3" customWidth="1"/>
    <col min="5904" max="5904" width="49" style="3" customWidth="1"/>
    <col min="5905" max="5905" width="2.140625" style="3" customWidth="1"/>
    <col min="5906" max="6144" width="9.140625" style="3"/>
    <col min="6145" max="6145" width="1.85546875" style="3" customWidth="1"/>
    <col min="6146" max="6146" width="3.5703125" style="3" customWidth="1"/>
    <col min="6147" max="6147" width="29.5703125" style="3" customWidth="1"/>
    <col min="6148" max="6148" width="54.42578125" style="3" customWidth="1"/>
    <col min="6149" max="6150" width="12.42578125" style="3" customWidth="1"/>
    <col min="6151" max="6151" width="12.85546875" style="3" customWidth="1"/>
    <col min="6152" max="6152" width="13.5703125" style="3" customWidth="1"/>
    <col min="6153" max="6153" width="12.5703125" style="3" customWidth="1"/>
    <col min="6154" max="6154" width="14.42578125" style="3" customWidth="1"/>
    <col min="6155" max="6155" width="12" style="3" customWidth="1"/>
    <col min="6156" max="6156" width="11.42578125" style="3" customWidth="1"/>
    <col min="6157" max="6157" width="11.5703125" style="3" bestFit="1" customWidth="1"/>
    <col min="6158" max="6158" width="14.5703125" style="3" customWidth="1"/>
    <col min="6159" max="6159" width="13" style="3" customWidth="1"/>
    <col min="6160" max="6160" width="49" style="3" customWidth="1"/>
    <col min="6161" max="6161" width="2.140625" style="3" customWidth="1"/>
    <col min="6162" max="6400" width="9.140625" style="3"/>
    <col min="6401" max="6401" width="1.85546875" style="3" customWidth="1"/>
    <col min="6402" max="6402" width="3.5703125" style="3" customWidth="1"/>
    <col min="6403" max="6403" width="29.5703125" style="3" customWidth="1"/>
    <col min="6404" max="6404" width="54.42578125" style="3" customWidth="1"/>
    <col min="6405" max="6406" width="12.42578125" style="3" customWidth="1"/>
    <col min="6407" max="6407" width="12.85546875" style="3" customWidth="1"/>
    <col min="6408" max="6408" width="13.5703125" style="3" customWidth="1"/>
    <col min="6409" max="6409" width="12.5703125" style="3" customWidth="1"/>
    <col min="6410" max="6410" width="14.42578125" style="3" customWidth="1"/>
    <col min="6411" max="6411" width="12" style="3" customWidth="1"/>
    <col min="6412" max="6412" width="11.42578125" style="3" customWidth="1"/>
    <col min="6413" max="6413" width="11.5703125" style="3" bestFit="1" customWidth="1"/>
    <col min="6414" max="6414" width="14.5703125" style="3" customWidth="1"/>
    <col min="6415" max="6415" width="13" style="3" customWidth="1"/>
    <col min="6416" max="6416" width="49" style="3" customWidth="1"/>
    <col min="6417" max="6417" width="2.140625" style="3" customWidth="1"/>
    <col min="6418" max="6656" width="9.140625" style="3"/>
    <col min="6657" max="6657" width="1.85546875" style="3" customWidth="1"/>
    <col min="6658" max="6658" width="3.5703125" style="3" customWidth="1"/>
    <col min="6659" max="6659" width="29.5703125" style="3" customWidth="1"/>
    <col min="6660" max="6660" width="54.42578125" style="3" customWidth="1"/>
    <col min="6661" max="6662" width="12.42578125" style="3" customWidth="1"/>
    <col min="6663" max="6663" width="12.85546875" style="3" customWidth="1"/>
    <col min="6664" max="6664" width="13.5703125" style="3" customWidth="1"/>
    <col min="6665" max="6665" width="12.5703125" style="3" customWidth="1"/>
    <col min="6666" max="6666" width="14.42578125" style="3" customWidth="1"/>
    <col min="6667" max="6667" width="12" style="3" customWidth="1"/>
    <col min="6668" max="6668" width="11.42578125" style="3" customWidth="1"/>
    <col min="6669" max="6669" width="11.5703125" style="3" bestFit="1" customWidth="1"/>
    <col min="6670" max="6670" width="14.5703125" style="3" customWidth="1"/>
    <col min="6671" max="6671" width="13" style="3" customWidth="1"/>
    <col min="6672" max="6672" width="49" style="3" customWidth="1"/>
    <col min="6673" max="6673" width="2.140625" style="3" customWidth="1"/>
    <col min="6674" max="6912" width="9.140625" style="3"/>
    <col min="6913" max="6913" width="1.85546875" style="3" customWidth="1"/>
    <col min="6914" max="6914" width="3.5703125" style="3" customWidth="1"/>
    <col min="6915" max="6915" width="29.5703125" style="3" customWidth="1"/>
    <col min="6916" max="6916" width="54.42578125" style="3" customWidth="1"/>
    <col min="6917" max="6918" width="12.42578125" style="3" customWidth="1"/>
    <col min="6919" max="6919" width="12.85546875" style="3" customWidth="1"/>
    <col min="6920" max="6920" width="13.5703125" style="3" customWidth="1"/>
    <col min="6921" max="6921" width="12.5703125" style="3" customWidth="1"/>
    <col min="6922" max="6922" width="14.42578125" style="3" customWidth="1"/>
    <col min="6923" max="6923" width="12" style="3" customWidth="1"/>
    <col min="6924" max="6924" width="11.42578125" style="3" customWidth="1"/>
    <col min="6925" max="6925" width="11.5703125" style="3" bestFit="1" customWidth="1"/>
    <col min="6926" max="6926" width="14.5703125" style="3" customWidth="1"/>
    <col min="6927" max="6927" width="13" style="3" customWidth="1"/>
    <col min="6928" max="6928" width="49" style="3" customWidth="1"/>
    <col min="6929" max="6929" width="2.140625" style="3" customWidth="1"/>
    <col min="6930" max="7168" width="9.140625" style="3"/>
    <col min="7169" max="7169" width="1.85546875" style="3" customWidth="1"/>
    <col min="7170" max="7170" width="3.5703125" style="3" customWidth="1"/>
    <col min="7171" max="7171" width="29.5703125" style="3" customWidth="1"/>
    <col min="7172" max="7172" width="54.42578125" style="3" customWidth="1"/>
    <col min="7173" max="7174" width="12.42578125" style="3" customWidth="1"/>
    <col min="7175" max="7175" width="12.85546875" style="3" customWidth="1"/>
    <col min="7176" max="7176" width="13.5703125" style="3" customWidth="1"/>
    <col min="7177" max="7177" width="12.5703125" style="3" customWidth="1"/>
    <col min="7178" max="7178" width="14.42578125" style="3" customWidth="1"/>
    <col min="7179" max="7179" width="12" style="3" customWidth="1"/>
    <col min="7180" max="7180" width="11.42578125" style="3" customWidth="1"/>
    <col min="7181" max="7181" width="11.5703125" style="3" bestFit="1" customWidth="1"/>
    <col min="7182" max="7182" width="14.5703125" style="3" customWidth="1"/>
    <col min="7183" max="7183" width="13" style="3" customWidth="1"/>
    <col min="7184" max="7184" width="49" style="3" customWidth="1"/>
    <col min="7185" max="7185" width="2.140625" style="3" customWidth="1"/>
    <col min="7186" max="7424" width="9.140625" style="3"/>
    <col min="7425" max="7425" width="1.85546875" style="3" customWidth="1"/>
    <col min="7426" max="7426" width="3.5703125" style="3" customWidth="1"/>
    <col min="7427" max="7427" width="29.5703125" style="3" customWidth="1"/>
    <col min="7428" max="7428" width="54.42578125" style="3" customWidth="1"/>
    <col min="7429" max="7430" width="12.42578125" style="3" customWidth="1"/>
    <col min="7431" max="7431" width="12.85546875" style="3" customWidth="1"/>
    <col min="7432" max="7432" width="13.5703125" style="3" customWidth="1"/>
    <col min="7433" max="7433" width="12.5703125" style="3" customWidth="1"/>
    <col min="7434" max="7434" width="14.42578125" style="3" customWidth="1"/>
    <col min="7435" max="7435" width="12" style="3" customWidth="1"/>
    <col min="7436" max="7436" width="11.42578125" style="3" customWidth="1"/>
    <col min="7437" max="7437" width="11.5703125" style="3" bestFit="1" customWidth="1"/>
    <col min="7438" max="7438" width="14.5703125" style="3" customWidth="1"/>
    <col min="7439" max="7439" width="13" style="3" customWidth="1"/>
    <col min="7440" max="7440" width="49" style="3" customWidth="1"/>
    <col min="7441" max="7441" width="2.140625" style="3" customWidth="1"/>
    <col min="7442" max="7680" width="9.140625" style="3"/>
    <col min="7681" max="7681" width="1.85546875" style="3" customWidth="1"/>
    <col min="7682" max="7682" width="3.5703125" style="3" customWidth="1"/>
    <col min="7683" max="7683" width="29.5703125" style="3" customWidth="1"/>
    <col min="7684" max="7684" width="54.42578125" style="3" customWidth="1"/>
    <col min="7685" max="7686" width="12.42578125" style="3" customWidth="1"/>
    <col min="7687" max="7687" width="12.85546875" style="3" customWidth="1"/>
    <col min="7688" max="7688" width="13.5703125" style="3" customWidth="1"/>
    <col min="7689" max="7689" width="12.5703125" style="3" customWidth="1"/>
    <col min="7690" max="7690" width="14.42578125" style="3" customWidth="1"/>
    <col min="7691" max="7691" width="12" style="3" customWidth="1"/>
    <col min="7692" max="7692" width="11.42578125" style="3" customWidth="1"/>
    <col min="7693" max="7693" width="11.5703125" style="3" bestFit="1" customWidth="1"/>
    <col min="7694" max="7694" width="14.5703125" style="3" customWidth="1"/>
    <col min="7695" max="7695" width="13" style="3" customWidth="1"/>
    <col min="7696" max="7696" width="49" style="3" customWidth="1"/>
    <col min="7697" max="7697" width="2.140625" style="3" customWidth="1"/>
    <col min="7698" max="7936" width="9.140625" style="3"/>
    <col min="7937" max="7937" width="1.85546875" style="3" customWidth="1"/>
    <col min="7938" max="7938" width="3.5703125" style="3" customWidth="1"/>
    <col min="7939" max="7939" width="29.5703125" style="3" customWidth="1"/>
    <col min="7940" max="7940" width="54.42578125" style="3" customWidth="1"/>
    <col min="7941" max="7942" width="12.42578125" style="3" customWidth="1"/>
    <col min="7943" max="7943" width="12.85546875" style="3" customWidth="1"/>
    <col min="7944" max="7944" width="13.5703125" style="3" customWidth="1"/>
    <col min="7945" max="7945" width="12.5703125" style="3" customWidth="1"/>
    <col min="7946" max="7946" width="14.42578125" style="3" customWidth="1"/>
    <col min="7947" max="7947" width="12" style="3" customWidth="1"/>
    <col min="7948" max="7948" width="11.42578125" style="3" customWidth="1"/>
    <col min="7949" max="7949" width="11.5703125" style="3" bestFit="1" customWidth="1"/>
    <col min="7950" max="7950" width="14.5703125" style="3" customWidth="1"/>
    <col min="7951" max="7951" width="13" style="3" customWidth="1"/>
    <col min="7952" max="7952" width="49" style="3" customWidth="1"/>
    <col min="7953" max="7953" width="2.140625" style="3" customWidth="1"/>
    <col min="7954" max="8192" width="9.140625" style="3"/>
    <col min="8193" max="8193" width="1.85546875" style="3" customWidth="1"/>
    <col min="8194" max="8194" width="3.5703125" style="3" customWidth="1"/>
    <col min="8195" max="8195" width="29.5703125" style="3" customWidth="1"/>
    <col min="8196" max="8196" width="54.42578125" style="3" customWidth="1"/>
    <col min="8197" max="8198" width="12.42578125" style="3" customWidth="1"/>
    <col min="8199" max="8199" width="12.85546875" style="3" customWidth="1"/>
    <col min="8200" max="8200" width="13.5703125" style="3" customWidth="1"/>
    <col min="8201" max="8201" width="12.5703125" style="3" customWidth="1"/>
    <col min="8202" max="8202" width="14.42578125" style="3" customWidth="1"/>
    <col min="8203" max="8203" width="12" style="3" customWidth="1"/>
    <col min="8204" max="8204" width="11.42578125" style="3" customWidth="1"/>
    <col min="8205" max="8205" width="11.5703125" style="3" bestFit="1" customWidth="1"/>
    <col min="8206" max="8206" width="14.5703125" style="3" customWidth="1"/>
    <col min="8207" max="8207" width="13" style="3" customWidth="1"/>
    <col min="8208" max="8208" width="49" style="3" customWidth="1"/>
    <col min="8209" max="8209" width="2.140625" style="3" customWidth="1"/>
    <col min="8210" max="8448" width="9.140625" style="3"/>
    <col min="8449" max="8449" width="1.85546875" style="3" customWidth="1"/>
    <col min="8450" max="8450" width="3.5703125" style="3" customWidth="1"/>
    <col min="8451" max="8451" width="29.5703125" style="3" customWidth="1"/>
    <col min="8452" max="8452" width="54.42578125" style="3" customWidth="1"/>
    <col min="8453" max="8454" width="12.42578125" style="3" customWidth="1"/>
    <col min="8455" max="8455" width="12.85546875" style="3" customWidth="1"/>
    <col min="8456" max="8456" width="13.5703125" style="3" customWidth="1"/>
    <col min="8457" max="8457" width="12.5703125" style="3" customWidth="1"/>
    <col min="8458" max="8458" width="14.42578125" style="3" customWidth="1"/>
    <col min="8459" max="8459" width="12" style="3" customWidth="1"/>
    <col min="8460" max="8460" width="11.42578125" style="3" customWidth="1"/>
    <col min="8461" max="8461" width="11.5703125" style="3" bestFit="1" customWidth="1"/>
    <col min="8462" max="8462" width="14.5703125" style="3" customWidth="1"/>
    <col min="8463" max="8463" width="13" style="3" customWidth="1"/>
    <col min="8464" max="8464" width="49" style="3" customWidth="1"/>
    <col min="8465" max="8465" width="2.140625" style="3" customWidth="1"/>
    <col min="8466" max="8704" width="9.140625" style="3"/>
    <col min="8705" max="8705" width="1.85546875" style="3" customWidth="1"/>
    <col min="8706" max="8706" width="3.5703125" style="3" customWidth="1"/>
    <col min="8707" max="8707" width="29.5703125" style="3" customWidth="1"/>
    <col min="8708" max="8708" width="54.42578125" style="3" customWidth="1"/>
    <col min="8709" max="8710" width="12.42578125" style="3" customWidth="1"/>
    <col min="8711" max="8711" width="12.85546875" style="3" customWidth="1"/>
    <col min="8712" max="8712" width="13.5703125" style="3" customWidth="1"/>
    <col min="8713" max="8713" width="12.5703125" style="3" customWidth="1"/>
    <col min="8714" max="8714" width="14.42578125" style="3" customWidth="1"/>
    <col min="8715" max="8715" width="12" style="3" customWidth="1"/>
    <col min="8716" max="8716" width="11.42578125" style="3" customWidth="1"/>
    <col min="8717" max="8717" width="11.5703125" style="3" bestFit="1" customWidth="1"/>
    <col min="8718" max="8718" width="14.5703125" style="3" customWidth="1"/>
    <col min="8719" max="8719" width="13" style="3" customWidth="1"/>
    <col min="8720" max="8720" width="49" style="3" customWidth="1"/>
    <col min="8721" max="8721" width="2.140625" style="3" customWidth="1"/>
    <col min="8722" max="8960" width="9.140625" style="3"/>
    <col min="8961" max="8961" width="1.85546875" style="3" customWidth="1"/>
    <col min="8962" max="8962" width="3.5703125" style="3" customWidth="1"/>
    <col min="8963" max="8963" width="29.5703125" style="3" customWidth="1"/>
    <col min="8964" max="8964" width="54.42578125" style="3" customWidth="1"/>
    <col min="8965" max="8966" width="12.42578125" style="3" customWidth="1"/>
    <col min="8967" max="8967" width="12.85546875" style="3" customWidth="1"/>
    <col min="8968" max="8968" width="13.5703125" style="3" customWidth="1"/>
    <col min="8969" max="8969" width="12.5703125" style="3" customWidth="1"/>
    <col min="8970" max="8970" width="14.42578125" style="3" customWidth="1"/>
    <col min="8971" max="8971" width="12" style="3" customWidth="1"/>
    <col min="8972" max="8972" width="11.42578125" style="3" customWidth="1"/>
    <col min="8973" max="8973" width="11.5703125" style="3" bestFit="1" customWidth="1"/>
    <col min="8974" max="8974" width="14.5703125" style="3" customWidth="1"/>
    <col min="8975" max="8975" width="13" style="3" customWidth="1"/>
    <col min="8976" max="8976" width="49" style="3" customWidth="1"/>
    <col min="8977" max="8977" width="2.140625" style="3" customWidth="1"/>
    <col min="8978" max="9216" width="9.140625" style="3"/>
    <col min="9217" max="9217" width="1.85546875" style="3" customWidth="1"/>
    <col min="9218" max="9218" width="3.5703125" style="3" customWidth="1"/>
    <col min="9219" max="9219" width="29.5703125" style="3" customWidth="1"/>
    <col min="9220" max="9220" width="54.42578125" style="3" customWidth="1"/>
    <col min="9221" max="9222" width="12.42578125" style="3" customWidth="1"/>
    <col min="9223" max="9223" width="12.85546875" style="3" customWidth="1"/>
    <col min="9224" max="9224" width="13.5703125" style="3" customWidth="1"/>
    <col min="9225" max="9225" width="12.5703125" style="3" customWidth="1"/>
    <col min="9226" max="9226" width="14.42578125" style="3" customWidth="1"/>
    <col min="9227" max="9227" width="12" style="3" customWidth="1"/>
    <col min="9228" max="9228" width="11.42578125" style="3" customWidth="1"/>
    <col min="9229" max="9229" width="11.5703125" style="3" bestFit="1" customWidth="1"/>
    <col min="9230" max="9230" width="14.5703125" style="3" customWidth="1"/>
    <col min="9231" max="9231" width="13" style="3" customWidth="1"/>
    <col min="9232" max="9232" width="49" style="3" customWidth="1"/>
    <col min="9233" max="9233" width="2.140625" style="3" customWidth="1"/>
    <col min="9234" max="9472" width="9.140625" style="3"/>
    <col min="9473" max="9473" width="1.85546875" style="3" customWidth="1"/>
    <col min="9474" max="9474" width="3.5703125" style="3" customWidth="1"/>
    <col min="9475" max="9475" width="29.5703125" style="3" customWidth="1"/>
    <col min="9476" max="9476" width="54.42578125" style="3" customWidth="1"/>
    <col min="9477" max="9478" width="12.42578125" style="3" customWidth="1"/>
    <col min="9479" max="9479" width="12.85546875" style="3" customWidth="1"/>
    <col min="9480" max="9480" width="13.5703125" style="3" customWidth="1"/>
    <col min="9481" max="9481" width="12.5703125" style="3" customWidth="1"/>
    <col min="9482" max="9482" width="14.42578125" style="3" customWidth="1"/>
    <col min="9483" max="9483" width="12" style="3" customWidth="1"/>
    <col min="9484" max="9484" width="11.42578125" style="3" customWidth="1"/>
    <col min="9485" max="9485" width="11.5703125" style="3" bestFit="1" customWidth="1"/>
    <col min="9486" max="9486" width="14.5703125" style="3" customWidth="1"/>
    <col min="9487" max="9487" width="13" style="3" customWidth="1"/>
    <col min="9488" max="9488" width="49" style="3" customWidth="1"/>
    <col min="9489" max="9489" width="2.140625" style="3" customWidth="1"/>
    <col min="9490" max="9728" width="9.140625" style="3"/>
    <col min="9729" max="9729" width="1.85546875" style="3" customWidth="1"/>
    <col min="9730" max="9730" width="3.5703125" style="3" customWidth="1"/>
    <col min="9731" max="9731" width="29.5703125" style="3" customWidth="1"/>
    <col min="9732" max="9732" width="54.42578125" style="3" customWidth="1"/>
    <col min="9733" max="9734" width="12.42578125" style="3" customWidth="1"/>
    <col min="9735" max="9735" width="12.85546875" style="3" customWidth="1"/>
    <col min="9736" max="9736" width="13.5703125" style="3" customWidth="1"/>
    <col min="9737" max="9737" width="12.5703125" style="3" customWidth="1"/>
    <col min="9738" max="9738" width="14.42578125" style="3" customWidth="1"/>
    <col min="9739" max="9739" width="12" style="3" customWidth="1"/>
    <col min="9740" max="9740" width="11.42578125" style="3" customWidth="1"/>
    <col min="9741" max="9741" width="11.5703125" style="3" bestFit="1" customWidth="1"/>
    <col min="9742" max="9742" width="14.5703125" style="3" customWidth="1"/>
    <col min="9743" max="9743" width="13" style="3" customWidth="1"/>
    <col min="9744" max="9744" width="49" style="3" customWidth="1"/>
    <col min="9745" max="9745" width="2.140625" style="3" customWidth="1"/>
    <col min="9746" max="9984" width="9.140625" style="3"/>
    <col min="9985" max="9985" width="1.85546875" style="3" customWidth="1"/>
    <col min="9986" max="9986" width="3.5703125" style="3" customWidth="1"/>
    <col min="9987" max="9987" width="29.5703125" style="3" customWidth="1"/>
    <col min="9988" max="9988" width="54.42578125" style="3" customWidth="1"/>
    <col min="9989" max="9990" width="12.42578125" style="3" customWidth="1"/>
    <col min="9991" max="9991" width="12.85546875" style="3" customWidth="1"/>
    <col min="9992" max="9992" width="13.5703125" style="3" customWidth="1"/>
    <col min="9993" max="9993" width="12.5703125" style="3" customWidth="1"/>
    <col min="9994" max="9994" width="14.42578125" style="3" customWidth="1"/>
    <col min="9995" max="9995" width="12" style="3" customWidth="1"/>
    <col min="9996" max="9996" width="11.42578125" style="3" customWidth="1"/>
    <col min="9997" max="9997" width="11.5703125" style="3" bestFit="1" customWidth="1"/>
    <col min="9998" max="9998" width="14.5703125" style="3" customWidth="1"/>
    <col min="9999" max="9999" width="13" style="3" customWidth="1"/>
    <col min="10000" max="10000" width="49" style="3" customWidth="1"/>
    <col min="10001" max="10001" width="2.140625" style="3" customWidth="1"/>
    <col min="10002" max="10240" width="9.140625" style="3"/>
    <col min="10241" max="10241" width="1.85546875" style="3" customWidth="1"/>
    <col min="10242" max="10242" width="3.5703125" style="3" customWidth="1"/>
    <col min="10243" max="10243" width="29.5703125" style="3" customWidth="1"/>
    <col min="10244" max="10244" width="54.42578125" style="3" customWidth="1"/>
    <col min="10245" max="10246" width="12.42578125" style="3" customWidth="1"/>
    <col min="10247" max="10247" width="12.85546875" style="3" customWidth="1"/>
    <col min="10248" max="10248" width="13.5703125" style="3" customWidth="1"/>
    <col min="10249" max="10249" width="12.5703125" style="3" customWidth="1"/>
    <col min="10250" max="10250" width="14.42578125" style="3" customWidth="1"/>
    <col min="10251" max="10251" width="12" style="3" customWidth="1"/>
    <col min="10252" max="10252" width="11.42578125" style="3" customWidth="1"/>
    <col min="10253" max="10253" width="11.5703125" style="3" bestFit="1" customWidth="1"/>
    <col min="10254" max="10254" width="14.5703125" style="3" customWidth="1"/>
    <col min="10255" max="10255" width="13" style="3" customWidth="1"/>
    <col min="10256" max="10256" width="49" style="3" customWidth="1"/>
    <col min="10257" max="10257" width="2.140625" style="3" customWidth="1"/>
    <col min="10258" max="10496" width="9.140625" style="3"/>
    <col min="10497" max="10497" width="1.85546875" style="3" customWidth="1"/>
    <col min="10498" max="10498" width="3.5703125" style="3" customWidth="1"/>
    <col min="10499" max="10499" width="29.5703125" style="3" customWidth="1"/>
    <col min="10500" max="10500" width="54.42578125" style="3" customWidth="1"/>
    <col min="10501" max="10502" width="12.42578125" style="3" customWidth="1"/>
    <col min="10503" max="10503" width="12.85546875" style="3" customWidth="1"/>
    <col min="10504" max="10504" width="13.5703125" style="3" customWidth="1"/>
    <col min="10505" max="10505" width="12.5703125" style="3" customWidth="1"/>
    <col min="10506" max="10506" width="14.42578125" style="3" customWidth="1"/>
    <col min="10507" max="10507" width="12" style="3" customWidth="1"/>
    <col min="10508" max="10508" width="11.42578125" style="3" customWidth="1"/>
    <col min="10509" max="10509" width="11.5703125" style="3" bestFit="1" customWidth="1"/>
    <col min="10510" max="10510" width="14.5703125" style="3" customWidth="1"/>
    <col min="10511" max="10511" width="13" style="3" customWidth="1"/>
    <col min="10512" max="10512" width="49" style="3" customWidth="1"/>
    <col min="10513" max="10513" width="2.140625" style="3" customWidth="1"/>
    <col min="10514" max="10752" width="9.140625" style="3"/>
    <col min="10753" max="10753" width="1.85546875" style="3" customWidth="1"/>
    <col min="10754" max="10754" width="3.5703125" style="3" customWidth="1"/>
    <col min="10755" max="10755" width="29.5703125" style="3" customWidth="1"/>
    <col min="10756" max="10756" width="54.42578125" style="3" customWidth="1"/>
    <col min="10757" max="10758" width="12.42578125" style="3" customWidth="1"/>
    <col min="10759" max="10759" width="12.85546875" style="3" customWidth="1"/>
    <col min="10760" max="10760" width="13.5703125" style="3" customWidth="1"/>
    <col min="10761" max="10761" width="12.5703125" style="3" customWidth="1"/>
    <col min="10762" max="10762" width="14.42578125" style="3" customWidth="1"/>
    <col min="10763" max="10763" width="12" style="3" customWidth="1"/>
    <col min="10764" max="10764" width="11.42578125" style="3" customWidth="1"/>
    <col min="10765" max="10765" width="11.5703125" style="3" bestFit="1" customWidth="1"/>
    <col min="10766" max="10766" width="14.5703125" style="3" customWidth="1"/>
    <col min="10767" max="10767" width="13" style="3" customWidth="1"/>
    <col min="10768" max="10768" width="49" style="3" customWidth="1"/>
    <col min="10769" max="10769" width="2.140625" style="3" customWidth="1"/>
    <col min="10770" max="11008" width="9.140625" style="3"/>
    <col min="11009" max="11009" width="1.85546875" style="3" customWidth="1"/>
    <col min="11010" max="11010" width="3.5703125" style="3" customWidth="1"/>
    <col min="11011" max="11011" width="29.5703125" style="3" customWidth="1"/>
    <col min="11012" max="11012" width="54.42578125" style="3" customWidth="1"/>
    <col min="11013" max="11014" width="12.42578125" style="3" customWidth="1"/>
    <col min="11015" max="11015" width="12.85546875" style="3" customWidth="1"/>
    <col min="11016" max="11016" width="13.5703125" style="3" customWidth="1"/>
    <col min="11017" max="11017" width="12.5703125" style="3" customWidth="1"/>
    <col min="11018" max="11018" width="14.42578125" style="3" customWidth="1"/>
    <col min="11019" max="11019" width="12" style="3" customWidth="1"/>
    <col min="11020" max="11020" width="11.42578125" style="3" customWidth="1"/>
    <col min="11021" max="11021" width="11.5703125" style="3" bestFit="1" customWidth="1"/>
    <col min="11022" max="11022" width="14.5703125" style="3" customWidth="1"/>
    <col min="11023" max="11023" width="13" style="3" customWidth="1"/>
    <col min="11024" max="11024" width="49" style="3" customWidth="1"/>
    <col min="11025" max="11025" width="2.140625" style="3" customWidth="1"/>
    <col min="11026" max="11264" width="9.140625" style="3"/>
    <col min="11265" max="11265" width="1.85546875" style="3" customWidth="1"/>
    <col min="11266" max="11266" width="3.5703125" style="3" customWidth="1"/>
    <col min="11267" max="11267" width="29.5703125" style="3" customWidth="1"/>
    <col min="11268" max="11268" width="54.42578125" style="3" customWidth="1"/>
    <col min="11269" max="11270" width="12.42578125" style="3" customWidth="1"/>
    <col min="11271" max="11271" width="12.85546875" style="3" customWidth="1"/>
    <col min="11272" max="11272" width="13.5703125" style="3" customWidth="1"/>
    <col min="11273" max="11273" width="12.5703125" style="3" customWidth="1"/>
    <col min="11274" max="11274" width="14.42578125" style="3" customWidth="1"/>
    <col min="11275" max="11275" width="12" style="3" customWidth="1"/>
    <col min="11276" max="11276" width="11.42578125" style="3" customWidth="1"/>
    <col min="11277" max="11277" width="11.5703125" style="3" bestFit="1" customWidth="1"/>
    <col min="11278" max="11278" width="14.5703125" style="3" customWidth="1"/>
    <col min="11279" max="11279" width="13" style="3" customWidth="1"/>
    <col min="11280" max="11280" width="49" style="3" customWidth="1"/>
    <col min="11281" max="11281" width="2.140625" style="3" customWidth="1"/>
    <col min="11282" max="11520" width="9.140625" style="3"/>
    <col min="11521" max="11521" width="1.85546875" style="3" customWidth="1"/>
    <col min="11522" max="11522" width="3.5703125" style="3" customWidth="1"/>
    <col min="11523" max="11523" width="29.5703125" style="3" customWidth="1"/>
    <col min="11524" max="11524" width="54.42578125" style="3" customWidth="1"/>
    <col min="11525" max="11526" width="12.42578125" style="3" customWidth="1"/>
    <col min="11527" max="11527" width="12.85546875" style="3" customWidth="1"/>
    <col min="11528" max="11528" width="13.5703125" style="3" customWidth="1"/>
    <col min="11529" max="11529" width="12.5703125" style="3" customWidth="1"/>
    <col min="11530" max="11530" width="14.42578125" style="3" customWidth="1"/>
    <col min="11531" max="11531" width="12" style="3" customWidth="1"/>
    <col min="11532" max="11532" width="11.42578125" style="3" customWidth="1"/>
    <col min="11533" max="11533" width="11.5703125" style="3" bestFit="1" customWidth="1"/>
    <col min="11534" max="11534" width="14.5703125" style="3" customWidth="1"/>
    <col min="11535" max="11535" width="13" style="3" customWidth="1"/>
    <col min="11536" max="11536" width="49" style="3" customWidth="1"/>
    <col min="11537" max="11537" width="2.140625" style="3" customWidth="1"/>
    <col min="11538" max="11776" width="9.140625" style="3"/>
    <col min="11777" max="11777" width="1.85546875" style="3" customWidth="1"/>
    <col min="11778" max="11778" width="3.5703125" style="3" customWidth="1"/>
    <col min="11779" max="11779" width="29.5703125" style="3" customWidth="1"/>
    <col min="11780" max="11780" width="54.42578125" style="3" customWidth="1"/>
    <col min="11781" max="11782" width="12.42578125" style="3" customWidth="1"/>
    <col min="11783" max="11783" width="12.85546875" style="3" customWidth="1"/>
    <col min="11784" max="11784" width="13.5703125" style="3" customWidth="1"/>
    <col min="11785" max="11785" width="12.5703125" style="3" customWidth="1"/>
    <col min="11786" max="11786" width="14.42578125" style="3" customWidth="1"/>
    <col min="11787" max="11787" width="12" style="3" customWidth="1"/>
    <col min="11788" max="11788" width="11.42578125" style="3" customWidth="1"/>
    <col min="11789" max="11789" width="11.5703125" style="3" bestFit="1" customWidth="1"/>
    <col min="11790" max="11790" width="14.5703125" style="3" customWidth="1"/>
    <col min="11791" max="11791" width="13" style="3" customWidth="1"/>
    <col min="11792" max="11792" width="49" style="3" customWidth="1"/>
    <col min="11793" max="11793" width="2.140625" style="3" customWidth="1"/>
    <col min="11794" max="12032" width="9.140625" style="3"/>
    <col min="12033" max="12033" width="1.85546875" style="3" customWidth="1"/>
    <col min="12034" max="12034" width="3.5703125" style="3" customWidth="1"/>
    <col min="12035" max="12035" width="29.5703125" style="3" customWidth="1"/>
    <col min="12036" max="12036" width="54.42578125" style="3" customWidth="1"/>
    <col min="12037" max="12038" width="12.42578125" style="3" customWidth="1"/>
    <col min="12039" max="12039" width="12.85546875" style="3" customWidth="1"/>
    <col min="12040" max="12040" width="13.5703125" style="3" customWidth="1"/>
    <col min="12041" max="12041" width="12.5703125" style="3" customWidth="1"/>
    <col min="12042" max="12042" width="14.42578125" style="3" customWidth="1"/>
    <col min="12043" max="12043" width="12" style="3" customWidth="1"/>
    <col min="12044" max="12044" width="11.42578125" style="3" customWidth="1"/>
    <col min="12045" max="12045" width="11.5703125" style="3" bestFit="1" customWidth="1"/>
    <col min="12046" max="12046" width="14.5703125" style="3" customWidth="1"/>
    <col min="12047" max="12047" width="13" style="3" customWidth="1"/>
    <col min="12048" max="12048" width="49" style="3" customWidth="1"/>
    <col min="12049" max="12049" width="2.140625" style="3" customWidth="1"/>
    <col min="12050" max="12288" width="9.140625" style="3"/>
    <col min="12289" max="12289" width="1.85546875" style="3" customWidth="1"/>
    <col min="12290" max="12290" width="3.5703125" style="3" customWidth="1"/>
    <col min="12291" max="12291" width="29.5703125" style="3" customWidth="1"/>
    <col min="12292" max="12292" width="54.42578125" style="3" customWidth="1"/>
    <col min="12293" max="12294" width="12.42578125" style="3" customWidth="1"/>
    <col min="12295" max="12295" width="12.85546875" style="3" customWidth="1"/>
    <col min="12296" max="12296" width="13.5703125" style="3" customWidth="1"/>
    <col min="12297" max="12297" width="12.5703125" style="3" customWidth="1"/>
    <col min="12298" max="12298" width="14.42578125" style="3" customWidth="1"/>
    <col min="12299" max="12299" width="12" style="3" customWidth="1"/>
    <col min="12300" max="12300" width="11.42578125" style="3" customWidth="1"/>
    <col min="12301" max="12301" width="11.5703125" style="3" bestFit="1" customWidth="1"/>
    <col min="12302" max="12302" width="14.5703125" style="3" customWidth="1"/>
    <col min="12303" max="12303" width="13" style="3" customWidth="1"/>
    <col min="12304" max="12304" width="49" style="3" customWidth="1"/>
    <col min="12305" max="12305" width="2.140625" style="3" customWidth="1"/>
    <col min="12306" max="12544" width="9.140625" style="3"/>
    <col min="12545" max="12545" width="1.85546875" style="3" customWidth="1"/>
    <col min="12546" max="12546" width="3.5703125" style="3" customWidth="1"/>
    <col min="12547" max="12547" width="29.5703125" style="3" customWidth="1"/>
    <col min="12548" max="12548" width="54.42578125" style="3" customWidth="1"/>
    <col min="12549" max="12550" width="12.42578125" style="3" customWidth="1"/>
    <col min="12551" max="12551" width="12.85546875" style="3" customWidth="1"/>
    <col min="12552" max="12552" width="13.5703125" style="3" customWidth="1"/>
    <col min="12553" max="12553" width="12.5703125" style="3" customWidth="1"/>
    <col min="12554" max="12554" width="14.42578125" style="3" customWidth="1"/>
    <col min="12555" max="12555" width="12" style="3" customWidth="1"/>
    <col min="12556" max="12556" width="11.42578125" style="3" customWidth="1"/>
    <col min="12557" max="12557" width="11.5703125" style="3" bestFit="1" customWidth="1"/>
    <col min="12558" max="12558" width="14.5703125" style="3" customWidth="1"/>
    <col min="12559" max="12559" width="13" style="3" customWidth="1"/>
    <col min="12560" max="12560" width="49" style="3" customWidth="1"/>
    <col min="12561" max="12561" width="2.140625" style="3" customWidth="1"/>
    <col min="12562" max="12800" width="9.140625" style="3"/>
    <col min="12801" max="12801" width="1.85546875" style="3" customWidth="1"/>
    <col min="12802" max="12802" width="3.5703125" style="3" customWidth="1"/>
    <col min="12803" max="12803" width="29.5703125" style="3" customWidth="1"/>
    <col min="12804" max="12804" width="54.42578125" style="3" customWidth="1"/>
    <col min="12805" max="12806" width="12.42578125" style="3" customWidth="1"/>
    <col min="12807" max="12807" width="12.85546875" style="3" customWidth="1"/>
    <col min="12808" max="12808" width="13.5703125" style="3" customWidth="1"/>
    <col min="12809" max="12809" width="12.5703125" style="3" customWidth="1"/>
    <col min="12810" max="12810" width="14.42578125" style="3" customWidth="1"/>
    <col min="12811" max="12811" width="12" style="3" customWidth="1"/>
    <col min="12812" max="12812" width="11.42578125" style="3" customWidth="1"/>
    <col min="12813" max="12813" width="11.5703125" style="3" bestFit="1" customWidth="1"/>
    <col min="12814" max="12814" width="14.5703125" style="3" customWidth="1"/>
    <col min="12815" max="12815" width="13" style="3" customWidth="1"/>
    <col min="12816" max="12816" width="49" style="3" customWidth="1"/>
    <col min="12817" max="12817" width="2.140625" style="3" customWidth="1"/>
    <col min="12818" max="13056" width="9.140625" style="3"/>
    <col min="13057" max="13057" width="1.85546875" style="3" customWidth="1"/>
    <col min="13058" max="13058" width="3.5703125" style="3" customWidth="1"/>
    <col min="13059" max="13059" width="29.5703125" style="3" customWidth="1"/>
    <col min="13060" max="13060" width="54.42578125" style="3" customWidth="1"/>
    <col min="13061" max="13062" width="12.42578125" style="3" customWidth="1"/>
    <col min="13063" max="13063" width="12.85546875" style="3" customWidth="1"/>
    <col min="13064" max="13064" width="13.5703125" style="3" customWidth="1"/>
    <col min="13065" max="13065" width="12.5703125" style="3" customWidth="1"/>
    <col min="13066" max="13066" width="14.42578125" style="3" customWidth="1"/>
    <col min="13067" max="13067" width="12" style="3" customWidth="1"/>
    <col min="13068" max="13068" width="11.42578125" style="3" customWidth="1"/>
    <col min="13069" max="13069" width="11.5703125" style="3" bestFit="1" customWidth="1"/>
    <col min="13070" max="13070" width="14.5703125" style="3" customWidth="1"/>
    <col min="13071" max="13071" width="13" style="3" customWidth="1"/>
    <col min="13072" max="13072" width="49" style="3" customWidth="1"/>
    <col min="13073" max="13073" width="2.140625" style="3" customWidth="1"/>
    <col min="13074" max="13312" width="9.140625" style="3"/>
    <col min="13313" max="13313" width="1.85546875" style="3" customWidth="1"/>
    <col min="13314" max="13314" width="3.5703125" style="3" customWidth="1"/>
    <col min="13315" max="13315" width="29.5703125" style="3" customWidth="1"/>
    <col min="13316" max="13316" width="54.42578125" style="3" customWidth="1"/>
    <col min="13317" max="13318" width="12.42578125" style="3" customWidth="1"/>
    <col min="13319" max="13319" width="12.85546875" style="3" customWidth="1"/>
    <col min="13320" max="13320" width="13.5703125" style="3" customWidth="1"/>
    <col min="13321" max="13321" width="12.5703125" style="3" customWidth="1"/>
    <col min="13322" max="13322" width="14.42578125" style="3" customWidth="1"/>
    <col min="13323" max="13323" width="12" style="3" customWidth="1"/>
    <col min="13324" max="13324" width="11.42578125" style="3" customWidth="1"/>
    <col min="13325" max="13325" width="11.5703125" style="3" bestFit="1" customWidth="1"/>
    <col min="13326" max="13326" width="14.5703125" style="3" customWidth="1"/>
    <col min="13327" max="13327" width="13" style="3" customWidth="1"/>
    <col min="13328" max="13328" width="49" style="3" customWidth="1"/>
    <col min="13329" max="13329" width="2.140625" style="3" customWidth="1"/>
    <col min="13330" max="13568" width="9.140625" style="3"/>
    <col min="13569" max="13569" width="1.85546875" style="3" customWidth="1"/>
    <col min="13570" max="13570" width="3.5703125" style="3" customWidth="1"/>
    <col min="13571" max="13571" width="29.5703125" style="3" customWidth="1"/>
    <col min="13572" max="13572" width="54.42578125" style="3" customWidth="1"/>
    <col min="13573" max="13574" width="12.42578125" style="3" customWidth="1"/>
    <col min="13575" max="13575" width="12.85546875" style="3" customWidth="1"/>
    <col min="13576" max="13576" width="13.5703125" style="3" customWidth="1"/>
    <col min="13577" max="13577" width="12.5703125" style="3" customWidth="1"/>
    <col min="13578" max="13578" width="14.42578125" style="3" customWidth="1"/>
    <col min="13579" max="13579" width="12" style="3" customWidth="1"/>
    <col min="13580" max="13580" width="11.42578125" style="3" customWidth="1"/>
    <col min="13581" max="13581" width="11.5703125" style="3" bestFit="1" customWidth="1"/>
    <col min="13582" max="13582" width="14.5703125" style="3" customWidth="1"/>
    <col min="13583" max="13583" width="13" style="3" customWidth="1"/>
    <col min="13584" max="13584" width="49" style="3" customWidth="1"/>
    <col min="13585" max="13585" width="2.140625" style="3" customWidth="1"/>
    <col min="13586" max="13824" width="9.140625" style="3"/>
    <col min="13825" max="13825" width="1.85546875" style="3" customWidth="1"/>
    <col min="13826" max="13826" width="3.5703125" style="3" customWidth="1"/>
    <col min="13827" max="13827" width="29.5703125" style="3" customWidth="1"/>
    <col min="13828" max="13828" width="54.42578125" style="3" customWidth="1"/>
    <col min="13829" max="13830" width="12.42578125" style="3" customWidth="1"/>
    <col min="13831" max="13831" width="12.85546875" style="3" customWidth="1"/>
    <col min="13832" max="13832" width="13.5703125" style="3" customWidth="1"/>
    <col min="13833" max="13833" width="12.5703125" style="3" customWidth="1"/>
    <col min="13834" max="13834" width="14.42578125" style="3" customWidth="1"/>
    <col min="13835" max="13835" width="12" style="3" customWidth="1"/>
    <col min="13836" max="13836" width="11.42578125" style="3" customWidth="1"/>
    <col min="13837" max="13837" width="11.5703125" style="3" bestFit="1" customWidth="1"/>
    <col min="13838" max="13838" width="14.5703125" style="3" customWidth="1"/>
    <col min="13839" max="13839" width="13" style="3" customWidth="1"/>
    <col min="13840" max="13840" width="49" style="3" customWidth="1"/>
    <col min="13841" max="13841" width="2.140625" style="3" customWidth="1"/>
    <col min="13842" max="14080" width="9.140625" style="3"/>
    <col min="14081" max="14081" width="1.85546875" style="3" customWidth="1"/>
    <col min="14082" max="14082" width="3.5703125" style="3" customWidth="1"/>
    <col min="14083" max="14083" width="29.5703125" style="3" customWidth="1"/>
    <col min="14084" max="14084" width="54.42578125" style="3" customWidth="1"/>
    <col min="14085" max="14086" width="12.42578125" style="3" customWidth="1"/>
    <col min="14087" max="14087" width="12.85546875" style="3" customWidth="1"/>
    <col min="14088" max="14088" width="13.5703125" style="3" customWidth="1"/>
    <col min="14089" max="14089" width="12.5703125" style="3" customWidth="1"/>
    <col min="14090" max="14090" width="14.42578125" style="3" customWidth="1"/>
    <col min="14091" max="14091" width="12" style="3" customWidth="1"/>
    <col min="14092" max="14092" width="11.42578125" style="3" customWidth="1"/>
    <col min="14093" max="14093" width="11.5703125" style="3" bestFit="1" customWidth="1"/>
    <col min="14094" max="14094" width="14.5703125" style="3" customWidth="1"/>
    <col min="14095" max="14095" width="13" style="3" customWidth="1"/>
    <col min="14096" max="14096" width="49" style="3" customWidth="1"/>
    <col min="14097" max="14097" width="2.140625" style="3" customWidth="1"/>
    <col min="14098" max="14336" width="9.140625" style="3"/>
    <col min="14337" max="14337" width="1.85546875" style="3" customWidth="1"/>
    <col min="14338" max="14338" width="3.5703125" style="3" customWidth="1"/>
    <col min="14339" max="14339" width="29.5703125" style="3" customWidth="1"/>
    <col min="14340" max="14340" width="54.42578125" style="3" customWidth="1"/>
    <col min="14341" max="14342" width="12.42578125" style="3" customWidth="1"/>
    <col min="14343" max="14343" width="12.85546875" style="3" customWidth="1"/>
    <col min="14344" max="14344" width="13.5703125" style="3" customWidth="1"/>
    <col min="14345" max="14345" width="12.5703125" style="3" customWidth="1"/>
    <col min="14346" max="14346" width="14.42578125" style="3" customWidth="1"/>
    <col min="14347" max="14347" width="12" style="3" customWidth="1"/>
    <col min="14348" max="14348" width="11.42578125" style="3" customWidth="1"/>
    <col min="14349" max="14349" width="11.5703125" style="3" bestFit="1" customWidth="1"/>
    <col min="14350" max="14350" width="14.5703125" style="3" customWidth="1"/>
    <col min="14351" max="14351" width="13" style="3" customWidth="1"/>
    <col min="14352" max="14352" width="49" style="3" customWidth="1"/>
    <col min="14353" max="14353" width="2.140625" style="3" customWidth="1"/>
    <col min="14354" max="14592" width="9.140625" style="3"/>
    <col min="14593" max="14593" width="1.85546875" style="3" customWidth="1"/>
    <col min="14594" max="14594" width="3.5703125" style="3" customWidth="1"/>
    <col min="14595" max="14595" width="29.5703125" style="3" customWidth="1"/>
    <col min="14596" max="14596" width="54.42578125" style="3" customWidth="1"/>
    <col min="14597" max="14598" width="12.42578125" style="3" customWidth="1"/>
    <col min="14599" max="14599" width="12.85546875" style="3" customWidth="1"/>
    <col min="14600" max="14600" width="13.5703125" style="3" customWidth="1"/>
    <col min="14601" max="14601" width="12.5703125" style="3" customWidth="1"/>
    <col min="14602" max="14602" width="14.42578125" style="3" customWidth="1"/>
    <col min="14603" max="14603" width="12" style="3" customWidth="1"/>
    <col min="14604" max="14604" width="11.42578125" style="3" customWidth="1"/>
    <col min="14605" max="14605" width="11.5703125" style="3" bestFit="1" customWidth="1"/>
    <col min="14606" max="14606" width="14.5703125" style="3" customWidth="1"/>
    <col min="14607" max="14607" width="13" style="3" customWidth="1"/>
    <col min="14608" max="14608" width="49" style="3" customWidth="1"/>
    <col min="14609" max="14609" width="2.140625" style="3" customWidth="1"/>
    <col min="14610" max="14848" width="9.140625" style="3"/>
    <col min="14849" max="14849" width="1.85546875" style="3" customWidth="1"/>
    <col min="14850" max="14850" width="3.5703125" style="3" customWidth="1"/>
    <col min="14851" max="14851" width="29.5703125" style="3" customWidth="1"/>
    <col min="14852" max="14852" width="54.42578125" style="3" customWidth="1"/>
    <col min="14853" max="14854" width="12.42578125" style="3" customWidth="1"/>
    <col min="14855" max="14855" width="12.85546875" style="3" customWidth="1"/>
    <col min="14856" max="14856" width="13.5703125" style="3" customWidth="1"/>
    <col min="14857" max="14857" width="12.5703125" style="3" customWidth="1"/>
    <col min="14858" max="14858" width="14.42578125" style="3" customWidth="1"/>
    <col min="14859" max="14859" width="12" style="3" customWidth="1"/>
    <col min="14860" max="14860" width="11.42578125" style="3" customWidth="1"/>
    <col min="14861" max="14861" width="11.5703125" style="3" bestFit="1" customWidth="1"/>
    <col min="14862" max="14862" width="14.5703125" style="3" customWidth="1"/>
    <col min="14863" max="14863" width="13" style="3" customWidth="1"/>
    <col min="14864" max="14864" width="49" style="3" customWidth="1"/>
    <col min="14865" max="14865" width="2.140625" style="3" customWidth="1"/>
    <col min="14866" max="15104" width="9.140625" style="3"/>
    <col min="15105" max="15105" width="1.85546875" style="3" customWidth="1"/>
    <col min="15106" max="15106" width="3.5703125" style="3" customWidth="1"/>
    <col min="15107" max="15107" width="29.5703125" style="3" customWidth="1"/>
    <col min="15108" max="15108" width="54.42578125" style="3" customWidth="1"/>
    <col min="15109" max="15110" width="12.42578125" style="3" customWidth="1"/>
    <col min="15111" max="15111" width="12.85546875" style="3" customWidth="1"/>
    <col min="15112" max="15112" width="13.5703125" style="3" customWidth="1"/>
    <col min="15113" max="15113" width="12.5703125" style="3" customWidth="1"/>
    <col min="15114" max="15114" width="14.42578125" style="3" customWidth="1"/>
    <col min="15115" max="15115" width="12" style="3" customWidth="1"/>
    <col min="15116" max="15116" width="11.42578125" style="3" customWidth="1"/>
    <col min="15117" max="15117" width="11.5703125" style="3" bestFit="1" customWidth="1"/>
    <col min="15118" max="15118" width="14.5703125" style="3" customWidth="1"/>
    <col min="15119" max="15119" width="13" style="3" customWidth="1"/>
    <col min="15120" max="15120" width="49" style="3" customWidth="1"/>
    <col min="15121" max="15121" width="2.140625" style="3" customWidth="1"/>
    <col min="15122" max="15360" width="9.140625" style="3"/>
    <col min="15361" max="15361" width="1.85546875" style="3" customWidth="1"/>
    <col min="15362" max="15362" width="3.5703125" style="3" customWidth="1"/>
    <col min="15363" max="15363" width="29.5703125" style="3" customWidth="1"/>
    <col min="15364" max="15364" width="54.42578125" style="3" customWidth="1"/>
    <col min="15365" max="15366" width="12.42578125" style="3" customWidth="1"/>
    <col min="15367" max="15367" width="12.85546875" style="3" customWidth="1"/>
    <col min="15368" max="15368" width="13.5703125" style="3" customWidth="1"/>
    <col min="15369" max="15369" width="12.5703125" style="3" customWidth="1"/>
    <col min="15370" max="15370" width="14.42578125" style="3" customWidth="1"/>
    <col min="15371" max="15371" width="12" style="3" customWidth="1"/>
    <col min="15372" max="15372" width="11.42578125" style="3" customWidth="1"/>
    <col min="15373" max="15373" width="11.5703125" style="3" bestFit="1" customWidth="1"/>
    <col min="15374" max="15374" width="14.5703125" style="3" customWidth="1"/>
    <col min="15375" max="15375" width="13" style="3" customWidth="1"/>
    <col min="15376" max="15376" width="49" style="3" customWidth="1"/>
    <col min="15377" max="15377" width="2.140625" style="3" customWidth="1"/>
    <col min="15378" max="15616" width="9.140625" style="3"/>
    <col min="15617" max="15617" width="1.85546875" style="3" customWidth="1"/>
    <col min="15618" max="15618" width="3.5703125" style="3" customWidth="1"/>
    <col min="15619" max="15619" width="29.5703125" style="3" customWidth="1"/>
    <col min="15620" max="15620" width="54.42578125" style="3" customWidth="1"/>
    <col min="15621" max="15622" width="12.42578125" style="3" customWidth="1"/>
    <col min="15623" max="15623" width="12.85546875" style="3" customWidth="1"/>
    <col min="15624" max="15624" width="13.5703125" style="3" customWidth="1"/>
    <col min="15625" max="15625" width="12.5703125" style="3" customWidth="1"/>
    <col min="15626" max="15626" width="14.42578125" style="3" customWidth="1"/>
    <col min="15627" max="15627" width="12" style="3" customWidth="1"/>
    <col min="15628" max="15628" width="11.42578125" style="3" customWidth="1"/>
    <col min="15629" max="15629" width="11.5703125" style="3" bestFit="1" customWidth="1"/>
    <col min="15630" max="15630" width="14.5703125" style="3" customWidth="1"/>
    <col min="15631" max="15631" width="13" style="3" customWidth="1"/>
    <col min="15632" max="15632" width="49" style="3" customWidth="1"/>
    <col min="15633" max="15633" width="2.140625" style="3" customWidth="1"/>
    <col min="15634" max="15872" width="9.140625" style="3"/>
    <col min="15873" max="15873" width="1.85546875" style="3" customWidth="1"/>
    <col min="15874" max="15874" width="3.5703125" style="3" customWidth="1"/>
    <col min="15875" max="15875" width="29.5703125" style="3" customWidth="1"/>
    <col min="15876" max="15876" width="54.42578125" style="3" customWidth="1"/>
    <col min="15877" max="15878" width="12.42578125" style="3" customWidth="1"/>
    <col min="15879" max="15879" width="12.85546875" style="3" customWidth="1"/>
    <col min="15880" max="15880" width="13.5703125" style="3" customWidth="1"/>
    <col min="15881" max="15881" width="12.5703125" style="3" customWidth="1"/>
    <col min="15882" max="15882" width="14.42578125" style="3" customWidth="1"/>
    <col min="15883" max="15883" width="12" style="3" customWidth="1"/>
    <col min="15884" max="15884" width="11.42578125" style="3" customWidth="1"/>
    <col min="15885" max="15885" width="11.5703125" style="3" bestFit="1" customWidth="1"/>
    <col min="15886" max="15886" width="14.5703125" style="3" customWidth="1"/>
    <col min="15887" max="15887" width="13" style="3" customWidth="1"/>
    <col min="15888" max="15888" width="49" style="3" customWidth="1"/>
    <col min="15889" max="15889" width="2.140625" style="3" customWidth="1"/>
    <col min="15890" max="16128" width="9.140625" style="3"/>
    <col min="16129" max="16129" width="1.85546875" style="3" customWidth="1"/>
    <col min="16130" max="16130" width="3.5703125" style="3" customWidth="1"/>
    <col min="16131" max="16131" width="29.5703125" style="3" customWidth="1"/>
    <col min="16132" max="16132" width="54.42578125" style="3" customWidth="1"/>
    <col min="16133" max="16134" width="12.42578125" style="3" customWidth="1"/>
    <col min="16135" max="16135" width="12.85546875" style="3" customWidth="1"/>
    <col min="16136" max="16136" width="13.5703125" style="3" customWidth="1"/>
    <col min="16137" max="16137" width="12.5703125" style="3" customWidth="1"/>
    <col min="16138" max="16138" width="14.42578125" style="3" customWidth="1"/>
    <col min="16139" max="16139" width="12" style="3" customWidth="1"/>
    <col min="16140" max="16140" width="11.42578125" style="3" customWidth="1"/>
    <col min="16141" max="16141" width="11.5703125" style="3" bestFit="1" customWidth="1"/>
    <col min="16142" max="16142" width="14.5703125" style="3" customWidth="1"/>
    <col min="16143" max="16143" width="13" style="3" customWidth="1"/>
    <col min="16144" max="16144" width="49" style="3" customWidth="1"/>
    <col min="16145" max="16145" width="2.140625" style="3" customWidth="1"/>
    <col min="16146" max="16384" width="9.140625" style="3"/>
  </cols>
  <sheetData>
    <row r="1" spans="1:25" ht="20.25" x14ac:dyDescent="0.3">
      <c r="B1" s="359" t="s">
        <v>0</v>
      </c>
      <c r="C1" s="359"/>
      <c r="D1" s="359"/>
      <c r="E1" s="359"/>
      <c r="F1" s="359"/>
      <c r="G1" s="359"/>
      <c r="H1" s="359"/>
      <c r="I1" s="359"/>
      <c r="J1" s="359"/>
      <c r="K1" s="359"/>
      <c r="L1" s="359"/>
      <c r="M1" s="359"/>
      <c r="N1" s="359"/>
      <c r="O1" s="359"/>
      <c r="P1" s="359"/>
      <c r="Q1" s="359"/>
    </row>
    <row r="2" spans="1:25" ht="20.25" x14ac:dyDescent="0.3">
      <c r="B2" s="359" t="s">
        <v>38</v>
      </c>
      <c r="C2" s="359"/>
      <c r="D2" s="359"/>
      <c r="E2" s="359"/>
      <c r="F2" s="359"/>
      <c r="G2" s="359"/>
      <c r="H2" s="359"/>
      <c r="I2" s="359"/>
      <c r="J2" s="359"/>
      <c r="K2" s="359"/>
      <c r="L2" s="359"/>
      <c r="M2" s="359"/>
      <c r="N2" s="359"/>
      <c r="O2" s="359"/>
      <c r="P2" s="359"/>
      <c r="Q2" s="359"/>
    </row>
    <row r="3" spans="1:25" ht="5.25" customHeight="1" x14ac:dyDescent="0.2">
      <c r="B3" s="9"/>
      <c r="C3" s="2"/>
      <c r="D3" s="2"/>
      <c r="E3" s="2"/>
      <c r="F3" s="2"/>
      <c r="G3" s="2"/>
      <c r="H3" s="2"/>
      <c r="J3" s="2"/>
      <c r="K3" s="2"/>
      <c r="L3" s="2"/>
      <c r="M3" s="2"/>
      <c r="N3" s="2"/>
      <c r="O3" s="2"/>
      <c r="P3" s="2"/>
    </row>
    <row r="4" spans="1:25" ht="13.5" thickBot="1" x14ac:dyDescent="0.25">
      <c r="B4" s="379" t="s">
        <v>39</v>
      </c>
      <c r="C4" s="379"/>
      <c r="D4" s="22" t="s">
        <v>305</v>
      </c>
      <c r="E4" s="23"/>
      <c r="F4" s="2"/>
      <c r="G4" s="2"/>
      <c r="H4" s="2"/>
      <c r="J4" s="2"/>
      <c r="K4" s="2"/>
      <c r="L4" s="2"/>
      <c r="M4" s="2"/>
      <c r="N4" s="2"/>
      <c r="O4" s="2"/>
      <c r="P4" s="2"/>
    </row>
    <row r="5" spans="1:25" ht="13.5" thickBot="1" x14ac:dyDescent="0.25">
      <c r="B5" s="379" t="s">
        <v>40</v>
      </c>
      <c r="C5" s="379"/>
      <c r="D5" s="24">
        <v>1</v>
      </c>
      <c r="E5" s="25" t="s">
        <v>41</v>
      </c>
      <c r="F5" s="26" t="s">
        <v>42</v>
      </c>
      <c r="G5" s="381" t="s">
        <v>360</v>
      </c>
      <c r="H5" s="381"/>
      <c r="I5" s="381"/>
      <c r="J5" s="381"/>
      <c r="K5" s="27"/>
      <c r="L5" s="27"/>
      <c r="M5" s="28" t="s">
        <v>17</v>
      </c>
      <c r="N5" s="29" t="str">
        <f>DQI!I13</f>
        <v>3,2,3,1,1</v>
      </c>
      <c r="O5" s="30"/>
      <c r="P5" s="18" t="s">
        <v>43</v>
      </c>
    </row>
    <row r="6" spans="1:25" ht="27.75" customHeight="1" x14ac:dyDescent="0.2">
      <c r="B6" s="382" t="s">
        <v>44</v>
      </c>
      <c r="C6" s="383"/>
      <c r="D6" s="384" t="s">
        <v>338</v>
      </c>
      <c r="E6" s="385"/>
      <c r="F6" s="385"/>
      <c r="G6" s="385"/>
      <c r="H6" s="385"/>
      <c r="I6" s="385"/>
      <c r="J6" s="385"/>
      <c r="K6" s="385"/>
      <c r="L6" s="385"/>
      <c r="M6" s="385"/>
      <c r="N6" s="385"/>
      <c r="O6" s="386"/>
      <c r="P6" s="31"/>
    </row>
    <row r="7" spans="1:25" ht="13.5" thickBot="1" x14ac:dyDescent="0.25">
      <c r="B7" s="9"/>
      <c r="C7" s="2"/>
      <c r="D7" s="2"/>
      <c r="E7" s="2"/>
      <c r="F7" s="2"/>
      <c r="G7" s="2"/>
      <c r="H7" s="2"/>
      <c r="J7" s="2"/>
      <c r="K7" s="2"/>
      <c r="L7" s="2"/>
      <c r="M7" s="2"/>
      <c r="N7" s="2"/>
      <c r="O7" s="2"/>
      <c r="P7" s="2"/>
    </row>
    <row r="8" spans="1:25" s="33" customFormat="1" ht="13.5" thickBot="1" x14ac:dyDescent="0.25">
      <c r="A8" s="32"/>
      <c r="B8" s="387" t="s">
        <v>45</v>
      </c>
      <c r="C8" s="388"/>
      <c r="D8" s="388"/>
      <c r="E8" s="388"/>
      <c r="F8" s="388"/>
      <c r="G8" s="388"/>
      <c r="H8" s="388"/>
      <c r="I8" s="388"/>
      <c r="J8" s="388"/>
      <c r="K8" s="388"/>
      <c r="L8" s="388"/>
      <c r="M8" s="388"/>
      <c r="N8" s="388"/>
      <c r="O8" s="388"/>
      <c r="P8" s="389"/>
      <c r="Q8" s="32"/>
      <c r="R8" s="32"/>
      <c r="S8" s="32"/>
      <c r="T8" s="32"/>
      <c r="U8" s="32"/>
      <c r="V8" s="32"/>
      <c r="W8" s="32"/>
      <c r="X8" s="32"/>
      <c r="Y8" s="32"/>
    </row>
    <row r="9" spans="1:25" x14ac:dyDescent="0.2">
      <c r="B9" s="9"/>
      <c r="C9" s="2"/>
      <c r="D9" s="2"/>
      <c r="E9" s="2"/>
      <c r="F9" s="2"/>
      <c r="G9" s="2"/>
      <c r="H9" s="2"/>
      <c r="J9" s="2"/>
      <c r="K9" s="2"/>
      <c r="L9" s="2"/>
      <c r="M9" s="2"/>
      <c r="N9" s="2"/>
      <c r="O9" s="2"/>
      <c r="P9" s="2"/>
    </row>
    <row r="10" spans="1:25" x14ac:dyDescent="0.2">
      <c r="B10" s="379" t="s">
        <v>46</v>
      </c>
      <c r="C10" s="379"/>
      <c r="D10" s="390" t="s">
        <v>261</v>
      </c>
      <c r="E10" s="391"/>
      <c r="F10" s="2"/>
      <c r="G10" s="34" t="s">
        <v>47</v>
      </c>
      <c r="H10" s="35"/>
      <c r="I10" s="35"/>
      <c r="J10" s="35"/>
      <c r="K10" s="35"/>
      <c r="L10" s="35"/>
      <c r="M10" s="35"/>
      <c r="N10" s="35"/>
      <c r="O10" s="36"/>
      <c r="P10" s="2"/>
    </row>
    <row r="11" spans="1:25" x14ac:dyDescent="0.2">
      <c r="B11" s="392" t="s">
        <v>48</v>
      </c>
      <c r="C11" s="393"/>
      <c r="D11" s="376" t="s">
        <v>260</v>
      </c>
      <c r="E11" s="391"/>
      <c r="F11" s="2"/>
      <c r="G11" s="37" t="str">
        <f>CONCATENATE("Reference Flow: ",D5," ",E5," of ",G5)</f>
        <v>Reference Flow: 1 kg of Rare earth concentrate</v>
      </c>
      <c r="H11" s="38"/>
      <c r="I11" s="38"/>
      <c r="J11" s="38"/>
      <c r="K11" s="38"/>
      <c r="L11" s="38"/>
      <c r="M11" s="38"/>
      <c r="N11" s="38"/>
      <c r="O11" s="39"/>
      <c r="P11" s="2"/>
    </row>
    <row r="12" spans="1:25" x14ac:dyDescent="0.2">
      <c r="B12" s="379" t="s">
        <v>49</v>
      </c>
      <c r="C12" s="379"/>
      <c r="D12" s="380">
        <v>2007</v>
      </c>
      <c r="E12" s="380"/>
      <c r="F12" s="2"/>
      <c r="G12" s="37"/>
      <c r="H12" s="38"/>
      <c r="I12" s="38"/>
      <c r="J12" s="38"/>
      <c r="K12" s="38"/>
      <c r="L12" s="38"/>
      <c r="M12" s="38"/>
      <c r="N12" s="38"/>
      <c r="O12" s="39"/>
      <c r="P12" s="2"/>
    </row>
    <row r="13" spans="1:25" ht="12.75" customHeight="1" x14ac:dyDescent="0.2">
      <c r="B13" s="379" t="s">
        <v>50</v>
      </c>
      <c r="C13" s="379"/>
      <c r="D13" s="380" t="s">
        <v>104</v>
      </c>
      <c r="E13" s="380"/>
      <c r="F13" s="2"/>
      <c r="G13" s="394" t="s">
        <v>357</v>
      </c>
      <c r="H13" s="395"/>
      <c r="I13" s="395"/>
      <c r="J13" s="395"/>
      <c r="K13" s="395"/>
      <c r="L13" s="395"/>
      <c r="M13" s="395"/>
      <c r="N13" s="395"/>
      <c r="O13" s="396"/>
      <c r="P13" s="2"/>
    </row>
    <row r="14" spans="1:25" x14ac:dyDescent="0.2">
      <c r="B14" s="379" t="s">
        <v>51</v>
      </c>
      <c r="C14" s="379"/>
      <c r="D14" s="380" t="s">
        <v>97</v>
      </c>
      <c r="E14" s="380"/>
      <c r="F14" s="2"/>
      <c r="G14" s="394"/>
      <c r="H14" s="395"/>
      <c r="I14" s="395"/>
      <c r="J14" s="395"/>
      <c r="K14" s="395"/>
      <c r="L14" s="395"/>
      <c r="M14" s="395"/>
      <c r="N14" s="395"/>
      <c r="O14" s="396"/>
      <c r="P14" s="2"/>
    </row>
    <row r="15" spans="1:25" x14ac:dyDescent="0.2">
      <c r="B15" s="379" t="s">
        <v>52</v>
      </c>
      <c r="C15" s="379"/>
      <c r="D15" s="380" t="s">
        <v>306</v>
      </c>
      <c r="E15" s="380"/>
      <c r="F15" s="2"/>
      <c r="G15" s="394"/>
      <c r="H15" s="395"/>
      <c r="I15" s="395"/>
      <c r="J15" s="395"/>
      <c r="K15" s="395"/>
      <c r="L15" s="395"/>
      <c r="M15" s="395"/>
      <c r="N15" s="395"/>
      <c r="O15" s="396"/>
      <c r="P15" s="2"/>
    </row>
    <row r="16" spans="1:25" x14ac:dyDescent="0.2">
      <c r="B16" s="379" t="s">
        <v>53</v>
      </c>
      <c r="C16" s="379"/>
      <c r="D16" s="380" t="s">
        <v>93</v>
      </c>
      <c r="E16" s="380"/>
      <c r="F16" s="2"/>
      <c r="G16" s="394"/>
      <c r="H16" s="395"/>
      <c r="I16" s="395"/>
      <c r="J16" s="395"/>
      <c r="K16" s="395"/>
      <c r="L16" s="395"/>
      <c r="M16" s="395"/>
      <c r="N16" s="395"/>
      <c r="O16" s="396"/>
      <c r="P16" s="2"/>
    </row>
    <row r="17" spans="1:25" ht="23.45" customHeight="1" x14ac:dyDescent="0.2">
      <c r="B17" s="398" t="s">
        <v>54</v>
      </c>
      <c r="C17" s="399"/>
      <c r="D17" s="400"/>
      <c r="E17" s="400"/>
      <c r="F17" s="2"/>
      <c r="G17" s="40" t="s">
        <v>339</v>
      </c>
      <c r="H17" s="41"/>
      <c r="I17" s="41"/>
      <c r="J17" s="41"/>
      <c r="K17" s="41"/>
      <c r="L17" s="41"/>
      <c r="M17" s="41"/>
      <c r="N17" s="41"/>
      <c r="O17" s="42"/>
      <c r="P17" s="2"/>
    </row>
    <row r="18" spans="1:25" x14ac:dyDescent="0.2">
      <c r="B18" s="9"/>
      <c r="C18" s="2"/>
      <c r="D18" s="2"/>
      <c r="E18" s="2"/>
      <c r="F18" s="2"/>
      <c r="G18" s="2"/>
      <c r="H18" s="2"/>
      <c r="J18" s="2"/>
      <c r="K18" s="2"/>
      <c r="L18" s="2"/>
      <c r="M18" s="2"/>
      <c r="N18" s="2"/>
      <c r="O18" s="2"/>
      <c r="P18" s="2"/>
    </row>
    <row r="19" spans="1:25" ht="13.5" thickBot="1" x14ac:dyDescent="0.25">
      <c r="B19" s="9"/>
      <c r="C19" s="2"/>
      <c r="D19" s="2"/>
      <c r="E19" s="2"/>
      <c r="F19" s="2"/>
      <c r="G19" s="2"/>
      <c r="H19" s="2"/>
      <c r="J19" s="2"/>
      <c r="K19" s="2"/>
      <c r="L19" s="2"/>
      <c r="M19" s="2"/>
      <c r="N19" s="2"/>
      <c r="O19" s="2"/>
      <c r="P19" s="2"/>
    </row>
    <row r="20" spans="1:25" s="33" customFormat="1" ht="13.5" thickBot="1" x14ac:dyDescent="0.25">
      <c r="A20" s="32"/>
      <c r="B20" s="387" t="s">
        <v>55</v>
      </c>
      <c r="C20" s="388"/>
      <c r="D20" s="388"/>
      <c r="E20" s="388"/>
      <c r="F20" s="388"/>
      <c r="G20" s="388"/>
      <c r="H20" s="388"/>
      <c r="I20" s="388"/>
      <c r="J20" s="388"/>
      <c r="K20" s="388"/>
      <c r="L20" s="388"/>
      <c r="M20" s="388"/>
      <c r="N20" s="388"/>
      <c r="O20" s="388"/>
      <c r="P20" s="389"/>
      <c r="Q20" s="32"/>
      <c r="R20" s="32"/>
      <c r="S20" s="32"/>
      <c r="T20" s="32"/>
      <c r="U20" s="32"/>
      <c r="V20" s="32"/>
      <c r="W20" s="32"/>
      <c r="X20" s="32"/>
      <c r="Y20" s="32"/>
    </row>
    <row r="21" spans="1:25" x14ac:dyDescent="0.2">
      <c r="B21" s="9"/>
      <c r="C21" s="2"/>
      <c r="D21" s="2"/>
      <c r="E21" s="2"/>
      <c r="F21" s="2"/>
      <c r="G21" s="43" t="s">
        <v>56</v>
      </c>
      <c r="H21" s="2"/>
      <c r="J21" s="2"/>
      <c r="K21" s="2"/>
      <c r="L21" s="2"/>
      <c r="M21" s="2"/>
      <c r="N21" s="2"/>
      <c r="O21" s="2"/>
      <c r="P21" s="2"/>
    </row>
    <row r="22" spans="1:25" x14ac:dyDescent="0.2">
      <c r="B22" s="9"/>
      <c r="C22" s="44" t="s">
        <v>57</v>
      </c>
      <c r="D22" s="44" t="s">
        <v>58</v>
      </c>
      <c r="E22" s="44" t="s">
        <v>59</v>
      </c>
      <c r="F22" s="44" t="s">
        <v>60</v>
      </c>
      <c r="G22" s="44" t="s">
        <v>61</v>
      </c>
      <c r="H22" s="44" t="s">
        <v>62</v>
      </c>
      <c r="I22" s="44" t="s">
        <v>63</v>
      </c>
      <c r="J22" s="401" t="s">
        <v>64</v>
      </c>
      <c r="K22" s="402"/>
      <c r="L22" s="402"/>
      <c r="M22" s="402"/>
      <c r="N22" s="402"/>
      <c r="O22" s="402"/>
      <c r="P22" s="403"/>
    </row>
    <row r="23" spans="1:25" x14ac:dyDescent="0.2">
      <c r="B23" s="18">
        <f t="shared" ref="B23:B52" si="0">LEN(C23)</f>
        <v>9</v>
      </c>
      <c r="C23" s="45" t="s">
        <v>439</v>
      </c>
      <c r="D23" s="314"/>
      <c r="E23" s="251">
        <f>'Flotation Calculations'!B7</f>
        <v>7.0000000000000007E-2</v>
      </c>
      <c r="F23" s="249"/>
      <c r="G23" s="250"/>
      <c r="H23" s="46" t="s">
        <v>423</v>
      </c>
      <c r="I23" s="46">
        <v>2</v>
      </c>
      <c r="J23" s="376" t="s">
        <v>443</v>
      </c>
      <c r="K23" s="377"/>
      <c r="L23" s="377"/>
      <c r="M23" s="377"/>
      <c r="N23" s="377"/>
      <c r="O23" s="377"/>
      <c r="P23" s="378"/>
    </row>
    <row r="24" spans="1:25" x14ac:dyDescent="0.2">
      <c r="B24" s="18">
        <f t="shared" si="0"/>
        <v>13</v>
      </c>
      <c r="C24" s="45" t="s">
        <v>273</v>
      </c>
      <c r="D24" s="314"/>
      <c r="E24" s="348">
        <f>'Flotation Calculations'!B5</f>
        <v>0.67500000000000004</v>
      </c>
      <c r="F24" s="349">
        <f>'Flotation Calculations'!C5</f>
        <v>0.65</v>
      </c>
      <c r="G24" s="350">
        <f>'Flotation Calculations'!D5</f>
        <v>0.7</v>
      </c>
      <c r="H24" s="46" t="s">
        <v>423</v>
      </c>
      <c r="I24" s="46">
        <v>2</v>
      </c>
      <c r="J24" s="376" t="s">
        <v>462</v>
      </c>
      <c r="K24" s="377"/>
      <c r="L24" s="377"/>
      <c r="M24" s="377"/>
      <c r="N24" s="377"/>
      <c r="O24" s="377"/>
      <c r="P24" s="378"/>
    </row>
    <row r="25" spans="1:25" x14ac:dyDescent="0.2">
      <c r="B25" s="18">
        <f t="shared" si="0"/>
        <v>7</v>
      </c>
      <c r="C25" s="45" t="s">
        <v>384</v>
      </c>
      <c r="D25" s="314" t="s">
        <v>442</v>
      </c>
      <c r="E25" s="251">
        <f>E23*E24</f>
        <v>4.7250000000000007E-2</v>
      </c>
      <c r="F25" s="249"/>
      <c r="G25" s="250"/>
      <c r="H25" s="46" t="s">
        <v>423</v>
      </c>
      <c r="I25" s="46">
        <v>2</v>
      </c>
      <c r="J25" s="376" t="s">
        <v>463</v>
      </c>
      <c r="K25" s="377"/>
      <c r="L25" s="377"/>
      <c r="M25" s="377"/>
      <c r="N25" s="377"/>
      <c r="O25" s="377"/>
      <c r="P25" s="378"/>
    </row>
    <row r="26" spans="1:25" x14ac:dyDescent="0.2">
      <c r="B26" s="18"/>
      <c r="C26" s="45" t="s">
        <v>440</v>
      </c>
      <c r="D26" s="314"/>
      <c r="E26" s="251">
        <f>'Flotation Calculations'!B10</f>
        <v>0.72</v>
      </c>
      <c r="F26" s="249"/>
      <c r="G26" s="250"/>
      <c r="H26" s="46" t="s">
        <v>423</v>
      </c>
      <c r="I26" s="46">
        <v>2</v>
      </c>
      <c r="J26" s="376" t="s">
        <v>461</v>
      </c>
      <c r="K26" s="377"/>
      <c r="L26" s="377"/>
      <c r="M26" s="377"/>
      <c r="N26" s="377"/>
      <c r="O26" s="377"/>
      <c r="P26" s="378"/>
    </row>
    <row r="27" spans="1:25" x14ac:dyDescent="0.2">
      <c r="B27" s="18">
        <f t="shared" si="0"/>
        <v>11</v>
      </c>
      <c r="C27" s="45" t="s">
        <v>304</v>
      </c>
      <c r="D27" s="314" t="s">
        <v>441</v>
      </c>
      <c r="E27" s="251">
        <f>E26/E25</f>
        <v>15.238095238095235</v>
      </c>
      <c r="F27" s="252"/>
      <c r="G27" s="253"/>
      <c r="H27" s="46" t="s">
        <v>423</v>
      </c>
      <c r="I27" s="46">
        <v>2</v>
      </c>
      <c r="J27" s="376" t="s">
        <v>407</v>
      </c>
      <c r="K27" s="377"/>
      <c r="L27" s="377"/>
      <c r="M27" s="377"/>
      <c r="N27" s="377"/>
      <c r="O27" s="377"/>
      <c r="P27" s="378"/>
    </row>
    <row r="28" spans="1:25" ht="15" x14ac:dyDescent="0.25">
      <c r="B28" s="18">
        <f t="shared" si="0"/>
        <v>12</v>
      </c>
      <c r="C28" s="45" t="s">
        <v>346</v>
      </c>
      <c r="D28" s="314"/>
      <c r="E28" s="251">
        <f>'Flotation Calculations'!B16</f>
        <v>0.3</v>
      </c>
      <c r="F28" s="252"/>
      <c r="G28" s="253"/>
      <c r="H28" s="240" t="s">
        <v>445</v>
      </c>
      <c r="I28" s="46">
        <v>2</v>
      </c>
      <c r="J28" s="376" t="s">
        <v>444</v>
      </c>
      <c r="K28" s="377"/>
      <c r="L28" s="377"/>
      <c r="M28" s="377"/>
      <c r="N28" s="377"/>
      <c r="O28" s="377"/>
      <c r="P28" s="378"/>
    </row>
    <row r="29" spans="1:25" ht="15" x14ac:dyDescent="0.25">
      <c r="B29" s="18">
        <f t="shared" si="0"/>
        <v>6</v>
      </c>
      <c r="C29" s="186" t="s">
        <v>347</v>
      </c>
      <c r="D29" s="265" t="s">
        <v>355</v>
      </c>
      <c r="E29" s="264">
        <f>E27/E28</f>
        <v>50.793650793650784</v>
      </c>
      <c r="F29" s="186"/>
      <c r="G29" s="186"/>
      <c r="H29" s="316" t="s">
        <v>423</v>
      </c>
      <c r="I29" s="280">
        <v>2</v>
      </c>
      <c r="J29" s="376" t="s">
        <v>448</v>
      </c>
      <c r="K29" s="377"/>
      <c r="L29" s="377"/>
      <c r="M29" s="377"/>
      <c r="N29" s="377"/>
      <c r="O29" s="377"/>
      <c r="P29" s="378"/>
    </row>
    <row r="30" spans="1:25" ht="15" x14ac:dyDescent="0.25">
      <c r="B30" s="18">
        <f t="shared" si="0"/>
        <v>10</v>
      </c>
      <c r="C30" s="186" t="s">
        <v>348</v>
      </c>
      <c r="D30" s="265"/>
      <c r="E30" s="264">
        <f>'Flotation Calculations'!B18</f>
        <v>55</v>
      </c>
      <c r="F30" s="186"/>
      <c r="G30" s="186"/>
      <c r="H30" s="316" t="s">
        <v>342</v>
      </c>
      <c r="I30" s="280">
        <v>1</v>
      </c>
      <c r="J30" s="376" t="s">
        <v>356</v>
      </c>
      <c r="K30" s="377"/>
      <c r="L30" s="377"/>
      <c r="M30" s="377"/>
      <c r="N30" s="377"/>
      <c r="O30" s="377"/>
      <c r="P30" s="378"/>
    </row>
    <row r="31" spans="1:25" ht="15" x14ac:dyDescent="0.25">
      <c r="B31" s="18">
        <f t="shared" si="0"/>
        <v>9</v>
      </c>
      <c r="C31" s="186" t="s">
        <v>349</v>
      </c>
      <c r="D31" s="265"/>
      <c r="E31" s="264">
        <f>'Flotation Calculations'!B19</f>
        <v>4.1900000000000001E-3</v>
      </c>
      <c r="F31" s="186"/>
      <c r="G31" s="186"/>
      <c r="H31" s="317" t="s">
        <v>459</v>
      </c>
      <c r="I31" s="280">
        <v>3</v>
      </c>
      <c r="J31" s="376" t="s">
        <v>458</v>
      </c>
      <c r="K31" s="377"/>
      <c r="L31" s="377"/>
      <c r="M31" s="377"/>
      <c r="N31" s="377"/>
      <c r="O31" s="377"/>
      <c r="P31" s="378"/>
    </row>
    <row r="32" spans="1:25" ht="15" x14ac:dyDescent="0.25">
      <c r="B32" s="18">
        <f t="shared" si="0"/>
        <v>10</v>
      </c>
      <c r="C32" s="186" t="s">
        <v>351</v>
      </c>
      <c r="D32" s="265" t="s">
        <v>391</v>
      </c>
      <c r="E32" s="264">
        <f>E29*E31*E30</f>
        <v>11.705396825396823</v>
      </c>
      <c r="F32" s="186"/>
      <c r="G32" s="186"/>
      <c r="H32" s="317" t="s">
        <v>265</v>
      </c>
      <c r="I32" s="280" t="s">
        <v>372</v>
      </c>
      <c r="J32" s="376" t="s">
        <v>354</v>
      </c>
      <c r="K32" s="377"/>
      <c r="L32" s="377"/>
      <c r="M32" s="377"/>
      <c r="N32" s="377"/>
      <c r="O32" s="377"/>
      <c r="P32" s="378"/>
    </row>
    <row r="33" spans="2:16" ht="15" x14ac:dyDescent="0.25">
      <c r="B33" s="18">
        <f t="shared" si="0"/>
        <v>13</v>
      </c>
      <c r="C33" s="186" t="s">
        <v>395</v>
      </c>
      <c r="D33" s="265"/>
      <c r="E33" s="264">
        <f>'Flotation Calculations'!B21</f>
        <v>5.7613168724279837E-2</v>
      </c>
      <c r="F33" s="186"/>
      <c r="G33" s="186"/>
      <c r="H33" s="317" t="s">
        <v>446</v>
      </c>
      <c r="I33" s="280">
        <v>1</v>
      </c>
      <c r="J33" s="376" t="s">
        <v>397</v>
      </c>
      <c r="K33" s="377"/>
      <c r="L33" s="377"/>
      <c r="M33" s="377"/>
      <c r="N33" s="377"/>
      <c r="O33" s="377"/>
      <c r="P33" s="378"/>
    </row>
    <row r="34" spans="2:16" ht="15" x14ac:dyDescent="0.25">
      <c r="B34" s="18">
        <f t="shared" si="0"/>
        <v>9</v>
      </c>
      <c r="C34" s="186" t="s">
        <v>394</v>
      </c>
      <c r="D34" s="265" t="s">
        <v>398</v>
      </c>
      <c r="E34" s="264">
        <f>E33*E27</f>
        <v>0.87791495198902592</v>
      </c>
      <c r="F34" s="186"/>
      <c r="G34" s="186"/>
      <c r="H34" s="317" t="s">
        <v>265</v>
      </c>
      <c r="I34" s="280" t="s">
        <v>371</v>
      </c>
      <c r="J34" s="376" t="s">
        <v>396</v>
      </c>
      <c r="K34" s="377"/>
      <c r="L34" s="377"/>
      <c r="M34" s="377"/>
      <c r="N34" s="377"/>
      <c r="O34" s="377"/>
      <c r="P34" s="378"/>
    </row>
    <row r="35" spans="2:16" ht="15" x14ac:dyDescent="0.25">
      <c r="B35" s="18">
        <f t="shared" si="0"/>
        <v>10</v>
      </c>
      <c r="C35" s="186" t="s">
        <v>352</v>
      </c>
      <c r="D35" s="265" t="s">
        <v>464</v>
      </c>
      <c r="E35" s="264">
        <f>E32+E34</f>
        <v>12.583311777385848</v>
      </c>
      <c r="F35" s="186"/>
      <c r="G35" s="186"/>
      <c r="H35" s="317" t="s">
        <v>265</v>
      </c>
      <c r="I35" s="280" t="s">
        <v>372</v>
      </c>
      <c r="J35" s="376" t="s">
        <v>353</v>
      </c>
      <c r="K35" s="377"/>
      <c r="L35" s="377"/>
      <c r="M35" s="377"/>
      <c r="N35" s="377"/>
      <c r="O35" s="377"/>
      <c r="P35" s="378"/>
    </row>
    <row r="36" spans="2:16" x14ac:dyDescent="0.2">
      <c r="B36" s="18">
        <f t="shared" si="0"/>
        <v>3</v>
      </c>
      <c r="C36" s="45" t="s">
        <v>233</v>
      </c>
      <c r="D36" s="314"/>
      <c r="E36" s="251">
        <f>'Flotation Calculations'!B13</f>
        <v>0.62</v>
      </c>
      <c r="F36" s="252"/>
      <c r="G36" s="253"/>
      <c r="H36" s="46" t="s">
        <v>423</v>
      </c>
      <c r="I36" s="46">
        <v>1</v>
      </c>
      <c r="J36" s="376" t="s">
        <v>449</v>
      </c>
      <c r="K36" s="377"/>
      <c r="L36" s="377"/>
      <c r="M36" s="377"/>
      <c r="N36" s="377"/>
      <c r="O36" s="377"/>
      <c r="P36" s="378"/>
    </row>
    <row r="37" spans="2:16" x14ac:dyDescent="0.2">
      <c r="B37" s="18">
        <f t="shared" si="0"/>
        <v>10</v>
      </c>
      <c r="C37" s="45" t="s">
        <v>385</v>
      </c>
      <c r="D37" s="314"/>
      <c r="E37" s="251">
        <f>'Flotation Calculations'!B14</f>
        <v>2.8999999999999998E-3</v>
      </c>
      <c r="F37" s="251">
        <f>'Flotation Calculations'!C14</f>
        <v>2.5000000000000001E-3</v>
      </c>
      <c r="G37" s="251">
        <f>'Flotation Calculations'!D14</f>
        <v>3.3E-3</v>
      </c>
      <c r="H37" s="46" t="s">
        <v>423</v>
      </c>
      <c r="I37" s="46">
        <v>2</v>
      </c>
      <c r="J37" s="376" t="s">
        <v>408</v>
      </c>
      <c r="K37" s="377"/>
      <c r="L37" s="377"/>
      <c r="M37" s="377"/>
      <c r="N37" s="377"/>
      <c r="O37" s="377"/>
      <c r="P37" s="378"/>
    </row>
    <row r="38" spans="2:16" x14ac:dyDescent="0.2">
      <c r="B38" s="18">
        <f t="shared" si="0"/>
        <v>6</v>
      </c>
      <c r="C38" s="45" t="s">
        <v>232</v>
      </c>
      <c r="D38" s="314" t="s">
        <v>399</v>
      </c>
      <c r="E38" s="251">
        <f>E37*E27</f>
        <v>4.4190476190476183E-2</v>
      </c>
      <c r="F38" s="251"/>
      <c r="G38" s="251"/>
      <c r="H38" s="46" t="s">
        <v>423</v>
      </c>
      <c r="I38" s="46">
        <v>2</v>
      </c>
      <c r="J38" s="376" t="s">
        <v>450</v>
      </c>
      <c r="K38" s="377"/>
      <c r="L38" s="377"/>
      <c r="M38" s="377"/>
      <c r="N38" s="377"/>
      <c r="O38" s="377"/>
      <c r="P38" s="378"/>
    </row>
    <row r="39" spans="2:16" x14ac:dyDescent="0.2">
      <c r="B39" s="18">
        <f t="shared" si="0"/>
        <v>11</v>
      </c>
      <c r="C39" s="45" t="s">
        <v>386</v>
      </c>
      <c r="D39" s="314"/>
      <c r="E39" s="251">
        <f>'Flotation Calculations'!B15</f>
        <v>4.0000000000000002E-4</v>
      </c>
      <c r="F39" s="252"/>
      <c r="G39" s="252"/>
      <c r="H39" s="46" t="s">
        <v>423</v>
      </c>
      <c r="I39" s="46">
        <v>2</v>
      </c>
      <c r="J39" s="376" t="s">
        <v>409</v>
      </c>
      <c r="K39" s="377"/>
      <c r="L39" s="377"/>
      <c r="M39" s="377"/>
      <c r="N39" s="377"/>
      <c r="O39" s="377"/>
      <c r="P39" s="378"/>
    </row>
    <row r="40" spans="2:16" x14ac:dyDescent="0.2">
      <c r="B40" s="18">
        <f t="shared" si="0"/>
        <v>7</v>
      </c>
      <c r="C40" s="45" t="s">
        <v>248</v>
      </c>
      <c r="D40" s="314" t="s">
        <v>400</v>
      </c>
      <c r="E40" s="251">
        <f>E39*E27</f>
        <v>6.0952380952380945E-3</v>
      </c>
      <c r="F40" s="252"/>
      <c r="G40" s="252"/>
      <c r="H40" s="46" t="s">
        <v>423</v>
      </c>
      <c r="I40" s="46">
        <v>2</v>
      </c>
      <c r="J40" s="376" t="s">
        <v>451</v>
      </c>
      <c r="K40" s="377"/>
      <c r="L40" s="377"/>
      <c r="M40" s="377"/>
      <c r="N40" s="377"/>
      <c r="O40" s="377"/>
      <c r="P40" s="378"/>
    </row>
    <row r="41" spans="2:16" x14ac:dyDescent="0.2">
      <c r="B41" s="18">
        <f t="shared" si="0"/>
        <v>10</v>
      </c>
      <c r="C41" s="45" t="s">
        <v>387</v>
      </c>
      <c r="D41" s="314"/>
      <c r="E41" s="251">
        <f>'Flotation Calculations'!B22</f>
        <v>2.8999999999999998E-3</v>
      </c>
      <c r="F41" s="251">
        <f>'Flotation Calculations'!C22</f>
        <v>2.5000000000000001E-3</v>
      </c>
      <c r="G41" s="251">
        <f>'Flotation Calculations'!D22</f>
        <v>3.3E-3</v>
      </c>
      <c r="H41" s="46" t="s">
        <v>423</v>
      </c>
      <c r="I41" s="46">
        <v>2</v>
      </c>
      <c r="J41" s="376" t="s">
        <v>410</v>
      </c>
      <c r="K41" s="377"/>
      <c r="L41" s="377"/>
      <c r="M41" s="377"/>
      <c r="N41" s="377"/>
      <c r="O41" s="377"/>
      <c r="P41" s="378"/>
    </row>
    <row r="42" spans="2:16" x14ac:dyDescent="0.2">
      <c r="B42" s="18">
        <f t="shared" si="0"/>
        <v>6</v>
      </c>
      <c r="C42" s="45" t="s">
        <v>274</v>
      </c>
      <c r="D42" s="314" t="s">
        <v>401</v>
      </c>
      <c r="E42" s="251">
        <f>E41*E27</f>
        <v>4.4190476190476183E-2</v>
      </c>
      <c r="F42" s="251"/>
      <c r="G42" s="251"/>
      <c r="H42" s="46" t="s">
        <v>423</v>
      </c>
      <c r="I42" s="46">
        <v>2</v>
      </c>
      <c r="J42" s="376" t="s">
        <v>452</v>
      </c>
      <c r="K42" s="377"/>
      <c r="L42" s="377"/>
      <c r="M42" s="377"/>
      <c r="N42" s="377"/>
      <c r="O42" s="377"/>
      <c r="P42" s="378"/>
    </row>
    <row r="43" spans="2:16" x14ac:dyDescent="0.2">
      <c r="B43" s="18">
        <f t="shared" si="0"/>
        <v>12</v>
      </c>
      <c r="C43" s="45" t="s">
        <v>388</v>
      </c>
      <c r="D43" s="314"/>
      <c r="E43" s="251">
        <f>'Flotation Calculations'!B23</f>
        <v>2.9999999999999997E-4</v>
      </c>
      <c r="F43" s="252"/>
      <c r="G43" s="253"/>
      <c r="H43" s="46" t="s">
        <v>423</v>
      </c>
      <c r="I43" s="46">
        <v>2</v>
      </c>
      <c r="J43" s="376" t="s">
        <v>411</v>
      </c>
      <c r="K43" s="377"/>
      <c r="L43" s="377"/>
      <c r="M43" s="377"/>
      <c r="N43" s="377"/>
      <c r="O43" s="377"/>
      <c r="P43" s="378"/>
    </row>
    <row r="44" spans="2:16" x14ac:dyDescent="0.2">
      <c r="B44" s="18">
        <f t="shared" si="0"/>
        <v>8</v>
      </c>
      <c r="C44" s="45" t="s">
        <v>275</v>
      </c>
      <c r="D44" s="314" t="s">
        <v>402</v>
      </c>
      <c r="E44" s="251">
        <f>E43*E27</f>
        <v>4.57142857142857E-3</v>
      </c>
      <c r="F44" s="252"/>
      <c r="G44" s="253"/>
      <c r="H44" s="46" t="s">
        <v>423</v>
      </c>
      <c r="I44" s="46">
        <v>2</v>
      </c>
      <c r="J44" s="376" t="s">
        <v>453</v>
      </c>
      <c r="K44" s="377"/>
      <c r="L44" s="377"/>
      <c r="M44" s="377"/>
      <c r="N44" s="377"/>
      <c r="O44" s="377"/>
      <c r="P44" s="378"/>
    </row>
    <row r="45" spans="2:16" x14ac:dyDescent="0.2">
      <c r="B45" s="18">
        <f t="shared" si="0"/>
        <v>15</v>
      </c>
      <c r="C45" s="45" t="s">
        <v>390</v>
      </c>
      <c r="D45" s="314"/>
      <c r="E45" s="251">
        <f>'Flotation Calculations'!B24</f>
        <v>4.5267489711934153E-3</v>
      </c>
      <c r="F45" s="252"/>
      <c r="G45" s="252"/>
      <c r="H45" s="46" t="s">
        <v>447</v>
      </c>
      <c r="I45" s="46">
        <v>1</v>
      </c>
      <c r="J45" s="376" t="s">
        <v>412</v>
      </c>
      <c r="K45" s="377"/>
      <c r="L45" s="377"/>
      <c r="M45" s="377"/>
      <c r="N45" s="377"/>
      <c r="O45" s="377"/>
      <c r="P45" s="378"/>
    </row>
    <row r="46" spans="2:16" x14ac:dyDescent="0.2">
      <c r="B46" s="18">
        <f t="shared" si="0"/>
        <v>11</v>
      </c>
      <c r="C46" s="45" t="s">
        <v>237</v>
      </c>
      <c r="D46" s="314" t="s">
        <v>403</v>
      </c>
      <c r="E46" s="251">
        <f>E45*E27</f>
        <v>6.8979031941994895E-2</v>
      </c>
      <c r="F46" s="252"/>
      <c r="G46" s="252"/>
      <c r="H46" s="46" t="s">
        <v>447</v>
      </c>
      <c r="I46" s="46" t="s">
        <v>371</v>
      </c>
      <c r="J46" s="376" t="s">
        <v>454</v>
      </c>
      <c r="K46" s="377"/>
      <c r="L46" s="377"/>
      <c r="M46" s="377"/>
      <c r="N46" s="377"/>
      <c r="O46" s="377"/>
      <c r="P46" s="378"/>
    </row>
    <row r="47" spans="2:16" x14ac:dyDescent="0.2">
      <c r="B47" s="18">
        <f t="shared" si="0"/>
        <v>4</v>
      </c>
      <c r="C47" s="45" t="s">
        <v>281</v>
      </c>
      <c r="D47" s="314"/>
      <c r="E47" s="263">
        <v>1</v>
      </c>
      <c r="F47" s="252"/>
      <c r="G47" s="253"/>
      <c r="H47" s="46" t="s">
        <v>389</v>
      </c>
      <c r="I47" s="46">
        <v>1</v>
      </c>
      <c r="J47" s="376" t="s">
        <v>276</v>
      </c>
      <c r="K47" s="377"/>
      <c r="L47" s="377"/>
      <c r="M47" s="377"/>
      <c r="N47" s="377"/>
      <c r="O47" s="377"/>
      <c r="P47" s="378"/>
    </row>
    <row r="48" spans="2:16" x14ac:dyDescent="0.2">
      <c r="B48" s="18">
        <f t="shared" si="0"/>
        <v>14</v>
      </c>
      <c r="C48" s="186" t="s">
        <v>392</v>
      </c>
      <c r="D48" s="314"/>
      <c r="E48" s="264">
        <f>'Flotation Calculations'!B26</f>
        <v>2.0000000000000004E-2</v>
      </c>
      <c r="F48" s="252"/>
      <c r="G48" s="253"/>
      <c r="H48" s="265" t="s">
        <v>423</v>
      </c>
      <c r="I48" s="46">
        <v>1</v>
      </c>
      <c r="J48" s="376" t="s">
        <v>406</v>
      </c>
      <c r="K48" s="377"/>
      <c r="L48" s="377"/>
      <c r="M48" s="377"/>
      <c r="N48" s="377"/>
      <c r="O48" s="377"/>
      <c r="P48" s="378"/>
    </row>
    <row r="49" spans="1:25" x14ac:dyDescent="0.2">
      <c r="B49" s="18">
        <f t="shared" si="0"/>
        <v>10</v>
      </c>
      <c r="C49" s="186" t="s">
        <v>282</v>
      </c>
      <c r="D49" s="314" t="s">
        <v>404</v>
      </c>
      <c r="E49" s="264">
        <f>E48*E27</f>
        <v>0.30476190476190479</v>
      </c>
      <c r="F49" s="252"/>
      <c r="G49" s="253"/>
      <c r="H49" s="265" t="s">
        <v>423</v>
      </c>
      <c r="I49" s="46" t="s">
        <v>371</v>
      </c>
      <c r="J49" s="376" t="s">
        <v>455</v>
      </c>
      <c r="K49" s="377"/>
      <c r="L49" s="377"/>
      <c r="M49" s="377"/>
      <c r="N49" s="377"/>
      <c r="O49" s="377"/>
      <c r="P49" s="378"/>
    </row>
    <row r="50" spans="1:25" x14ac:dyDescent="0.2">
      <c r="B50" s="18">
        <f t="shared" si="0"/>
        <v>13</v>
      </c>
      <c r="C50" s="186" t="s">
        <v>393</v>
      </c>
      <c r="D50" s="314"/>
      <c r="E50" s="264">
        <f>'Flotation Calculations'!B27</f>
        <v>3.4979423868312758E-2</v>
      </c>
      <c r="F50" s="252"/>
      <c r="G50" s="253"/>
      <c r="H50" s="265" t="s">
        <v>423</v>
      </c>
      <c r="I50" s="46">
        <v>1</v>
      </c>
      <c r="J50" s="376" t="s">
        <v>413</v>
      </c>
      <c r="K50" s="377"/>
      <c r="L50" s="377"/>
      <c r="M50" s="377"/>
      <c r="N50" s="377"/>
      <c r="O50" s="377"/>
      <c r="P50" s="378"/>
    </row>
    <row r="51" spans="1:25" x14ac:dyDescent="0.2">
      <c r="B51" s="18">
        <f t="shared" si="0"/>
        <v>9</v>
      </c>
      <c r="C51" s="186" t="s">
        <v>279</v>
      </c>
      <c r="D51" s="314" t="s">
        <v>405</v>
      </c>
      <c r="E51" s="264">
        <f>E50*E27</f>
        <v>0.5330197922790515</v>
      </c>
      <c r="F51" s="252"/>
      <c r="G51" s="253"/>
      <c r="H51" s="265" t="s">
        <v>423</v>
      </c>
      <c r="I51" s="46" t="s">
        <v>371</v>
      </c>
      <c r="J51" s="376" t="s">
        <v>456</v>
      </c>
      <c r="K51" s="377"/>
      <c r="L51" s="377"/>
      <c r="M51" s="377"/>
      <c r="N51" s="377"/>
      <c r="O51" s="377"/>
      <c r="P51" s="378"/>
    </row>
    <row r="52" spans="1:25" x14ac:dyDescent="0.2">
      <c r="B52" s="18">
        <f t="shared" si="0"/>
        <v>11</v>
      </c>
      <c r="C52" s="45" t="s">
        <v>278</v>
      </c>
      <c r="D52" s="314" t="s">
        <v>280</v>
      </c>
      <c r="E52" s="251">
        <f>E51+E49*E47</f>
        <v>0.83778169704095629</v>
      </c>
      <c r="F52" s="252"/>
      <c r="G52" s="253"/>
      <c r="H52" s="46" t="s">
        <v>423</v>
      </c>
      <c r="I52" s="46">
        <v>1</v>
      </c>
      <c r="J52" s="376" t="s">
        <v>457</v>
      </c>
      <c r="K52" s="377"/>
      <c r="L52" s="377"/>
      <c r="M52" s="377"/>
      <c r="N52" s="377"/>
      <c r="O52" s="377"/>
      <c r="P52" s="378"/>
    </row>
    <row r="53" spans="1:25" x14ac:dyDescent="0.2">
      <c r="B53" s="9"/>
      <c r="C53" s="47" t="s">
        <v>65</v>
      </c>
      <c r="D53" s="48" t="s">
        <v>66</v>
      </c>
      <c r="E53" s="248"/>
      <c r="F53" s="248"/>
      <c r="G53" s="248"/>
      <c r="H53" s="49"/>
      <c r="I53" s="50"/>
      <c r="J53" s="51"/>
      <c r="K53" s="51"/>
      <c r="L53" s="51"/>
      <c r="M53" s="51"/>
      <c r="N53" s="51"/>
      <c r="O53" s="51"/>
      <c r="P53" s="52"/>
    </row>
    <row r="54" spans="1:25" ht="13.5" thickBot="1" x14ac:dyDescent="0.25">
      <c r="B54" s="9"/>
      <c r="C54" s="2"/>
      <c r="D54" s="2"/>
      <c r="E54" s="2"/>
      <c r="F54" s="2"/>
      <c r="G54" s="2"/>
      <c r="H54" s="2"/>
      <c r="J54" s="2"/>
      <c r="K54" s="2"/>
      <c r="L54" s="2"/>
      <c r="M54" s="2"/>
      <c r="N54" s="2"/>
      <c r="O54" s="2"/>
      <c r="P54" s="2"/>
    </row>
    <row r="55" spans="1:25" s="33" customFormat="1" ht="13.5" thickBot="1" x14ac:dyDescent="0.25">
      <c r="A55" s="32"/>
      <c r="B55" s="387" t="s">
        <v>67</v>
      </c>
      <c r="C55" s="388"/>
      <c r="D55" s="388"/>
      <c r="E55" s="388"/>
      <c r="F55" s="388"/>
      <c r="G55" s="388"/>
      <c r="H55" s="388"/>
      <c r="I55" s="388"/>
      <c r="J55" s="388"/>
      <c r="K55" s="388"/>
      <c r="L55" s="388"/>
      <c r="M55" s="388"/>
      <c r="N55" s="388"/>
      <c r="O55" s="388"/>
      <c r="P55" s="389"/>
      <c r="Q55" s="32"/>
      <c r="R55" s="32"/>
      <c r="S55" s="32"/>
      <c r="T55" s="32"/>
      <c r="U55" s="32"/>
      <c r="V55" s="32"/>
      <c r="W55" s="32"/>
      <c r="X55" s="32"/>
      <c r="Y55" s="32"/>
    </row>
    <row r="56" spans="1:25" x14ac:dyDescent="0.2">
      <c r="B56" s="9"/>
      <c r="C56" s="2"/>
      <c r="D56" s="2"/>
      <c r="E56" s="2"/>
      <c r="F56" s="2"/>
      <c r="G56" s="2"/>
      <c r="H56" s="43" t="s">
        <v>68</v>
      </c>
      <c r="J56" s="2"/>
      <c r="K56" s="2"/>
      <c r="L56" s="2"/>
      <c r="M56" s="2"/>
      <c r="N56" s="2"/>
      <c r="O56" s="2"/>
      <c r="P56" s="2"/>
    </row>
    <row r="57" spans="1:25" x14ac:dyDescent="0.2">
      <c r="B57" s="9"/>
      <c r="C57" s="44" t="s">
        <v>69</v>
      </c>
      <c r="D57" s="44" t="s">
        <v>70</v>
      </c>
      <c r="E57" s="44" t="s">
        <v>59</v>
      </c>
      <c r="F57" s="44" t="s">
        <v>71</v>
      </c>
      <c r="G57" s="44" t="s">
        <v>69</v>
      </c>
      <c r="H57" s="44" t="s">
        <v>62</v>
      </c>
      <c r="I57" s="44" t="s">
        <v>72</v>
      </c>
      <c r="J57" s="44" t="s">
        <v>73</v>
      </c>
      <c r="K57" s="44" t="s">
        <v>74</v>
      </c>
      <c r="L57" s="44" t="s">
        <v>75</v>
      </c>
      <c r="M57" s="44" t="s">
        <v>63</v>
      </c>
      <c r="N57" s="397" t="s">
        <v>64</v>
      </c>
      <c r="O57" s="397"/>
      <c r="P57" s="397"/>
      <c r="X57" s="32"/>
      <c r="Y57" s="32"/>
    </row>
    <row r="58" spans="1:25" ht="14.25" customHeight="1" x14ac:dyDescent="0.2">
      <c r="B58" s="9"/>
      <c r="C58" s="53" t="s">
        <v>304</v>
      </c>
      <c r="D58" s="54" t="s">
        <v>283</v>
      </c>
      <c r="E58" s="55">
        <v>1</v>
      </c>
      <c r="F58" s="55" t="s">
        <v>41</v>
      </c>
      <c r="G58" s="56">
        <f t="shared" ref="G58:G66" si="1">IF($C58="",1,VLOOKUP($C58,$C$22:$H$53,3,FALSE))</f>
        <v>15.238095238095235</v>
      </c>
      <c r="H58" s="57" t="str">
        <f t="shared" ref="H58:H66" si="2">IF($C58="","",VLOOKUP($C58,$C$22:$H$53,6,FALSE))</f>
        <v>kg/kg</v>
      </c>
      <c r="I58" s="266">
        <f>IF(D58="","",E58*G58*$D$5)</f>
        <v>15.238095238095235</v>
      </c>
      <c r="J58" s="55" t="s">
        <v>41</v>
      </c>
      <c r="K58" s="58" t="s">
        <v>90</v>
      </c>
      <c r="L58" s="55"/>
      <c r="M58" s="281">
        <v>2</v>
      </c>
      <c r="N58" s="406" t="s">
        <v>288</v>
      </c>
      <c r="O58" s="406"/>
      <c r="P58" s="406"/>
      <c r="X58" s="32"/>
      <c r="Y58" s="32"/>
    </row>
    <row r="59" spans="1:25" x14ac:dyDescent="0.2">
      <c r="B59" s="9"/>
      <c r="C59" s="45" t="s">
        <v>233</v>
      </c>
      <c r="D59" s="59" t="s">
        <v>284</v>
      </c>
      <c r="E59" s="55">
        <v>1</v>
      </c>
      <c r="F59" s="55" t="s">
        <v>41</v>
      </c>
      <c r="G59" s="56">
        <f t="shared" si="1"/>
        <v>0.62</v>
      </c>
      <c r="H59" s="57" t="str">
        <f t="shared" si="2"/>
        <v>kg/kg</v>
      </c>
      <c r="I59" s="266">
        <f t="shared" ref="I59:I66" si="3">IF(D59="","",E59*G59*$D$5)</f>
        <v>0.62</v>
      </c>
      <c r="J59" s="55" t="s">
        <v>41</v>
      </c>
      <c r="K59" s="58" t="s">
        <v>90</v>
      </c>
      <c r="L59" s="55"/>
      <c r="M59" s="281">
        <v>1</v>
      </c>
      <c r="N59" s="406" t="s">
        <v>288</v>
      </c>
      <c r="O59" s="406"/>
      <c r="P59" s="406"/>
      <c r="X59" s="32"/>
      <c r="Y59" s="32"/>
    </row>
    <row r="60" spans="1:25" x14ac:dyDescent="0.2">
      <c r="B60" s="9"/>
      <c r="C60" s="45" t="s">
        <v>232</v>
      </c>
      <c r="D60" s="59" t="s">
        <v>285</v>
      </c>
      <c r="E60" s="55">
        <v>1</v>
      </c>
      <c r="F60" s="55" t="s">
        <v>41</v>
      </c>
      <c r="G60" s="56">
        <f t="shared" si="1"/>
        <v>4.4190476190476183E-2</v>
      </c>
      <c r="H60" s="57" t="str">
        <f t="shared" si="2"/>
        <v>kg/kg</v>
      </c>
      <c r="I60" s="266">
        <f t="shared" si="3"/>
        <v>4.4190476190476183E-2</v>
      </c>
      <c r="J60" s="55" t="s">
        <v>41</v>
      </c>
      <c r="K60" s="58" t="s">
        <v>90</v>
      </c>
      <c r="L60" s="55"/>
      <c r="M60" s="281">
        <v>2</v>
      </c>
      <c r="N60" s="406" t="s">
        <v>288</v>
      </c>
      <c r="O60" s="406"/>
      <c r="P60" s="406"/>
      <c r="X60" s="32"/>
      <c r="Y60" s="32"/>
    </row>
    <row r="61" spans="1:25" x14ac:dyDescent="0.2">
      <c r="B61" s="9"/>
      <c r="C61" s="60" t="s">
        <v>248</v>
      </c>
      <c r="D61" s="61" t="s">
        <v>286</v>
      </c>
      <c r="E61" s="55">
        <v>1</v>
      </c>
      <c r="F61" s="55" t="s">
        <v>41</v>
      </c>
      <c r="G61" s="56">
        <f t="shared" si="1"/>
        <v>6.0952380952380945E-3</v>
      </c>
      <c r="H61" s="57" t="str">
        <f t="shared" si="2"/>
        <v>kg/kg</v>
      </c>
      <c r="I61" s="266">
        <f t="shared" si="3"/>
        <v>6.0952380952380945E-3</v>
      </c>
      <c r="J61" s="55" t="s">
        <v>41</v>
      </c>
      <c r="K61" s="58" t="s">
        <v>90</v>
      </c>
      <c r="L61" s="55"/>
      <c r="M61" s="281">
        <v>2</v>
      </c>
      <c r="N61" s="406" t="s">
        <v>288</v>
      </c>
      <c r="O61" s="406"/>
      <c r="P61" s="406"/>
      <c r="X61" s="32"/>
      <c r="Y61" s="32"/>
    </row>
    <row r="62" spans="1:25" x14ac:dyDescent="0.2">
      <c r="B62" s="9"/>
      <c r="C62" s="60" t="s">
        <v>274</v>
      </c>
      <c r="D62" s="61" t="s">
        <v>378</v>
      </c>
      <c r="E62" s="55">
        <v>1</v>
      </c>
      <c r="F62" s="55" t="s">
        <v>41</v>
      </c>
      <c r="G62" s="56">
        <f t="shared" si="1"/>
        <v>4.4190476190476183E-2</v>
      </c>
      <c r="H62" s="57" t="str">
        <f t="shared" si="2"/>
        <v>kg/kg</v>
      </c>
      <c r="I62" s="266">
        <f t="shared" si="3"/>
        <v>4.4190476190476183E-2</v>
      </c>
      <c r="J62" s="55" t="s">
        <v>41</v>
      </c>
      <c r="K62" s="58" t="s">
        <v>90</v>
      </c>
      <c r="L62" s="55"/>
      <c r="M62" s="281">
        <v>2</v>
      </c>
      <c r="N62" s="406" t="s">
        <v>288</v>
      </c>
      <c r="O62" s="406"/>
      <c r="P62" s="406"/>
      <c r="X62" s="32"/>
      <c r="Y62" s="32"/>
    </row>
    <row r="63" spans="1:25" x14ac:dyDescent="0.2">
      <c r="B63" s="9"/>
      <c r="C63" s="60" t="s">
        <v>275</v>
      </c>
      <c r="D63" s="61" t="s">
        <v>379</v>
      </c>
      <c r="E63" s="55">
        <v>1</v>
      </c>
      <c r="F63" s="55" t="s">
        <v>41</v>
      </c>
      <c r="G63" s="56">
        <f t="shared" si="1"/>
        <v>4.57142857142857E-3</v>
      </c>
      <c r="H63" s="57" t="str">
        <f t="shared" si="2"/>
        <v>kg/kg</v>
      </c>
      <c r="I63" s="266">
        <f t="shared" si="3"/>
        <v>4.57142857142857E-3</v>
      </c>
      <c r="J63" s="55" t="s">
        <v>41</v>
      </c>
      <c r="K63" s="58" t="s">
        <v>90</v>
      </c>
      <c r="L63" s="55"/>
      <c r="M63" s="281">
        <v>2</v>
      </c>
      <c r="N63" s="406" t="s">
        <v>288</v>
      </c>
      <c r="O63" s="406"/>
      <c r="P63" s="406"/>
      <c r="X63" s="32"/>
      <c r="Y63" s="32"/>
    </row>
    <row r="64" spans="1:25" x14ac:dyDescent="0.2">
      <c r="B64" s="9"/>
      <c r="C64" s="60" t="s">
        <v>352</v>
      </c>
      <c r="D64" s="61" t="s">
        <v>380</v>
      </c>
      <c r="E64" s="55">
        <v>1</v>
      </c>
      <c r="F64" s="55" t="s">
        <v>265</v>
      </c>
      <c r="G64" s="56">
        <f t="shared" si="1"/>
        <v>12.583311777385848</v>
      </c>
      <c r="H64" s="57" t="str">
        <f t="shared" si="2"/>
        <v>MJ</v>
      </c>
      <c r="I64" s="266">
        <f t="shared" si="3"/>
        <v>12.583311777385848</v>
      </c>
      <c r="J64" s="55" t="s">
        <v>41</v>
      </c>
      <c r="K64" s="58" t="s">
        <v>90</v>
      </c>
      <c r="L64" s="55"/>
      <c r="M64" s="281" t="s">
        <v>372</v>
      </c>
      <c r="N64" s="406" t="s">
        <v>288</v>
      </c>
      <c r="O64" s="406"/>
      <c r="P64" s="406"/>
      <c r="X64" s="32"/>
      <c r="Y64" s="32"/>
    </row>
    <row r="65" spans="1:25" x14ac:dyDescent="0.2">
      <c r="B65" s="9"/>
      <c r="C65" s="55" t="s">
        <v>237</v>
      </c>
      <c r="D65" s="60" t="s">
        <v>287</v>
      </c>
      <c r="E65" s="55">
        <v>1</v>
      </c>
      <c r="F65" s="55" t="s">
        <v>264</v>
      </c>
      <c r="G65" s="56">
        <f t="shared" si="1"/>
        <v>6.8979031941994895E-2</v>
      </c>
      <c r="H65" s="57" t="str">
        <f t="shared" si="2"/>
        <v>kWh/kg</v>
      </c>
      <c r="I65" s="266">
        <f t="shared" si="3"/>
        <v>6.8979031941994895E-2</v>
      </c>
      <c r="J65" s="55" t="s">
        <v>41</v>
      </c>
      <c r="K65" s="58" t="s">
        <v>90</v>
      </c>
      <c r="L65" s="55"/>
      <c r="M65" s="281">
        <v>1</v>
      </c>
      <c r="N65" s="406" t="s">
        <v>288</v>
      </c>
      <c r="O65" s="406"/>
      <c r="P65" s="406"/>
      <c r="X65" s="32"/>
      <c r="Y65" s="32"/>
    </row>
    <row r="66" spans="1:25" x14ac:dyDescent="0.2">
      <c r="B66" s="9"/>
      <c r="C66" s="55" t="s">
        <v>278</v>
      </c>
      <c r="D66" s="60" t="s">
        <v>381</v>
      </c>
      <c r="E66" s="55">
        <v>1</v>
      </c>
      <c r="F66" s="55" t="s">
        <v>41</v>
      </c>
      <c r="G66" s="56">
        <f t="shared" si="1"/>
        <v>0.83778169704095629</v>
      </c>
      <c r="H66" s="57" t="str">
        <f t="shared" si="2"/>
        <v>kg/kg</v>
      </c>
      <c r="I66" s="266">
        <f t="shared" si="3"/>
        <v>0.83778169704095629</v>
      </c>
      <c r="J66" s="55" t="s">
        <v>41</v>
      </c>
      <c r="K66" s="58" t="s">
        <v>90</v>
      </c>
      <c r="L66" s="55"/>
      <c r="M66" s="281">
        <v>1</v>
      </c>
      <c r="N66" s="406" t="s">
        <v>414</v>
      </c>
      <c r="O66" s="406"/>
      <c r="P66" s="406"/>
      <c r="X66" s="32"/>
      <c r="Y66" s="32"/>
    </row>
    <row r="67" spans="1:25" x14ac:dyDescent="0.2">
      <c r="B67" s="9"/>
      <c r="C67" s="62" t="s">
        <v>65</v>
      </c>
      <c r="D67" s="48" t="s">
        <v>66</v>
      </c>
      <c r="E67" s="63" t="s">
        <v>76</v>
      </c>
      <c r="F67" s="48"/>
      <c r="G67" s="48"/>
      <c r="H67" s="48"/>
      <c r="I67" s="63" t="s">
        <v>77</v>
      </c>
      <c r="J67" s="48"/>
      <c r="K67" s="63"/>
      <c r="L67" s="48" t="s">
        <v>78</v>
      </c>
      <c r="M67" s="64"/>
      <c r="N67" s="407"/>
      <c r="O67" s="407"/>
      <c r="P67" s="407"/>
      <c r="X67" s="32"/>
      <c r="Y67" s="32"/>
    </row>
    <row r="68" spans="1:25" s="2" customFormat="1" ht="13.5" thickBot="1" x14ac:dyDescent="0.25">
      <c r="B68" s="9"/>
      <c r="X68" s="32"/>
      <c r="Y68" s="32"/>
    </row>
    <row r="69" spans="1:25" s="33" customFormat="1" ht="13.5" thickBot="1" x14ac:dyDescent="0.25">
      <c r="A69" s="32"/>
      <c r="B69" s="387" t="s">
        <v>79</v>
      </c>
      <c r="C69" s="388"/>
      <c r="D69" s="388"/>
      <c r="E69" s="388"/>
      <c r="F69" s="388"/>
      <c r="G69" s="388"/>
      <c r="H69" s="388"/>
      <c r="I69" s="388"/>
      <c r="J69" s="388"/>
      <c r="K69" s="388"/>
      <c r="L69" s="388"/>
      <c r="M69" s="388"/>
      <c r="N69" s="388"/>
      <c r="O69" s="388"/>
      <c r="P69" s="389"/>
      <c r="Q69" s="32"/>
      <c r="R69" s="32"/>
      <c r="S69" s="32"/>
      <c r="T69" s="32"/>
      <c r="U69" s="32"/>
      <c r="V69" s="32"/>
      <c r="W69" s="32"/>
      <c r="X69" s="32"/>
      <c r="Y69" s="32"/>
    </row>
    <row r="70" spans="1:25" x14ac:dyDescent="0.2">
      <c r="B70" s="9"/>
      <c r="C70" s="2"/>
      <c r="D70" s="2"/>
      <c r="E70" s="2"/>
      <c r="F70" s="2"/>
      <c r="G70" s="2"/>
      <c r="H70" s="43" t="s">
        <v>80</v>
      </c>
      <c r="J70" s="2"/>
      <c r="K70" s="2"/>
      <c r="L70" s="2"/>
      <c r="M70" s="2"/>
      <c r="N70" s="2"/>
      <c r="O70" s="2"/>
      <c r="P70" s="2"/>
      <c r="X70" s="32"/>
      <c r="Y70" s="32"/>
    </row>
    <row r="71" spans="1:25" x14ac:dyDescent="0.2">
      <c r="B71" s="9"/>
      <c r="C71" s="44" t="s">
        <v>69</v>
      </c>
      <c r="D71" s="44" t="s">
        <v>70</v>
      </c>
      <c r="E71" s="44" t="s">
        <v>59</v>
      </c>
      <c r="F71" s="44" t="s">
        <v>71</v>
      </c>
      <c r="G71" s="44" t="s">
        <v>69</v>
      </c>
      <c r="H71" s="44" t="s">
        <v>62</v>
      </c>
      <c r="I71" s="44" t="s">
        <v>72</v>
      </c>
      <c r="J71" s="44" t="s">
        <v>73</v>
      </c>
      <c r="K71" s="44" t="s">
        <v>74</v>
      </c>
      <c r="L71" s="44" t="s">
        <v>75</v>
      </c>
      <c r="M71" s="44" t="s">
        <v>63</v>
      </c>
      <c r="N71" s="397" t="s">
        <v>64</v>
      </c>
      <c r="O71" s="397"/>
      <c r="P71" s="397"/>
      <c r="X71" s="32"/>
      <c r="Y71" s="32"/>
    </row>
    <row r="72" spans="1:25" x14ac:dyDescent="0.2">
      <c r="B72" s="9"/>
      <c r="C72" s="65"/>
      <c r="D72" s="66" t="str">
        <f>CONCATENATE(G5," [Intermediate product]")</f>
        <v>Rare earth concentrate [Intermediate product]</v>
      </c>
      <c r="E72" s="67">
        <v>1</v>
      </c>
      <c r="F72" s="67" t="s">
        <v>41</v>
      </c>
      <c r="G72" s="56">
        <f>IF($C72="",1,VLOOKUP($C72,$C$22:$H$53,3,FALSE))</f>
        <v>1</v>
      </c>
      <c r="H72" s="57" t="str">
        <f>IF($C72="","",VLOOKUP($C72,$C$22:$H$53,6,FALSE))</f>
        <v/>
      </c>
      <c r="I72" s="266">
        <f>IF(D72="","",E72*G72*$D$5)</f>
        <v>1</v>
      </c>
      <c r="J72" s="67"/>
      <c r="K72" s="58" t="s">
        <v>90</v>
      </c>
      <c r="L72" s="55"/>
      <c r="M72" s="68"/>
      <c r="N72" s="404" t="s">
        <v>81</v>
      </c>
      <c r="O72" s="404"/>
      <c r="P72" s="404"/>
      <c r="X72" s="32"/>
      <c r="Y72" s="32"/>
    </row>
    <row r="73" spans="1:25" x14ac:dyDescent="0.2">
      <c r="B73" s="9"/>
      <c r="C73" s="62" t="s">
        <v>65</v>
      </c>
      <c r="D73" s="69" t="s">
        <v>66</v>
      </c>
      <c r="E73" s="63" t="s">
        <v>76</v>
      </c>
      <c r="F73" s="48"/>
      <c r="G73" s="70"/>
      <c r="H73" s="71"/>
      <c r="I73" s="71"/>
      <c r="J73" s="48"/>
      <c r="K73" s="63"/>
      <c r="L73" s="48" t="s">
        <v>78</v>
      </c>
      <c r="M73" s="64"/>
      <c r="N73" s="405"/>
      <c r="O73" s="405"/>
      <c r="P73" s="405"/>
      <c r="X73" s="32"/>
      <c r="Y73" s="32"/>
    </row>
    <row r="74" spans="1:25" x14ac:dyDescent="0.2">
      <c r="B74" s="9"/>
      <c r="C74" s="2"/>
      <c r="D74" s="2"/>
      <c r="E74" s="2"/>
      <c r="F74" s="2"/>
      <c r="G74" s="2"/>
      <c r="H74" s="2"/>
      <c r="J74" s="2"/>
      <c r="K74" s="2"/>
      <c r="L74" s="2"/>
      <c r="M74" s="2"/>
      <c r="N74" s="2"/>
      <c r="O74" s="2"/>
      <c r="P74" s="2"/>
      <c r="X74" s="32"/>
      <c r="Y74" s="32"/>
    </row>
    <row r="75" spans="1:25" x14ac:dyDescent="0.2">
      <c r="B75" s="9"/>
      <c r="C75" s="2"/>
      <c r="D75" s="2"/>
      <c r="E75" s="2"/>
      <c r="F75" s="2"/>
      <c r="G75" s="2"/>
      <c r="H75" s="2"/>
      <c r="J75" s="2"/>
      <c r="K75" s="2"/>
      <c r="L75" s="2"/>
      <c r="M75" s="2"/>
      <c r="N75" s="2"/>
      <c r="O75" s="2"/>
      <c r="P75" s="2"/>
    </row>
    <row r="76" spans="1:25" x14ac:dyDescent="0.2">
      <c r="B76" s="9"/>
      <c r="C76" s="2"/>
      <c r="D76" s="2"/>
      <c r="E76" s="2"/>
      <c r="F76" s="2"/>
      <c r="G76" s="2"/>
      <c r="H76" s="2"/>
      <c r="J76" s="2"/>
      <c r="K76" s="2"/>
      <c r="L76" s="2"/>
      <c r="M76" s="2"/>
      <c r="N76" s="2"/>
      <c r="O76" s="2"/>
      <c r="P76" s="2"/>
    </row>
    <row r="77" spans="1:25" x14ac:dyDescent="0.2">
      <c r="B77" s="9"/>
      <c r="C77" s="2"/>
      <c r="D77" s="2"/>
      <c r="E77" s="2"/>
      <c r="F77" s="2"/>
      <c r="G77" s="2"/>
      <c r="H77" s="2"/>
      <c r="J77" s="2"/>
      <c r="K77" s="2"/>
      <c r="L77" s="2"/>
      <c r="M77" s="2"/>
      <c r="N77" s="2"/>
      <c r="O77" s="2"/>
      <c r="P77" s="2"/>
    </row>
    <row r="78" spans="1:25" x14ac:dyDescent="0.2">
      <c r="B78" s="9"/>
      <c r="C78" s="2"/>
      <c r="D78" s="2"/>
      <c r="E78" s="2"/>
      <c r="F78" s="2"/>
      <c r="G78" s="2"/>
      <c r="H78" s="2"/>
      <c r="J78" s="2"/>
      <c r="K78" s="2"/>
      <c r="L78" s="2"/>
      <c r="M78" s="2"/>
      <c r="N78" s="2"/>
      <c r="O78" s="2"/>
      <c r="P78" s="2"/>
    </row>
    <row r="79" spans="1:25" x14ac:dyDescent="0.2">
      <c r="B79" s="9"/>
      <c r="C79" s="2"/>
      <c r="D79" s="2"/>
      <c r="E79" s="2"/>
      <c r="F79" s="2"/>
      <c r="G79" s="2"/>
      <c r="H79" s="2"/>
      <c r="J79" s="2"/>
      <c r="K79" s="2"/>
      <c r="L79" s="2"/>
      <c r="M79" s="2"/>
      <c r="N79" s="2"/>
      <c r="O79" s="2"/>
      <c r="P79" s="2"/>
    </row>
    <row r="80" spans="1:25" x14ac:dyDescent="0.2">
      <c r="B80" s="9"/>
      <c r="C80" s="2"/>
      <c r="D80" s="2"/>
      <c r="E80" s="2"/>
      <c r="F80" s="2"/>
      <c r="G80" s="2"/>
      <c r="H80" s="2"/>
      <c r="J80" s="2"/>
      <c r="K80" s="2"/>
      <c r="L80" s="2"/>
      <c r="M80" s="2"/>
      <c r="N80" s="2"/>
      <c r="O80" s="2"/>
      <c r="P80" s="2"/>
    </row>
    <row r="81" spans="2:16" x14ac:dyDescent="0.2">
      <c r="B81" s="9"/>
      <c r="C81" s="2"/>
      <c r="D81" s="2"/>
      <c r="E81" s="2"/>
      <c r="F81" s="2"/>
      <c r="G81" s="2"/>
      <c r="H81" s="2"/>
      <c r="J81" s="2"/>
      <c r="K81" s="2"/>
      <c r="L81" s="2"/>
      <c r="M81" s="2"/>
      <c r="N81" s="2"/>
      <c r="O81" s="2"/>
      <c r="P81" s="2"/>
    </row>
    <row r="82" spans="2:16" s="2" customFormat="1" x14ac:dyDescent="0.2">
      <c r="B82" s="9"/>
    </row>
    <row r="83" spans="2:16" s="2" customFormat="1" x14ac:dyDescent="0.2">
      <c r="B83" s="9"/>
    </row>
    <row r="84" spans="2:16" s="2" customFormat="1" x14ac:dyDescent="0.2">
      <c r="B84" s="9"/>
    </row>
    <row r="85" spans="2:16" s="2" customFormat="1" x14ac:dyDescent="0.2">
      <c r="B85" s="9"/>
    </row>
    <row r="86" spans="2:16" s="2" customFormat="1" x14ac:dyDescent="0.2">
      <c r="B86" s="9"/>
    </row>
    <row r="87" spans="2:16" s="2" customFormat="1" x14ac:dyDescent="0.2">
      <c r="B87" s="9"/>
    </row>
    <row r="88" spans="2:16" s="2" customFormat="1" x14ac:dyDescent="0.2">
      <c r="B88" s="9"/>
    </row>
    <row r="89" spans="2:16" s="2" customFormat="1" x14ac:dyDescent="0.2">
      <c r="B89" s="9"/>
    </row>
    <row r="90" spans="2:16" s="2" customFormat="1" x14ac:dyDescent="0.2">
      <c r="B90" s="9"/>
    </row>
    <row r="91" spans="2:16" s="2" customFormat="1" x14ac:dyDescent="0.2">
      <c r="B91" s="9"/>
    </row>
    <row r="92" spans="2:16" s="2" customFormat="1" x14ac:dyDescent="0.2">
      <c r="B92" s="9"/>
    </row>
    <row r="93" spans="2:16" s="2" customFormat="1" x14ac:dyDescent="0.2">
      <c r="B93" s="9"/>
    </row>
    <row r="94" spans="2:16" s="2" customFormat="1" x14ac:dyDescent="0.2">
      <c r="B94" s="9"/>
    </row>
    <row r="95" spans="2:16" s="2" customFormat="1" x14ac:dyDescent="0.2">
      <c r="B95" s="9"/>
    </row>
    <row r="96" spans="2:16" s="2" customFormat="1" x14ac:dyDescent="0.2">
      <c r="B96" s="9"/>
    </row>
    <row r="97" spans="2:2" s="2" customFormat="1" x14ac:dyDescent="0.2">
      <c r="B97" s="9"/>
    </row>
    <row r="98" spans="2:2" s="2" customFormat="1" x14ac:dyDescent="0.2">
      <c r="B98" s="9"/>
    </row>
    <row r="99" spans="2:2" s="2" customFormat="1" x14ac:dyDescent="0.2">
      <c r="B99" s="9"/>
    </row>
    <row r="100" spans="2:2" s="2" customFormat="1" x14ac:dyDescent="0.2">
      <c r="B100" s="9"/>
    </row>
    <row r="101" spans="2:2" s="2" customFormat="1" x14ac:dyDescent="0.2">
      <c r="B101" s="9"/>
    </row>
    <row r="102" spans="2:2" s="2" customFormat="1" x14ac:dyDescent="0.2">
      <c r="B102" s="9"/>
    </row>
    <row r="103" spans="2:2" s="2" customFormat="1" x14ac:dyDescent="0.2">
      <c r="B103" s="9"/>
    </row>
    <row r="104" spans="2:2" s="2" customFormat="1" x14ac:dyDescent="0.2">
      <c r="B104" s="9"/>
    </row>
    <row r="105" spans="2:2" s="2" customFormat="1" x14ac:dyDescent="0.2">
      <c r="B105" s="9"/>
    </row>
    <row r="106" spans="2:2" s="2" customFormat="1" x14ac:dyDescent="0.2">
      <c r="B106" s="9"/>
    </row>
    <row r="107" spans="2:2" s="2" customFormat="1" x14ac:dyDescent="0.2">
      <c r="B107" s="9"/>
    </row>
    <row r="108" spans="2:2" s="2" customFormat="1" x14ac:dyDescent="0.2">
      <c r="B108" s="9"/>
    </row>
    <row r="109" spans="2:2" s="2" customFormat="1" x14ac:dyDescent="0.2">
      <c r="B109" s="9"/>
    </row>
    <row r="110" spans="2:2" s="2" customFormat="1" x14ac:dyDescent="0.2">
      <c r="B110" s="9"/>
    </row>
    <row r="111" spans="2:2" s="2" customFormat="1" x14ac:dyDescent="0.2">
      <c r="B111" s="9"/>
    </row>
    <row r="112" spans="2:2" s="2" customFormat="1" x14ac:dyDescent="0.2">
      <c r="B112" s="9"/>
    </row>
    <row r="113" spans="2:2" s="2" customFormat="1" x14ac:dyDescent="0.2">
      <c r="B113" s="9"/>
    </row>
    <row r="114" spans="2:2" s="2" customFormat="1" x14ac:dyDescent="0.2">
      <c r="B114" s="9"/>
    </row>
    <row r="115" spans="2:2" s="2" customFormat="1" x14ac:dyDescent="0.2">
      <c r="B115" s="9"/>
    </row>
    <row r="116" spans="2:2" s="2" customFormat="1" x14ac:dyDescent="0.2">
      <c r="B116" s="9"/>
    </row>
    <row r="117" spans="2:2" s="2" customFormat="1" x14ac:dyDescent="0.2">
      <c r="B117" s="9"/>
    </row>
    <row r="118" spans="2:2" s="2" customFormat="1" x14ac:dyDescent="0.2">
      <c r="B118" s="9"/>
    </row>
    <row r="119" spans="2:2" s="2" customFormat="1" x14ac:dyDescent="0.2">
      <c r="B119" s="9"/>
    </row>
    <row r="120" spans="2:2" s="2" customFormat="1" x14ac:dyDescent="0.2">
      <c r="B120" s="9"/>
    </row>
    <row r="121" spans="2:2" s="2" customFormat="1" x14ac:dyDescent="0.2">
      <c r="B121" s="9"/>
    </row>
    <row r="122" spans="2:2" s="2" customFormat="1" x14ac:dyDescent="0.2">
      <c r="B122" s="9"/>
    </row>
    <row r="123" spans="2:2" s="2" customFormat="1" x14ac:dyDescent="0.2">
      <c r="B123" s="9"/>
    </row>
    <row r="124" spans="2:2" s="2" customFormat="1" x14ac:dyDescent="0.2">
      <c r="B124" s="9"/>
    </row>
    <row r="125" spans="2:2" s="2" customFormat="1" x14ac:dyDescent="0.2">
      <c r="B125" s="9"/>
    </row>
    <row r="126" spans="2:2" s="2" customFormat="1" x14ac:dyDescent="0.2">
      <c r="B126" s="9"/>
    </row>
    <row r="127" spans="2:2" s="2" customFormat="1" x14ac:dyDescent="0.2">
      <c r="B127" s="9"/>
    </row>
    <row r="128" spans="2:2" s="2" customFormat="1" x14ac:dyDescent="0.2">
      <c r="B128" s="9"/>
    </row>
    <row r="129" spans="1:25" s="2" customFormat="1" x14ac:dyDescent="0.2">
      <c r="B129" s="72" t="s">
        <v>82</v>
      </c>
    </row>
    <row r="130" spans="1:25" s="73" customFormat="1" x14ac:dyDescent="0.2">
      <c r="A130" s="9"/>
      <c r="B130" s="9"/>
      <c r="C130" s="9" t="s">
        <v>83</v>
      </c>
      <c r="D130" s="9" t="s">
        <v>84</v>
      </c>
      <c r="E130" s="9" t="s">
        <v>85</v>
      </c>
      <c r="F130" s="9"/>
      <c r="G130" s="9"/>
      <c r="H130" s="9" t="s">
        <v>75</v>
      </c>
      <c r="I130" s="9"/>
      <c r="J130" s="9" t="s">
        <v>74</v>
      </c>
      <c r="K130" s="9"/>
      <c r="L130" s="9"/>
      <c r="M130" s="9"/>
      <c r="N130" s="9"/>
      <c r="O130" s="9"/>
      <c r="P130" s="9"/>
      <c r="Q130" s="9"/>
      <c r="R130" s="9"/>
      <c r="S130" s="9"/>
      <c r="T130" s="9"/>
      <c r="U130" s="9"/>
      <c r="V130" s="9"/>
      <c r="W130" s="9"/>
      <c r="X130" s="9"/>
      <c r="Y130" s="9"/>
    </row>
    <row r="131" spans="1:25" x14ac:dyDescent="0.2">
      <c r="B131" s="9"/>
      <c r="C131" s="74" t="s">
        <v>78</v>
      </c>
      <c r="D131" s="74" t="s">
        <v>78</v>
      </c>
      <c r="E131" s="74" t="s">
        <v>78</v>
      </c>
      <c r="F131" s="2"/>
      <c r="G131" s="2"/>
      <c r="H131" s="74" t="s">
        <v>78</v>
      </c>
      <c r="J131" s="2"/>
      <c r="K131" s="2"/>
      <c r="L131" s="2"/>
      <c r="M131" s="2"/>
      <c r="N131" s="2"/>
      <c r="O131" s="2"/>
      <c r="P131" s="2"/>
    </row>
    <row r="132" spans="1:25" x14ac:dyDescent="0.2">
      <c r="B132" s="9"/>
      <c r="C132" s="18" t="s">
        <v>86</v>
      </c>
      <c r="D132" s="2" t="s">
        <v>87</v>
      </c>
      <c r="E132" s="2" t="s">
        <v>88</v>
      </c>
      <c r="F132" s="2"/>
      <c r="G132" s="2"/>
      <c r="H132" s="2" t="s">
        <v>89</v>
      </c>
      <c r="J132" s="2" t="s">
        <v>90</v>
      </c>
      <c r="K132" s="2"/>
      <c r="L132" s="2"/>
      <c r="M132" s="2"/>
      <c r="N132" s="2"/>
      <c r="O132" s="2"/>
      <c r="P132" s="2"/>
    </row>
    <row r="133" spans="1:25" x14ac:dyDescent="0.2">
      <c r="B133" s="9"/>
      <c r="C133" s="2" t="s">
        <v>91</v>
      </c>
      <c r="D133" s="2" t="s">
        <v>92</v>
      </c>
      <c r="E133" s="2" t="s">
        <v>93</v>
      </c>
      <c r="F133" s="2"/>
      <c r="G133" s="2"/>
      <c r="H133" s="2" t="s">
        <v>94</v>
      </c>
      <c r="J133" s="2" t="s">
        <v>95</v>
      </c>
      <c r="K133" s="2"/>
      <c r="L133" s="2"/>
      <c r="M133" s="2"/>
      <c r="N133" s="2"/>
      <c r="O133" s="2"/>
      <c r="P133" s="2"/>
    </row>
    <row r="134" spans="1:25" x14ac:dyDescent="0.2">
      <c r="B134" s="9"/>
      <c r="C134" s="2" t="s">
        <v>96</v>
      </c>
      <c r="D134" s="2" t="s">
        <v>97</v>
      </c>
      <c r="E134" s="2" t="s">
        <v>98</v>
      </c>
      <c r="F134" s="2"/>
      <c r="G134" s="2"/>
      <c r="H134" s="2" t="s">
        <v>99</v>
      </c>
      <c r="J134" s="2"/>
      <c r="K134" s="2"/>
      <c r="L134" s="2"/>
      <c r="M134" s="2"/>
      <c r="N134" s="2"/>
      <c r="O134" s="2"/>
      <c r="P134" s="2"/>
    </row>
    <row r="135" spans="1:25" x14ac:dyDescent="0.2">
      <c r="B135" s="9"/>
      <c r="C135" s="2" t="s">
        <v>100</v>
      </c>
      <c r="D135" s="2" t="s">
        <v>101</v>
      </c>
      <c r="E135" s="2" t="s">
        <v>102</v>
      </c>
      <c r="F135" s="2"/>
      <c r="G135" s="2"/>
      <c r="H135" s="2" t="s">
        <v>103</v>
      </c>
      <c r="J135" s="2"/>
      <c r="K135" s="2"/>
      <c r="L135" s="2"/>
      <c r="M135" s="2"/>
      <c r="N135" s="2"/>
      <c r="O135" s="2"/>
      <c r="P135" s="2"/>
    </row>
    <row r="136" spans="1:25" x14ac:dyDescent="0.2">
      <c r="B136" s="9"/>
      <c r="C136" s="2" t="s">
        <v>104</v>
      </c>
      <c r="D136" s="2"/>
      <c r="E136" s="2" t="s">
        <v>105</v>
      </c>
      <c r="F136" s="2"/>
      <c r="G136" s="2"/>
      <c r="H136" s="2" t="s">
        <v>105</v>
      </c>
      <c r="J136" s="2"/>
      <c r="K136" s="2"/>
      <c r="L136" s="2"/>
      <c r="M136" s="2"/>
      <c r="N136" s="2"/>
      <c r="O136" s="2"/>
      <c r="P136" s="2"/>
    </row>
    <row r="137" spans="1:25" x14ac:dyDescent="0.2">
      <c r="B137" s="9"/>
      <c r="C137" s="2" t="s">
        <v>106</v>
      </c>
      <c r="D137" s="2"/>
      <c r="E137" s="2"/>
      <c r="F137" s="2"/>
      <c r="G137" s="2"/>
      <c r="H137" s="2"/>
      <c r="J137" s="2"/>
      <c r="K137" s="2"/>
      <c r="L137" s="2"/>
      <c r="M137" s="2"/>
      <c r="N137" s="2"/>
      <c r="O137" s="2"/>
      <c r="P137" s="2"/>
    </row>
    <row r="138" spans="1:25" x14ac:dyDescent="0.2">
      <c r="B138" s="9"/>
      <c r="C138" s="2" t="s">
        <v>107</v>
      </c>
      <c r="D138" s="2"/>
      <c r="E138" s="2"/>
      <c r="F138" s="2"/>
      <c r="G138" s="2"/>
      <c r="H138" s="2"/>
      <c r="J138" s="2"/>
      <c r="K138" s="2"/>
      <c r="L138" s="2"/>
      <c r="M138" s="2"/>
      <c r="N138" s="2"/>
      <c r="O138" s="2"/>
      <c r="P138" s="2"/>
    </row>
    <row r="139" spans="1:25" x14ac:dyDescent="0.2">
      <c r="B139" s="9"/>
      <c r="C139" s="2" t="s">
        <v>108</v>
      </c>
      <c r="D139" s="2"/>
      <c r="E139" s="2"/>
      <c r="F139" s="2"/>
      <c r="G139" s="2"/>
      <c r="H139" s="2"/>
      <c r="J139" s="2"/>
      <c r="K139" s="2"/>
      <c r="L139" s="2"/>
      <c r="M139" s="2"/>
      <c r="N139" s="2"/>
      <c r="O139" s="2"/>
      <c r="P139" s="2"/>
    </row>
    <row r="140" spans="1:25" x14ac:dyDescent="0.2">
      <c r="B140" s="9"/>
      <c r="C140" s="18" t="s">
        <v>109</v>
      </c>
      <c r="D140" s="2"/>
      <c r="E140" s="2"/>
      <c r="F140" s="2"/>
      <c r="G140" s="2"/>
      <c r="H140" s="2"/>
      <c r="J140" s="2"/>
      <c r="K140" s="2"/>
      <c r="L140" s="2"/>
      <c r="M140" s="2"/>
      <c r="N140" s="2"/>
      <c r="O140" s="2"/>
      <c r="P140" s="2"/>
    </row>
    <row r="141" spans="1:25" x14ac:dyDescent="0.2">
      <c r="B141" s="9"/>
    </row>
    <row r="142" spans="1:25" x14ac:dyDescent="0.2">
      <c r="B142" s="9"/>
    </row>
    <row r="143" spans="1:25" x14ac:dyDescent="0.2">
      <c r="B143" s="9"/>
    </row>
    <row r="144" spans="1:25" x14ac:dyDescent="0.2">
      <c r="B144" s="9"/>
    </row>
    <row r="145" spans="2:2" x14ac:dyDescent="0.2">
      <c r="B145" s="9"/>
    </row>
    <row r="146" spans="2:2" x14ac:dyDescent="0.2">
      <c r="B146" s="9"/>
    </row>
    <row r="147" spans="2:2" x14ac:dyDescent="0.2">
      <c r="B147" s="9"/>
    </row>
    <row r="148" spans="2:2" x14ac:dyDescent="0.2">
      <c r="B148" s="9"/>
    </row>
    <row r="149" spans="2:2" x14ac:dyDescent="0.2">
      <c r="B149" s="9"/>
    </row>
    <row r="150" spans="2:2" x14ac:dyDescent="0.2">
      <c r="B150" s="9"/>
    </row>
    <row r="151" spans="2:2" x14ac:dyDescent="0.2">
      <c r="B151" s="9"/>
    </row>
    <row r="152" spans="2:2" x14ac:dyDescent="0.2">
      <c r="B152" s="9"/>
    </row>
    <row r="153" spans="2:2" x14ac:dyDescent="0.2">
      <c r="B153" s="9"/>
    </row>
    <row r="154" spans="2:2" x14ac:dyDescent="0.2">
      <c r="B154" s="9"/>
    </row>
    <row r="155" spans="2:2" x14ac:dyDescent="0.2">
      <c r="B155" s="9"/>
    </row>
    <row r="156" spans="2:2" x14ac:dyDescent="0.2">
      <c r="B156" s="9"/>
    </row>
    <row r="157" spans="2:2" x14ac:dyDescent="0.2">
      <c r="B157" s="9"/>
    </row>
    <row r="158" spans="2:2" x14ac:dyDescent="0.2">
      <c r="B158" s="9"/>
    </row>
    <row r="159" spans="2:2" x14ac:dyDescent="0.2">
      <c r="B159" s="9"/>
    </row>
    <row r="160" spans="2:2" x14ac:dyDescent="0.2">
      <c r="B160" s="9"/>
    </row>
    <row r="161" spans="2:2" x14ac:dyDescent="0.2">
      <c r="B161" s="9"/>
    </row>
    <row r="162" spans="2:2" x14ac:dyDescent="0.2">
      <c r="B162" s="9"/>
    </row>
    <row r="163" spans="2:2" x14ac:dyDescent="0.2">
      <c r="B163" s="9"/>
    </row>
    <row r="164" spans="2:2" x14ac:dyDescent="0.2">
      <c r="B164" s="9"/>
    </row>
    <row r="165" spans="2:2" x14ac:dyDescent="0.2">
      <c r="B165" s="9"/>
    </row>
    <row r="166" spans="2:2" x14ac:dyDescent="0.2">
      <c r="B166" s="9"/>
    </row>
    <row r="167" spans="2:2" x14ac:dyDescent="0.2">
      <c r="B167" s="9"/>
    </row>
    <row r="168" spans="2:2" x14ac:dyDescent="0.2">
      <c r="B168" s="9"/>
    </row>
    <row r="169" spans="2:2" x14ac:dyDescent="0.2">
      <c r="B169" s="9"/>
    </row>
    <row r="170" spans="2:2" x14ac:dyDescent="0.2">
      <c r="B170" s="9"/>
    </row>
    <row r="171" spans="2:2" x14ac:dyDescent="0.2">
      <c r="B171" s="9"/>
    </row>
    <row r="172" spans="2:2" x14ac:dyDescent="0.2">
      <c r="B172" s="9"/>
    </row>
    <row r="173" spans="2:2" x14ac:dyDescent="0.2">
      <c r="B173" s="9"/>
    </row>
    <row r="174" spans="2:2" x14ac:dyDescent="0.2">
      <c r="B174" s="9"/>
    </row>
    <row r="175" spans="2:2" x14ac:dyDescent="0.2">
      <c r="B175" s="9"/>
    </row>
    <row r="176" spans="2:2" x14ac:dyDescent="0.2">
      <c r="B176" s="9"/>
    </row>
    <row r="177" spans="2:2" x14ac:dyDescent="0.2">
      <c r="B177" s="9"/>
    </row>
    <row r="178" spans="2:2" x14ac:dyDescent="0.2">
      <c r="B178" s="9"/>
    </row>
    <row r="179" spans="2:2" x14ac:dyDescent="0.2">
      <c r="B179" s="9"/>
    </row>
    <row r="180" spans="2:2" x14ac:dyDescent="0.2">
      <c r="B180" s="9"/>
    </row>
    <row r="181" spans="2:2" x14ac:dyDescent="0.2">
      <c r="B181" s="9"/>
    </row>
    <row r="182" spans="2:2" x14ac:dyDescent="0.2">
      <c r="B182" s="9"/>
    </row>
    <row r="183" spans="2:2" x14ac:dyDescent="0.2">
      <c r="B183" s="9"/>
    </row>
    <row r="184" spans="2:2" x14ac:dyDescent="0.2">
      <c r="B184" s="9"/>
    </row>
    <row r="185" spans="2:2" x14ac:dyDescent="0.2">
      <c r="B185" s="9"/>
    </row>
    <row r="186" spans="2:2" x14ac:dyDescent="0.2">
      <c r="B186" s="9"/>
    </row>
    <row r="187" spans="2:2" x14ac:dyDescent="0.2">
      <c r="B187" s="9"/>
    </row>
    <row r="188" spans="2:2" x14ac:dyDescent="0.2">
      <c r="B188" s="9"/>
    </row>
    <row r="189" spans="2:2" x14ac:dyDescent="0.2">
      <c r="B189" s="9"/>
    </row>
    <row r="190" spans="2:2" x14ac:dyDescent="0.2">
      <c r="B190" s="9"/>
    </row>
    <row r="191" spans="2:2" x14ac:dyDescent="0.2">
      <c r="B191" s="9"/>
    </row>
    <row r="192" spans="2:2" x14ac:dyDescent="0.2">
      <c r="B192" s="9"/>
    </row>
    <row r="193" spans="2:2" x14ac:dyDescent="0.2">
      <c r="B193" s="9"/>
    </row>
    <row r="194" spans="2:2" x14ac:dyDescent="0.2">
      <c r="B194" s="9"/>
    </row>
    <row r="195" spans="2:2" x14ac:dyDescent="0.2">
      <c r="B195" s="9"/>
    </row>
    <row r="196" spans="2:2" x14ac:dyDescent="0.2">
      <c r="B196" s="9"/>
    </row>
    <row r="197" spans="2:2" x14ac:dyDescent="0.2">
      <c r="B197" s="9"/>
    </row>
    <row r="198" spans="2:2" x14ac:dyDescent="0.2">
      <c r="B198" s="9"/>
    </row>
    <row r="199" spans="2:2" x14ac:dyDescent="0.2">
      <c r="B199" s="9"/>
    </row>
    <row r="200" spans="2:2" x14ac:dyDescent="0.2">
      <c r="B200" s="9"/>
    </row>
    <row r="201" spans="2:2" x14ac:dyDescent="0.2">
      <c r="B201" s="9"/>
    </row>
    <row r="202" spans="2:2" x14ac:dyDescent="0.2">
      <c r="B202" s="9"/>
    </row>
    <row r="203" spans="2:2" x14ac:dyDescent="0.2">
      <c r="B203" s="9"/>
    </row>
    <row r="204" spans="2:2" x14ac:dyDescent="0.2">
      <c r="B204" s="9"/>
    </row>
    <row r="205" spans="2:2" x14ac:dyDescent="0.2">
      <c r="B205" s="9"/>
    </row>
    <row r="206" spans="2:2" x14ac:dyDescent="0.2">
      <c r="B206" s="9"/>
    </row>
    <row r="207" spans="2:2" x14ac:dyDescent="0.2">
      <c r="B207" s="9"/>
    </row>
    <row r="208" spans="2:2" x14ac:dyDescent="0.2">
      <c r="B208" s="9"/>
    </row>
    <row r="209" spans="2:2" x14ac:dyDescent="0.2">
      <c r="B209" s="9"/>
    </row>
    <row r="210" spans="2:2" x14ac:dyDescent="0.2">
      <c r="B210" s="9"/>
    </row>
    <row r="211" spans="2:2" x14ac:dyDescent="0.2">
      <c r="B211" s="9"/>
    </row>
    <row r="212" spans="2:2" x14ac:dyDescent="0.2">
      <c r="B212" s="9"/>
    </row>
    <row r="213" spans="2:2" x14ac:dyDescent="0.2">
      <c r="B213" s="9"/>
    </row>
    <row r="214" spans="2:2" x14ac:dyDescent="0.2">
      <c r="B214" s="9"/>
    </row>
    <row r="215" spans="2:2" x14ac:dyDescent="0.2">
      <c r="B215" s="9"/>
    </row>
    <row r="216" spans="2:2" x14ac:dyDescent="0.2">
      <c r="B216" s="9"/>
    </row>
    <row r="217" spans="2:2" x14ac:dyDescent="0.2">
      <c r="B217" s="9"/>
    </row>
    <row r="218" spans="2:2" x14ac:dyDescent="0.2">
      <c r="B218" s="9"/>
    </row>
    <row r="219" spans="2:2" x14ac:dyDescent="0.2">
      <c r="B219" s="9"/>
    </row>
    <row r="220" spans="2:2" x14ac:dyDescent="0.2">
      <c r="B220" s="9"/>
    </row>
    <row r="221" spans="2:2" x14ac:dyDescent="0.2">
      <c r="B221" s="9"/>
    </row>
    <row r="222" spans="2:2" x14ac:dyDescent="0.2">
      <c r="B222" s="9"/>
    </row>
    <row r="223" spans="2:2" x14ac:dyDescent="0.2">
      <c r="B223" s="9"/>
    </row>
    <row r="224" spans="2:2" x14ac:dyDescent="0.2">
      <c r="B224" s="9"/>
    </row>
    <row r="225" spans="2:2" x14ac:dyDescent="0.2">
      <c r="B225" s="9"/>
    </row>
    <row r="226" spans="2:2" x14ac:dyDescent="0.2">
      <c r="B226" s="9"/>
    </row>
    <row r="227" spans="2:2" x14ac:dyDescent="0.2">
      <c r="B227" s="9"/>
    </row>
    <row r="228" spans="2:2" x14ac:dyDescent="0.2">
      <c r="B228" s="9"/>
    </row>
    <row r="229" spans="2:2" x14ac:dyDescent="0.2">
      <c r="B229" s="9"/>
    </row>
    <row r="230" spans="2:2" x14ac:dyDescent="0.2">
      <c r="B230" s="9"/>
    </row>
    <row r="231" spans="2:2" x14ac:dyDescent="0.2">
      <c r="B231" s="9"/>
    </row>
    <row r="232" spans="2:2" x14ac:dyDescent="0.2">
      <c r="B232" s="9"/>
    </row>
    <row r="233" spans="2:2" x14ac:dyDescent="0.2">
      <c r="B233" s="9"/>
    </row>
    <row r="234" spans="2:2" x14ac:dyDescent="0.2">
      <c r="B234" s="9"/>
    </row>
    <row r="235" spans="2:2" x14ac:dyDescent="0.2">
      <c r="B235" s="9"/>
    </row>
    <row r="236" spans="2:2" x14ac:dyDescent="0.2">
      <c r="B236" s="9"/>
    </row>
    <row r="237" spans="2:2" x14ac:dyDescent="0.2">
      <c r="B237" s="9"/>
    </row>
    <row r="238" spans="2:2" x14ac:dyDescent="0.2">
      <c r="B238" s="9"/>
    </row>
    <row r="239" spans="2:2" x14ac:dyDescent="0.2">
      <c r="B239" s="9"/>
    </row>
    <row r="240" spans="2:2" x14ac:dyDescent="0.2">
      <c r="B240" s="9"/>
    </row>
    <row r="241" spans="2:2" x14ac:dyDescent="0.2">
      <c r="B241" s="9"/>
    </row>
    <row r="242" spans="2:2" x14ac:dyDescent="0.2">
      <c r="B242" s="9"/>
    </row>
    <row r="243" spans="2:2" x14ac:dyDescent="0.2">
      <c r="B243" s="9"/>
    </row>
    <row r="244" spans="2:2" x14ac:dyDescent="0.2">
      <c r="B244" s="9"/>
    </row>
    <row r="245" spans="2:2" x14ac:dyDescent="0.2">
      <c r="B245" s="9"/>
    </row>
    <row r="246" spans="2:2" x14ac:dyDescent="0.2">
      <c r="B246" s="9"/>
    </row>
    <row r="247" spans="2:2" x14ac:dyDescent="0.2">
      <c r="B247" s="9"/>
    </row>
    <row r="248" spans="2:2" x14ac:dyDescent="0.2">
      <c r="B248" s="9"/>
    </row>
    <row r="249" spans="2:2" x14ac:dyDescent="0.2">
      <c r="B249" s="9"/>
    </row>
    <row r="250" spans="2:2" x14ac:dyDescent="0.2">
      <c r="B250" s="9"/>
    </row>
    <row r="251" spans="2:2" x14ac:dyDescent="0.2">
      <c r="B251" s="9"/>
    </row>
    <row r="252" spans="2:2" x14ac:dyDescent="0.2">
      <c r="B252" s="9"/>
    </row>
    <row r="253" spans="2:2" x14ac:dyDescent="0.2">
      <c r="B253" s="9"/>
    </row>
    <row r="254" spans="2:2" x14ac:dyDescent="0.2">
      <c r="B254" s="9"/>
    </row>
    <row r="255" spans="2:2" x14ac:dyDescent="0.2">
      <c r="B255" s="9"/>
    </row>
    <row r="256" spans="2:2" x14ac:dyDescent="0.2">
      <c r="B256" s="9"/>
    </row>
    <row r="257" spans="2:2" x14ac:dyDescent="0.2">
      <c r="B257" s="9"/>
    </row>
    <row r="258" spans="2:2" x14ac:dyDescent="0.2">
      <c r="B258" s="9"/>
    </row>
    <row r="259" spans="2:2" x14ac:dyDescent="0.2">
      <c r="B259" s="9"/>
    </row>
    <row r="260" spans="2:2" x14ac:dyDescent="0.2">
      <c r="B260" s="9"/>
    </row>
    <row r="261" spans="2:2" x14ac:dyDescent="0.2">
      <c r="B261" s="9"/>
    </row>
    <row r="262" spans="2:2" x14ac:dyDescent="0.2">
      <c r="B262" s="9"/>
    </row>
    <row r="263" spans="2:2" x14ac:dyDescent="0.2">
      <c r="B263" s="9"/>
    </row>
    <row r="264" spans="2:2" x14ac:dyDescent="0.2">
      <c r="B264" s="9"/>
    </row>
    <row r="265" spans="2:2" x14ac:dyDescent="0.2">
      <c r="B265" s="9"/>
    </row>
    <row r="266" spans="2:2" x14ac:dyDescent="0.2">
      <c r="B266" s="9"/>
    </row>
    <row r="267" spans="2:2" x14ac:dyDescent="0.2">
      <c r="B267" s="9"/>
    </row>
    <row r="268" spans="2:2" x14ac:dyDescent="0.2">
      <c r="B268" s="9"/>
    </row>
    <row r="269" spans="2:2" x14ac:dyDescent="0.2">
      <c r="B269" s="9"/>
    </row>
    <row r="270" spans="2:2" x14ac:dyDescent="0.2">
      <c r="B270" s="9"/>
    </row>
    <row r="271" spans="2:2" x14ac:dyDescent="0.2">
      <c r="B271" s="9"/>
    </row>
    <row r="272" spans="2:2" x14ac:dyDescent="0.2">
      <c r="B272" s="9"/>
    </row>
    <row r="273" spans="2:2" x14ac:dyDescent="0.2">
      <c r="B273" s="9"/>
    </row>
    <row r="274" spans="2:2" x14ac:dyDescent="0.2">
      <c r="B274" s="9"/>
    </row>
    <row r="275" spans="2:2" x14ac:dyDescent="0.2">
      <c r="B275" s="9"/>
    </row>
    <row r="276" spans="2:2" x14ac:dyDescent="0.2">
      <c r="B276" s="9"/>
    </row>
    <row r="277" spans="2:2" x14ac:dyDescent="0.2">
      <c r="B277" s="9"/>
    </row>
    <row r="278" spans="2:2" x14ac:dyDescent="0.2">
      <c r="B278" s="9"/>
    </row>
    <row r="279" spans="2:2" x14ac:dyDescent="0.2">
      <c r="B279" s="9"/>
    </row>
    <row r="280" spans="2:2" x14ac:dyDescent="0.2">
      <c r="B280" s="9"/>
    </row>
    <row r="281" spans="2:2" x14ac:dyDescent="0.2">
      <c r="B281" s="9"/>
    </row>
    <row r="282" spans="2:2" x14ac:dyDescent="0.2">
      <c r="B282" s="9"/>
    </row>
    <row r="283" spans="2:2" x14ac:dyDescent="0.2">
      <c r="B283" s="9"/>
    </row>
    <row r="284" spans="2:2" x14ac:dyDescent="0.2">
      <c r="B284" s="9"/>
    </row>
    <row r="285" spans="2:2" x14ac:dyDescent="0.2">
      <c r="B285" s="9"/>
    </row>
    <row r="286" spans="2:2" x14ac:dyDescent="0.2">
      <c r="B286" s="9"/>
    </row>
    <row r="287" spans="2:2" x14ac:dyDescent="0.2">
      <c r="B287" s="9"/>
    </row>
    <row r="288" spans="2:2" x14ac:dyDescent="0.2">
      <c r="B288" s="9"/>
    </row>
    <row r="289" spans="2:2" x14ac:dyDescent="0.2">
      <c r="B289" s="9"/>
    </row>
    <row r="290" spans="2:2" x14ac:dyDescent="0.2">
      <c r="B290" s="9"/>
    </row>
    <row r="291" spans="2:2" x14ac:dyDescent="0.2">
      <c r="B291" s="9"/>
    </row>
    <row r="292" spans="2:2" x14ac:dyDescent="0.2">
      <c r="B292" s="9"/>
    </row>
    <row r="293" spans="2:2" x14ac:dyDescent="0.2">
      <c r="B293" s="9"/>
    </row>
    <row r="294" spans="2:2" x14ac:dyDescent="0.2">
      <c r="B294" s="9"/>
    </row>
    <row r="295" spans="2:2" x14ac:dyDescent="0.2">
      <c r="B295" s="9"/>
    </row>
    <row r="296" spans="2:2" x14ac:dyDescent="0.2">
      <c r="B296" s="9"/>
    </row>
    <row r="297" spans="2:2" x14ac:dyDescent="0.2">
      <c r="B297" s="9"/>
    </row>
    <row r="298" spans="2:2" x14ac:dyDescent="0.2">
      <c r="B298" s="9"/>
    </row>
    <row r="299" spans="2:2" x14ac:dyDescent="0.2">
      <c r="B299" s="9"/>
    </row>
    <row r="300" spans="2:2" x14ac:dyDescent="0.2">
      <c r="B300" s="9"/>
    </row>
    <row r="301" spans="2:2" x14ac:dyDescent="0.2">
      <c r="B301" s="9"/>
    </row>
    <row r="302" spans="2:2" x14ac:dyDescent="0.2">
      <c r="B302" s="9"/>
    </row>
    <row r="303" spans="2:2" x14ac:dyDescent="0.2">
      <c r="B303" s="9"/>
    </row>
    <row r="304" spans="2:2" x14ac:dyDescent="0.2">
      <c r="B304" s="9"/>
    </row>
    <row r="305" spans="2:2" x14ac:dyDescent="0.2">
      <c r="B305" s="9"/>
    </row>
    <row r="306" spans="2:2" x14ac:dyDescent="0.2">
      <c r="B306" s="9"/>
    </row>
    <row r="307" spans="2:2" x14ac:dyDescent="0.2">
      <c r="B307" s="9"/>
    </row>
    <row r="308" spans="2:2" x14ac:dyDescent="0.2">
      <c r="B308" s="9"/>
    </row>
    <row r="309" spans="2:2" x14ac:dyDescent="0.2">
      <c r="B309" s="9"/>
    </row>
    <row r="310" spans="2:2" x14ac:dyDescent="0.2">
      <c r="B310" s="9"/>
    </row>
    <row r="311" spans="2:2" x14ac:dyDescent="0.2">
      <c r="B311" s="9"/>
    </row>
    <row r="312" spans="2:2" x14ac:dyDescent="0.2">
      <c r="B312" s="9"/>
    </row>
    <row r="313" spans="2:2" x14ac:dyDescent="0.2">
      <c r="B313" s="9"/>
    </row>
    <row r="314" spans="2:2" x14ac:dyDescent="0.2">
      <c r="B314" s="9"/>
    </row>
    <row r="315" spans="2:2" x14ac:dyDescent="0.2">
      <c r="B315" s="9"/>
    </row>
    <row r="316" spans="2:2" x14ac:dyDescent="0.2">
      <c r="B316" s="9"/>
    </row>
    <row r="317" spans="2:2" x14ac:dyDescent="0.2">
      <c r="B317" s="9"/>
    </row>
    <row r="318" spans="2:2" x14ac:dyDescent="0.2">
      <c r="B318" s="9"/>
    </row>
    <row r="319" spans="2:2" x14ac:dyDescent="0.2">
      <c r="B319" s="9"/>
    </row>
    <row r="320" spans="2:2" x14ac:dyDescent="0.2">
      <c r="B320" s="9"/>
    </row>
    <row r="321" spans="2:2" x14ac:dyDescent="0.2">
      <c r="B321" s="9"/>
    </row>
    <row r="322" spans="2:2" x14ac:dyDescent="0.2">
      <c r="B322" s="9"/>
    </row>
    <row r="323" spans="2:2" x14ac:dyDescent="0.2">
      <c r="B323" s="9"/>
    </row>
    <row r="324" spans="2:2" x14ac:dyDescent="0.2">
      <c r="B324" s="9"/>
    </row>
    <row r="325" spans="2:2" x14ac:dyDescent="0.2">
      <c r="B325" s="9"/>
    </row>
    <row r="326" spans="2:2" x14ac:dyDescent="0.2">
      <c r="B326" s="9"/>
    </row>
    <row r="327" spans="2:2" x14ac:dyDescent="0.2">
      <c r="B327" s="9"/>
    </row>
    <row r="328" spans="2:2" x14ac:dyDescent="0.2">
      <c r="B328" s="9"/>
    </row>
    <row r="329" spans="2:2" x14ac:dyDescent="0.2">
      <c r="B329" s="9"/>
    </row>
    <row r="330" spans="2:2" x14ac:dyDescent="0.2">
      <c r="B330" s="9"/>
    </row>
    <row r="331" spans="2:2" x14ac:dyDescent="0.2">
      <c r="B331" s="9"/>
    </row>
    <row r="332" spans="2:2" x14ac:dyDescent="0.2">
      <c r="B332" s="9"/>
    </row>
    <row r="333" spans="2:2" x14ac:dyDescent="0.2">
      <c r="B333" s="9"/>
    </row>
    <row r="334" spans="2:2" x14ac:dyDescent="0.2">
      <c r="B334" s="9"/>
    </row>
    <row r="335" spans="2:2" x14ac:dyDescent="0.2">
      <c r="B335" s="9"/>
    </row>
    <row r="336" spans="2:2" x14ac:dyDescent="0.2">
      <c r="B336" s="9"/>
    </row>
    <row r="337" spans="2:2" x14ac:dyDescent="0.2">
      <c r="B337" s="9"/>
    </row>
    <row r="338" spans="2:2" x14ac:dyDescent="0.2">
      <c r="B338" s="9"/>
    </row>
    <row r="339" spans="2:2" x14ac:dyDescent="0.2">
      <c r="B339" s="9"/>
    </row>
    <row r="340" spans="2:2" x14ac:dyDescent="0.2">
      <c r="B340" s="9"/>
    </row>
    <row r="341" spans="2:2" x14ac:dyDescent="0.2">
      <c r="B341" s="9"/>
    </row>
    <row r="342" spans="2:2" x14ac:dyDescent="0.2">
      <c r="B342" s="9"/>
    </row>
    <row r="343" spans="2:2" x14ac:dyDescent="0.2">
      <c r="B343" s="9"/>
    </row>
    <row r="344" spans="2:2" x14ac:dyDescent="0.2">
      <c r="B344" s="9"/>
    </row>
    <row r="345" spans="2:2" x14ac:dyDescent="0.2">
      <c r="B345" s="9"/>
    </row>
    <row r="346" spans="2:2" x14ac:dyDescent="0.2">
      <c r="B346" s="9"/>
    </row>
    <row r="347" spans="2:2" x14ac:dyDescent="0.2">
      <c r="B347" s="9"/>
    </row>
    <row r="348" spans="2:2" x14ac:dyDescent="0.2">
      <c r="B348" s="9"/>
    </row>
    <row r="349" spans="2:2" x14ac:dyDescent="0.2">
      <c r="B349" s="9"/>
    </row>
    <row r="350" spans="2:2" x14ac:dyDescent="0.2">
      <c r="B350" s="9"/>
    </row>
    <row r="351" spans="2:2" x14ac:dyDescent="0.2">
      <c r="B351" s="9"/>
    </row>
    <row r="352" spans="2:2" x14ac:dyDescent="0.2">
      <c r="B352" s="9"/>
    </row>
    <row r="353" spans="2:2" x14ac:dyDescent="0.2">
      <c r="B353" s="9"/>
    </row>
    <row r="354" spans="2:2" x14ac:dyDescent="0.2">
      <c r="B354" s="9"/>
    </row>
    <row r="355" spans="2:2" x14ac:dyDescent="0.2">
      <c r="B355" s="9"/>
    </row>
    <row r="356" spans="2:2" x14ac:dyDescent="0.2">
      <c r="B356" s="9"/>
    </row>
    <row r="357" spans="2:2" x14ac:dyDescent="0.2">
      <c r="B357" s="9"/>
    </row>
    <row r="358" spans="2:2" x14ac:dyDescent="0.2">
      <c r="B358" s="9"/>
    </row>
    <row r="359" spans="2:2" x14ac:dyDescent="0.2">
      <c r="B359" s="9"/>
    </row>
    <row r="360" spans="2:2" x14ac:dyDescent="0.2">
      <c r="B360" s="9"/>
    </row>
    <row r="361" spans="2:2" x14ac:dyDescent="0.2">
      <c r="B361" s="9"/>
    </row>
    <row r="362" spans="2:2" x14ac:dyDescent="0.2">
      <c r="B362" s="9"/>
    </row>
    <row r="363" spans="2:2" x14ac:dyDescent="0.2">
      <c r="B363" s="9"/>
    </row>
    <row r="364" spans="2:2" x14ac:dyDescent="0.2">
      <c r="B364" s="9"/>
    </row>
    <row r="365" spans="2:2" x14ac:dyDescent="0.2">
      <c r="B365" s="9"/>
    </row>
    <row r="366" spans="2:2" x14ac:dyDescent="0.2">
      <c r="B366" s="9"/>
    </row>
    <row r="367" spans="2:2" x14ac:dyDescent="0.2">
      <c r="B367" s="9"/>
    </row>
    <row r="368" spans="2:2" x14ac:dyDescent="0.2">
      <c r="B368" s="9"/>
    </row>
    <row r="369" spans="2:2" x14ac:dyDescent="0.2">
      <c r="B369" s="9"/>
    </row>
    <row r="370" spans="2:2" x14ac:dyDescent="0.2">
      <c r="B370" s="9"/>
    </row>
    <row r="371" spans="2:2" x14ac:dyDescent="0.2">
      <c r="B371" s="9"/>
    </row>
    <row r="372" spans="2:2" x14ac:dyDescent="0.2">
      <c r="B372" s="9"/>
    </row>
    <row r="373" spans="2:2" x14ac:dyDescent="0.2">
      <c r="B373" s="9"/>
    </row>
    <row r="374" spans="2:2" x14ac:dyDescent="0.2">
      <c r="B374" s="9"/>
    </row>
    <row r="375" spans="2:2" x14ac:dyDescent="0.2">
      <c r="B375" s="9"/>
    </row>
    <row r="376" spans="2:2" x14ac:dyDescent="0.2">
      <c r="B376" s="9"/>
    </row>
    <row r="377" spans="2:2" x14ac:dyDescent="0.2">
      <c r="B377" s="9"/>
    </row>
    <row r="378" spans="2:2" x14ac:dyDescent="0.2">
      <c r="B378" s="9"/>
    </row>
    <row r="379" spans="2:2" x14ac:dyDescent="0.2">
      <c r="B379" s="9"/>
    </row>
  </sheetData>
  <sheetProtection formatCells="0" formatRows="0" insertRows="0" insertHyperlinks="0" deleteRows="0" selectLockedCells="1"/>
  <mergeCells count="73">
    <mergeCell ref="N72:P72"/>
    <mergeCell ref="N73:P73"/>
    <mergeCell ref="N71:P71"/>
    <mergeCell ref="N58:P58"/>
    <mergeCell ref="N59:P59"/>
    <mergeCell ref="N60:P60"/>
    <mergeCell ref="N61:P61"/>
    <mergeCell ref="N62:P62"/>
    <mergeCell ref="N66:P66"/>
    <mergeCell ref="N63:P63"/>
    <mergeCell ref="N64:P64"/>
    <mergeCell ref="N65:P65"/>
    <mergeCell ref="N67:P67"/>
    <mergeCell ref="B69:P69"/>
    <mergeCell ref="N57:P57"/>
    <mergeCell ref="B17:C17"/>
    <mergeCell ref="D17:E17"/>
    <mergeCell ref="B20:P20"/>
    <mergeCell ref="J22:P22"/>
    <mergeCell ref="J23:P23"/>
    <mergeCell ref="J24:P24"/>
    <mergeCell ref="J25:P25"/>
    <mergeCell ref="J27:P27"/>
    <mergeCell ref="J28:P28"/>
    <mergeCell ref="J36:P36"/>
    <mergeCell ref="B55:P55"/>
    <mergeCell ref="J29:P29"/>
    <mergeCell ref="J37:P37"/>
    <mergeCell ref="J39:P39"/>
    <mergeCell ref="J48:P48"/>
    <mergeCell ref="B13:C13"/>
    <mergeCell ref="D13:E13"/>
    <mergeCell ref="G13:O16"/>
    <mergeCell ref="B14:C14"/>
    <mergeCell ref="D14:E14"/>
    <mergeCell ref="B15:C15"/>
    <mergeCell ref="D15:E15"/>
    <mergeCell ref="B16:C16"/>
    <mergeCell ref="D16:E16"/>
    <mergeCell ref="B12:C12"/>
    <mergeCell ref="D12:E12"/>
    <mergeCell ref="B1:Q1"/>
    <mergeCell ref="B2:Q2"/>
    <mergeCell ref="B4:C4"/>
    <mergeCell ref="B5:C5"/>
    <mergeCell ref="G5:J5"/>
    <mergeCell ref="B6:C6"/>
    <mergeCell ref="D6:O6"/>
    <mergeCell ref="B8:P8"/>
    <mergeCell ref="B10:C10"/>
    <mergeCell ref="D10:E10"/>
    <mergeCell ref="B11:C11"/>
    <mergeCell ref="D11:E11"/>
    <mergeCell ref="J52:P52"/>
    <mergeCell ref="J41:P41"/>
    <mergeCell ref="J43:P43"/>
    <mergeCell ref="J45:P45"/>
    <mergeCell ref="J47:P47"/>
    <mergeCell ref="J46:P46"/>
    <mergeCell ref="J26:P26"/>
    <mergeCell ref="J49:P49"/>
    <mergeCell ref="J51:P51"/>
    <mergeCell ref="J38:P38"/>
    <mergeCell ref="J40:P40"/>
    <mergeCell ref="J42:P42"/>
    <mergeCell ref="J44:P44"/>
    <mergeCell ref="J50:P50"/>
    <mergeCell ref="J35:P35"/>
    <mergeCell ref="J30:P30"/>
    <mergeCell ref="J31:P31"/>
    <mergeCell ref="J32:P32"/>
    <mergeCell ref="J33:P33"/>
    <mergeCell ref="J34:P34"/>
  </mergeCells>
  <conditionalFormatting sqref="H72:H73 H58:H66">
    <cfRule type="cellIs" dxfId="3" priority="2" stopIfTrue="1" operator="equal">
      <formula>0</formula>
    </cfRule>
  </conditionalFormatting>
  <conditionalFormatting sqref="G72:G73 G58:G66">
    <cfRule type="cellIs" dxfId="2" priority="1" stopIfTrue="1" operator="equal">
      <formula>1</formula>
    </cfRule>
  </conditionalFormatting>
  <dataValidations count="7">
    <dataValidation type="list" allowBlank="1" showInputMessage="1" showErrorMessage="1" sqref="L72 JH72 TD72 ACZ72 AMV72 AWR72 BGN72 BQJ72 CAF72 CKB72 CTX72 DDT72 DNP72 DXL72 EHH72 ERD72 FAZ72 FKV72 FUR72 GEN72 GOJ72 GYF72 HIB72 HRX72 IBT72 ILP72 IVL72 JFH72 JPD72 JYZ72 KIV72 KSR72 LCN72 LMJ72 LWF72 MGB72 MPX72 MZT72 NJP72 NTL72 ODH72 OND72 OWZ72 PGV72 PQR72 QAN72 QKJ72 QUF72 REB72 RNX72 RXT72 SHP72 SRL72 TBH72 TLD72 TUZ72 UEV72 UOR72 UYN72 VIJ72 VSF72 WCB72 WLX72 WVT72 L65569:L65607 JH65569:JH65607 TD65569:TD65607 ACZ65569:ACZ65607 AMV65569:AMV65607 AWR65569:AWR65607 BGN65569:BGN65607 BQJ65569:BQJ65607 CAF65569:CAF65607 CKB65569:CKB65607 CTX65569:CTX65607 DDT65569:DDT65607 DNP65569:DNP65607 DXL65569:DXL65607 EHH65569:EHH65607 ERD65569:ERD65607 FAZ65569:FAZ65607 FKV65569:FKV65607 FUR65569:FUR65607 GEN65569:GEN65607 GOJ65569:GOJ65607 GYF65569:GYF65607 HIB65569:HIB65607 HRX65569:HRX65607 IBT65569:IBT65607 ILP65569:ILP65607 IVL65569:IVL65607 JFH65569:JFH65607 JPD65569:JPD65607 JYZ65569:JYZ65607 KIV65569:KIV65607 KSR65569:KSR65607 LCN65569:LCN65607 LMJ65569:LMJ65607 LWF65569:LWF65607 MGB65569:MGB65607 MPX65569:MPX65607 MZT65569:MZT65607 NJP65569:NJP65607 NTL65569:NTL65607 ODH65569:ODH65607 OND65569:OND65607 OWZ65569:OWZ65607 PGV65569:PGV65607 PQR65569:PQR65607 QAN65569:QAN65607 QKJ65569:QKJ65607 QUF65569:QUF65607 REB65569:REB65607 RNX65569:RNX65607 RXT65569:RXT65607 SHP65569:SHP65607 SRL65569:SRL65607 TBH65569:TBH65607 TLD65569:TLD65607 TUZ65569:TUZ65607 UEV65569:UEV65607 UOR65569:UOR65607 UYN65569:UYN65607 VIJ65569:VIJ65607 VSF65569:VSF65607 WCB65569:WCB65607 WLX65569:WLX65607 WVT65569:WVT65607 L131105:L131143 JH131105:JH131143 TD131105:TD131143 ACZ131105:ACZ131143 AMV131105:AMV131143 AWR131105:AWR131143 BGN131105:BGN131143 BQJ131105:BQJ131143 CAF131105:CAF131143 CKB131105:CKB131143 CTX131105:CTX131143 DDT131105:DDT131143 DNP131105:DNP131143 DXL131105:DXL131143 EHH131105:EHH131143 ERD131105:ERD131143 FAZ131105:FAZ131143 FKV131105:FKV131143 FUR131105:FUR131143 GEN131105:GEN131143 GOJ131105:GOJ131143 GYF131105:GYF131143 HIB131105:HIB131143 HRX131105:HRX131143 IBT131105:IBT131143 ILP131105:ILP131143 IVL131105:IVL131143 JFH131105:JFH131143 JPD131105:JPD131143 JYZ131105:JYZ131143 KIV131105:KIV131143 KSR131105:KSR131143 LCN131105:LCN131143 LMJ131105:LMJ131143 LWF131105:LWF131143 MGB131105:MGB131143 MPX131105:MPX131143 MZT131105:MZT131143 NJP131105:NJP131143 NTL131105:NTL131143 ODH131105:ODH131143 OND131105:OND131143 OWZ131105:OWZ131143 PGV131105:PGV131143 PQR131105:PQR131143 QAN131105:QAN131143 QKJ131105:QKJ131143 QUF131105:QUF131143 REB131105:REB131143 RNX131105:RNX131143 RXT131105:RXT131143 SHP131105:SHP131143 SRL131105:SRL131143 TBH131105:TBH131143 TLD131105:TLD131143 TUZ131105:TUZ131143 UEV131105:UEV131143 UOR131105:UOR131143 UYN131105:UYN131143 VIJ131105:VIJ131143 VSF131105:VSF131143 WCB131105:WCB131143 WLX131105:WLX131143 WVT131105:WVT131143 L196641:L196679 JH196641:JH196679 TD196641:TD196679 ACZ196641:ACZ196679 AMV196641:AMV196679 AWR196641:AWR196679 BGN196641:BGN196679 BQJ196641:BQJ196679 CAF196641:CAF196679 CKB196641:CKB196679 CTX196641:CTX196679 DDT196641:DDT196679 DNP196641:DNP196679 DXL196641:DXL196679 EHH196641:EHH196679 ERD196641:ERD196679 FAZ196641:FAZ196679 FKV196641:FKV196679 FUR196641:FUR196679 GEN196641:GEN196679 GOJ196641:GOJ196679 GYF196641:GYF196679 HIB196641:HIB196679 HRX196641:HRX196679 IBT196641:IBT196679 ILP196641:ILP196679 IVL196641:IVL196679 JFH196641:JFH196679 JPD196641:JPD196679 JYZ196641:JYZ196679 KIV196641:KIV196679 KSR196641:KSR196679 LCN196641:LCN196679 LMJ196641:LMJ196679 LWF196641:LWF196679 MGB196641:MGB196679 MPX196641:MPX196679 MZT196641:MZT196679 NJP196641:NJP196679 NTL196641:NTL196679 ODH196641:ODH196679 OND196641:OND196679 OWZ196641:OWZ196679 PGV196641:PGV196679 PQR196641:PQR196679 QAN196641:QAN196679 QKJ196641:QKJ196679 QUF196641:QUF196679 REB196641:REB196679 RNX196641:RNX196679 RXT196641:RXT196679 SHP196641:SHP196679 SRL196641:SRL196679 TBH196641:TBH196679 TLD196641:TLD196679 TUZ196641:TUZ196679 UEV196641:UEV196679 UOR196641:UOR196679 UYN196641:UYN196679 VIJ196641:VIJ196679 VSF196641:VSF196679 WCB196641:WCB196679 WLX196641:WLX196679 WVT196641:WVT196679 L262177:L262215 JH262177:JH262215 TD262177:TD262215 ACZ262177:ACZ262215 AMV262177:AMV262215 AWR262177:AWR262215 BGN262177:BGN262215 BQJ262177:BQJ262215 CAF262177:CAF262215 CKB262177:CKB262215 CTX262177:CTX262215 DDT262177:DDT262215 DNP262177:DNP262215 DXL262177:DXL262215 EHH262177:EHH262215 ERD262177:ERD262215 FAZ262177:FAZ262215 FKV262177:FKV262215 FUR262177:FUR262215 GEN262177:GEN262215 GOJ262177:GOJ262215 GYF262177:GYF262215 HIB262177:HIB262215 HRX262177:HRX262215 IBT262177:IBT262215 ILP262177:ILP262215 IVL262177:IVL262215 JFH262177:JFH262215 JPD262177:JPD262215 JYZ262177:JYZ262215 KIV262177:KIV262215 KSR262177:KSR262215 LCN262177:LCN262215 LMJ262177:LMJ262215 LWF262177:LWF262215 MGB262177:MGB262215 MPX262177:MPX262215 MZT262177:MZT262215 NJP262177:NJP262215 NTL262177:NTL262215 ODH262177:ODH262215 OND262177:OND262215 OWZ262177:OWZ262215 PGV262177:PGV262215 PQR262177:PQR262215 QAN262177:QAN262215 QKJ262177:QKJ262215 QUF262177:QUF262215 REB262177:REB262215 RNX262177:RNX262215 RXT262177:RXT262215 SHP262177:SHP262215 SRL262177:SRL262215 TBH262177:TBH262215 TLD262177:TLD262215 TUZ262177:TUZ262215 UEV262177:UEV262215 UOR262177:UOR262215 UYN262177:UYN262215 VIJ262177:VIJ262215 VSF262177:VSF262215 WCB262177:WCB262215 WLX262177:WLX262215 WVT262177:WVT262215 L327713:L327751 JH327713:JH327751 TD327713:TD327751 ACZ327713:ACZ327751 AMV327713:AMV327751 AWR327713:AWR327751 BGN327713:BGN327751 BQJ327713:BQJ327751 CAF327713:CAF327751 CKB327713:CKB327751 CTX327713:CTX327751 DDT327713:DDT327751 DNP327713:DNP327751 DXL327713:DXL327751 EHH327713:EHH327751 ERD327713:ERD327751 FAZ327713:FAZ327751 FKV327713:FKV327751 FUR327713:FUR327751 GEN327713:GEN327751 GOJ327713:GOJ327751 GYF327713:GYF327751 HIB327713:HIB327751 HRX327713:HRX327751 IBT327713:IBT327751 ILP327713:ILP327751 IVL327713:IVL327751 JFH327713:JFH327751 JPD327713:JPD327751 JYZ327713:JYZ327751 KIV327713:KIV327751 KSR327713:KSR327751 LCN327713:LCN327751 LMJ327713:LMJ327751 LWF327713:LWF327751 MGB327713:MGB327751 MPX327713:MPX327751 MZT327713:MZT327751 NJP327713:NJP327751 NTL327713:NTL327751 ODH327713:ODH327751 OND327713:OND327751 OWZ327713:OWZ327751 PGV327713:PGV327751 PQR327713:PQR327751 QAN327713:QAN327751 QKJ327713:QKJ327751 QUF327713:QUF327751 REB327713:REB327751 RNX327713:RNX327751 RXT327713:RXT327751 SHP327713:SHP327751 SRL327713:SRL327751 TBH327713:TBH327751 TLD327713:TLD327751 TUZ327713:TUZ327751 UEV327713:UEV327751 UOR327713:UOR327751 UYN327713:UYN327751 VIJ327713:VIJ327751 VSF327713:VSF327751 WCB327713:WCB327751 WLX327713:WLX327751 WVT327713:WVT327751 L393249:L393287 JH393249:JH393287 TD393249:TD393287 ACZ393249:ACZ393287 AMV393249:AMV393287 AWR393249:AWR393287 BGN393249:BGN393287 BQJ393249:BQJ393287 CAF393249:CAF393287 CKB393249:CKB393287 CTX393249:CTX393287 DDT393249:DDT393287 DNP393249:DNP393287 DXL393249:DXL393287 EHH393249:EHH393287 ERD393249:ERD393287 FAZ393249:FAZ393287 FKV393249:FKV393287 FUR393249:FUR393287 GEN393249:GEN393287 GOJ393249:GOJ393287 GYF393249:GYF393287 HIB393249:HIB393287 HRX393249:HRX393287 IBT393249:IBT393287 ILP393249:ILP393287 IVL393249:IVL393287 JFH393249:JFH393287 JPD393249:JPD393287 JYZ393249:JYZ393287 KIV393249:KIV393287 KSR393249:KSR393287 LCN393249:LCN393287 LMJ393249:LMJ393287 LWF393249:LWF393287 MGB393249:MGB393287 MPX393249:MPX393287 MZT393249:MZT393287 NJP393249:NJP393287 NTL393249:NTL393287 ODH393249:ODH393287 OND393249:OND393287 OWZ393249:OWZ393287 PGV393249:PGV393287 PQR393249:PQR393287 QAN393249:QAN393287 QKJ393249:QKJ393287 QUF393249:QUF393287 REB393249:REB393287 RNX393249:RNX393287 RXT393249:RXT393287 SHP393249:SHP393287 SRL393249:SRL393287 TBH393249:TBH393287 TLD393249:TLD393287 TUZ393249:TUZ393287 UEV393249:UEV393287 UOR393249:UOR393287 UYN393249:UYN393287 VIJ393249:VIJ393287 VSF393249:VSF393287 WCB393249:WCB393287 WLX393249:WLX393287 WVT393249:WVT393287 L458785:L458823 JH458785:JH458823 TD458785:TD458823 ACZ458785:ACZ458823 AMV458785:AMV458823 AWR458785:AWR458823 BGN458785:BGN458823 BQJ458785:BQJ458823 CAF458785:CAF458823 CKB458785:CKB458823 CTX458785:CTX458823 DDT458785:DDT458823 DNP458785:DNP458823 DXL458785:DXL458823 EHH458785:EHH458823 ERD458785:ERD458823 FAZ458785:FAZ458823 FKV458785:FKV458823 FUR458785:FUR458823 GEN458785:GEN458823 GOJ458785:GOJ458823 GYF458785:GYF458823 HIB458785:HIB458823 HRX458785:HRX458823 IBT458785:IBT458823 ILP458785:ILP458823 IVL458785:IVL458823 JFH458785:JFH458823 JPD458785:JPD458823 JYZ458785:JYZ458823 KIV458785:KIV458823 KSR458785:KSR458823 LCN458785:LCN458823 LMJ458785:LMJ458823 LWF458785:LWF458823 MGB458785:MGB458823 MPX458785:MPX458823 MZT458785:MZT458823 NJP458785:NJP458823 NTL458785:NTL458823 ODH458785:ODH458823 OND458785:OND458823 OWZ458785:OWZ458823 PGV458785:PGV458823 PQR458785:PQR458823 QAN458785:QAN458823 QKJ458785:QKJ458823 QUF458785:QUF458823 REB458785:REB458823 RNX458785:RNX458823 RXT458785:RXT458823 SHP458785:SHP458823 SRL458785:SRL458823 TBH458785:TBH458823 TLD458785:TLD458823 TUZ458785:TUZ458823 UEV458785:UEV458823 UOR458785:UOR458823 UYN458785:UYN458823 VIJ458785:VIJ458823 VSF458785:VSF458823 WCB458785:WCB458823 WLX458785:WLX458823 WVT458785:WVT458823 L524321:L524359 JH524321:JH524359 TD524321:TD524359 ACZ524321:ACZ524359 AMV524321:AMV524359 AWR524321:AWR524359 BGN524321:BGN524359 BQJ524321:BQJ524359 CAF524321:CAF524359 CKB524321:CKB524359 CTX524321:CTX524359 DDT524321:DDT524359 DNP524321:DNP524359 DXL524321:DXL524359 EHH524321:EHH524359 ERD524321:ERD524359 FAZ524321:FAZ524359 FKV524321:FKV524359 FUR524321:FUR524359 GEN524321:GEN524359 GOJ524321:GOJ524359 GYF524321:GYF524359 HIB524321:HIB524359 HRX524321:HRX524359 IBT524321:IBT524359 ILP524321:ILP524359 IVL524321:IVL524359 JFH524321:JFH524359 JPD524321:JPD524359 JYZ524321:JYZ524359 KIV524321:KIV524359 KSR524321:KSR524359 LCN524321:LCN524359 LMJ524321:LMJ524359 LWF524321:LWF524359 MGB524321:MGB524359 MPX524321:MPX524359 MZT524321:MZT524359 NJP524321:NJP524359 NTL524321:NTL524359 ODH524321:ODH524359 OND524321:OND524359 OWZ524321:OWZ524359 PGV524321:PGV524359 PQR524321:PQR524359 QAN524321:QAN524359 QKJ524321:QKJ524359 QUF524321:QUF524359 REB524321:REB524359 RNX524321:RNX524359 RXT524321:RXT524359 SHP524321:SHP524359 SRL524321:SRL524359 TBH524321:TBH524359 TLD524321:TLD524359 TUZ524321:TUZ524359 UEV524321:UEV524359 UOR524321:UOR524359 UYN524321:UYN524359 VIJ524321:VIJ524359 VSF524321:VSF524359 WCB524321:WCB524359 WLX524321:WLX524359 WVT524321:WVT524359 L589857:L589895 JH589857:JH589895 TD589857:TD589895 ACZ589857:ACZ589895 AMV589857:AMV589895 AWR589857:AWR589895 BGN589857:BGN589895 BQJ589857:BQJ589895 CAF589857:CAF589895 CKB589857:CKB589895 CTX589857:CTX589895 DDT589857:DDT589895 DNP589857:DNP589895 DXL589857:DXL589895 EHH589857:EHH589895 ERD589857:ERD589895 FAZ589857:FAZ589895 FKV589857:FKV589895 FUR589857:FUR589895 GEN589857:GEN589895 GOJ589857:GOJ589895 GYF589857:GYF589895 HIB589857:HIB589895 HRX589857:HRX589895 IBT589857:IBT589895 ILP589857:ILP589895 IVL589857:IVL589895 JFH589857:JFH589895 JPD589857:JPD589895 JYZ589857:JYZ589895 KIV589857:KIV589895 KSR589857:KSR589895 LCN589857:LCN589895 LMJ589857:LMJ589895 LWF589857:LWF589895 MGB589857:MGB589895 MPX589857:MPX589895 MZT589857:MZT589895 NJP589857:NJP589895 NTL589857:NTL589895 ODH589857:ODH589895 OND589857:OND589895 OWZ589857:OWZ589895 PGV589857:PGV589895 PQR589857:PQR589895 QAN589857:QAN589895 QKJ589857:QKJ589895 QUF589857:QUF589895 REB589857:REB589895 RNX589857:RNX589895 RXT589857:RXT589895 SHP589857:SHP589895 SRL589857:SRL589895 TBH589857:TBH589895 TLD589857:TLD589895 TUZ589857:TUZ589895 UEV589857:UEV589895 UOR589857:UOR589895 UYN589857:UYN589895 VIJ589857:VIJ589895 VSF589857:VSF589895 WCB589857:WCB589895 WLX589857:WLX589895 WVT589857:WVT589895 L655393:L655431 JH655393:JH655431 TD655393:TD655431 ACZ655393:ACZ655431 AMV655393:AMV655431 AWR655393:AWR655431 BGN655393:BGN655431 BQJ655393:BQJ655431 CAF655393:CAF655431 CKB655393:CKB655431 CTX655393:CTX655431 DDT655393:DDT655431 DNP655393:DNP655431 DXL655393:DXL655431 EHH655393:EHH655431 ERD655393:ERD655431 FAZ655393:FAZ655431 FKV655393:FKV655431 FUR655393:FUR655431 GEN655393:GEN655431 GOJ655393:GOJ655431 GYF655393:GYF655431 HIB655393:HIB655431 HRX655393:HRX655431 IBT655393:IBT655431 ILP655393:ILP655431 IVL655393:IVL655431 JFH655393:JFH655431 JPD655393:JPD655431 JYZ655393:JYZ655431 KIV655393:KIV655431 KSR655393:KSR655431 LCN655393:LCN655431 LMJ655393:LMJ655431 LWF655393:LWF655431 MGB655393:MGB655431 MPX655393:MPX655431 MZT655393:MZT655431 NJP655393:NJP655431 NTL655393:NTL655431 ODH655393:ODH655431 OND655393:OND655431 OWZ655393:OWZ655431 PGV655393:PGV655431 PQR655393:PQR655431 QAN655393:QAN655431 QKJ655393:QKJ655431 QUF655393:QUF655431 REB655393:REB655431 RNX655393:RNX655431 RXT655393:RXT655431 SHP655393:SHP655431 SRL655393:SRL655431 TBH655393:TBH655431 TLD655393:TLD655431 TUZ655393:TUZ655431 UEV655393:UEV655431 UOR655393:UOR655431 UYN655393:UYN655431 VIJ655393:VIJ655431 VSF655393:VSF655431 WCB655393:WCB655431 WLX655393:WLX655431 WVT655393:WVT655431 L720929:L720967 JH720929:JH720967 TD720929:TD720967 ACZ720929:ACZ720967 AMV720929:AMV720967 AWR720929:AWR720967 BGN720929:BGN720967 BQJ720929:BQJ720967 CAF720929:CAF720967 CKB720929:CKB720967 CTX720929:CTX720967 DDT720929:DDT720967 DNP720929:DNP720967 DXL720929:DXL720967 EHH720929:EHH720967 ERD720929:ERD720967 FAZ720929:FAZ720967 FKV720929:FKV720967 FUR720929:FUR720967 GEN720929:GEN720967 GOJ720929:GOJ720967 GYF720929:GYF720967 HIB720929:HIB720967 HRX720929:HRX720967 IBT720929:IBT720967 ILP720929:ILP720967 IVL720929:IVL720967 JFH720929:JFH720967 JPD720929:JPD720967 JYZ720929:JYZ720967 KIV720929:KIV720967 KSR720929:KSR720967 LCN720929:LCN720967 LMJ720929:LMJ720967 LWF720929:LWF720967 MGB720929:MGB720967 MPX720929:MPX720967 MZT720929:MZT720967 NJP720929:NJP720967 NTL720929:NTL720967 ODH720929:ODH720967 OND720929:OND720967 OWZ720929:OWZ720967 PGV720929:PGV720967 PQR720929:PQR720967 QAN720929:QAN720967 QKJ720929:QKJ720967 QUF720929:QUF720967 REB720929:REB720967 RNX720929:RNX720967 RXT720929:RXT720967 SHP720929:SHP720967 SRL720929:SRL720967 TBH720929:TBH720967 TLD720929:TLD720967 TUZ720929:TUZ720967 UEV720929:UEV720967 UOR720929:UOR720967 UYN720929:UYN720967 VIJ720929:VIJ720967 VSF720929:VSF720967 WCB720929:WCB720967 WLX720929:WLX720967 WVT720929:WVT720967 L786465:L786503 JH786465:JH786503 TD786465:TD786503 ACZ786465:ACZ786503 AMV786465:AMV786503 AWR786465:AWR786503 BGN786465:BGN786503 BQJ786465:BQJ786503 CAF786465:CAF786503 CKB786465:CKB786503 CTX786465:CTX786503 DDT786465:DDT786503 DNP786465:DNP786503 DXL786465:DXL786503 EHH786465:EHH786503 ERD786465:ERD786503 FAZ786465:FAZ786503 FKV786465:FKV786503 FUR786465:FUR786503 GEN786465:GEN786503 GOJ786465:GOJ786503 GYF786465:GYF786503 HIB786465:HIB786503 HRX786465:HRX786503 IBT786465:IBT786503 ILP786465:ILP786503 IVL786465:IVL786503 JFH786465:JFH786503 JPD786465:JPD786503 JYZ786465:JYZ786503 KIV786465:KIV786503 KSR786465:KSR786503 LCN786465:LCN786503 LMJ786465:LMJ786503 LWF786465:LWF786503 MGB786465:MGB786503 MPX786465:MPX786503 MZT786465:MZT786503 NJP786465:NJP786503 NTL786465:NTL786503 ODH786465:ODH786503 OND786465:OND786503 OWZ786465:OWZ786503 PGV786465:PGV786503 PQR786465:PQR786503 QAN786465:QAN786503 QKJ786465:QKJ786503 QUF786465:QUF786503 REB786465:REB786503 RNX786465:RNX786503 RXT786465:RXT786503 SHP786465:SHP786503 SRL786465:SRL786503 TBH786465:TBH786503 TLD786465:TLD786503 TUZ786465:TUZ786503 UEV786465:UEV786503 UOR786465:UOR786503 UYN786465:UYN786503 VIJ786465:VIJ786503 VSF786465:VSF786503 WCB786465:WCB786503 WLX786465:WLX786503 WVT786465:WVT786503 L852001:L852039 JH852001:JH852039 TD852001:TD852039 ACZ852001:ACZ852039 AMV852001:AMV852039 AWR852001:AWR852039 BGN852001:BGN852039 BQJ852001:BQJ852039 CAF852001:CAF852039 CKB852001:CKB852039 CTX852001:CTX852039 DDT852001:DDT852039 DNP852001:DNP852039 DXL852001:DXL852039 EHH852001:EHH852039 ERD852001:ERD852039 FAZ852001:FAZ852039 FKV852001:FKV852039 FUR852001:FUR852039 GEN852001:GEN852039 GOJ852001:GOJ852039 GYF852001:GYF852039 HIB852001:HIB852039 HRX852001:HRX852039 IBT852001:IBT852039 ILP852001:ILP852039 IVL852001:IVL852039 JFH852001:JFH852039 JPD852001:JPD852039 JYZ852001:JYZ852039 KIV852001:KIV852039 KSR852001:KSR852039 LCN852001:LCN852039 LMJ852001:LMJ852039 LWF852001:LWF852039 MGB852001:MGB852039 MPX852001:MPX852039 MZT852001:MZT852039 NJP852001:NJP852039 NTL852001:NTL852039 ODH852001:ODH852039 OND852001:OND852039 OWZ852001:OWZ852039 PGV852001:PGV852039 PQR852001:PQR852039 QAN852001:QAN852039 QKJ852001:QKJ852039 QUF852001:QUF852039 REB852001:REB852039 RNX852001:RNX852039 RXT852001:RXT852039 SHP852001:SHP852039 SRL852001:SRL852039 TBH852001:TBH852039 TLD852001:TLD852039 TUZ852001:TUZ852039 UEV852001:UEV852039 UOR852001:UOR852039 UYN852001:UYN852039 VIJ852001:VIJ852039 VSF852001:VSF852039 WCB852001:WCB852039 WLX852001:WLX852039 WVT852001:WVT852039 L917537:L917575 JH917537:JH917575 TD917537:TD917575 ACZ917537:ACZ917575 AMV917537:AMV917575 AWR917537:AWR917575 BGN917537:BGN917575 BQJ917537:BQJ917575 CAF917537:CAF917575 CKB917537:CKB917575 CTX917537:CTX917575 DDT917537:DDT917575 DNP917537:DNP917575 DXL917537:DXL917575 EHH917537:EHH917575 ERD917537:ERD917575 FAZ917537:FAZ917575 FKV917537:FKV917575 FUR917537:FUR917575 GEN917537:GEN917575 GOJ917537:GOJ917575 GYF917537:GYF917575 HIB917537:HIB917575 HRX917537:HRX917575 IBT917537:IBT917575 ILP917537:ILP917575 IVL917537:IVL917575 JFH917537:JFH917575 JPD917537:JPD917575 JYZ917537:JYZ917575 KIV917537:KIV917575 KSR917537:KSR917575 LCN917537:LCN917575 LMJ917537:LMJ917575 LWF917537:LWF917575 MGB917537:MGB917575 MPX917537:MPX917575 MZT917537:MZT917575 NJP917537:NJP917575 NTL917537:NTL917575 ODH917537:ODH917575 OND917537:OND917575 OWZ917537:OWZ917575 PGV917537:PGV917575 PQR917537:PQR917575 QAN917537:QAN917575 QKJ917537:QKJ917575 QUF917537:QUF917575 REB917537:REB917575 RNX917537:RNX917575 RXT917537:RXT917575 SHP917537:SHP917575 SRL917537:SRL917575 TBH917537:TBH917575 TLD917537:TLD917575 TUZ917537:TUZ917575 UEV917537:UEV917575 UOR917537:UOR917575 UYN917537:UYN917575 VIJ917537:VIJ917575 VSF917537:VSF917575 WCB917537:WCB917575 WLX917537:WLX917575 WVT917537:WVT917575 L983073:L983111 JH983073:JH983111 TD983073:TD983111 ACZ983073:ACZ983111 AMV983073:AMV983111 AWR983073:AWR983111 BGN983073:BGN983111 BQJ983073:BQJ983111 CAF983073:CAF983111 CKB983073:CKB983111 CTX983073:CTX983111 DDT983073:DDT983111 DNP983073:DNP983111 DXL983073:DXL983111 EHH983073:EHH983111 ERD983073:ERD983111 FAZ983073:FAZ983111 FKV983073:FKV983111 FUR983073:FUR983111 GEN983073:GEN983111 GOJ983073:GOJ983111 GYF983073:GYF983111 HIB983073:HIB983111 HRX983073:HRX983111 IBT983073:IBT983111 ILP983073:ILP983111 IVL983073:IVL983111 JFH983073:JFH983111 JPD983073:JPD983111 JYZ983073:JYZ983111 KIV983073:KIV983111 KSR983073:KSR983111 LCN983073:LCN983111 LMJ983073:LMJ983111 LWF983073:LWF983111 MGB983073:MGB983111 MPX983073:MPX983111 MZT983073:MZT983111 NJP983073:NJP983111 NTL983073:NTL983111 ODH983073:ODH983111 OND983073:OND983111 OWZ983073:OWZ983111 PGV983073:PGV983111 PQR983073:PQR983111 QAN983073:QAN983111 QKJ983073:QKJ983111 QUF983073:QUF983111 REB983073:REB983111 RNX983073:RNX983111 RXT983073:RXT983111 SHP983073:SHP983111 SRL983073:SRL983111 TBH983073:TBH983111 TLD983073:TLD983111 TUZ983073:TUZ983111 UEV983073:UEV983111 UOR983073:UOR983111 UYN983073:UYN983111 VIJ983073:VIJ983111 VSF983073:VSF983111 WCB983073:WCB983111 WLX983073:WLX983111 WVT983073:WVT983111 L58:L66 JH58:JH64 TD58:TD64 ACZ58:ACZ64 AMV58:AMV64 AWR58:AWR64 BGN58:BGN64 BQJ58:BQJ64 CAF58:CAF64 CKB58:CKB64 CTX58:CTX64 DDT58:DDT64 DNP58:DNP64 DXL58:DXL64 EHH58:EHH64 ERD58:ERD64 FAZ58:FAZ64 FKV58:FKV64 FUR58:FUR64 GEN58:GEN64 GOJ58:GOJ64 GYF58:GYF64 HIB58:HIB64 HRX58:HRX64 IBT58:IBT64 ILP58:ILP64 IVL58:IVL64 JFH58:JFH64 JPD58:JPD64 JYZ58:JYZ64 KIV58:KIV64 KSR58:KSR64 LCN58:LCN64 LMJ58:LMJ64 LWF58:LWF64 MGB58:MGB64 MPX58:MPX64 MZT58:MZT64 NJP58:NJP64 NTL58:NTL64 ODH58:ODH64 OND58:OND64 OWZ58:OWZ64 PGV58:PGV64 PQR58:PQR64 QAN58:QAN64 QKJ58:QKJ64 QUF58:QUF64 REB58:REB64 RNX58:RNX64 RXT58:RXT64 SHP58:SHP64 SRL58:SRL64 TBH58:TBH64 TLD58:TLD64 TUZ58:TUZ64 UEV58:UEV64 UOR58:UOR64 UYN58:UYN64 VIJ58:VIJ64 VSF58:VSF64 WCB58:WCB64 WLX58:WLX64 WVT58:WVT64 L65555:L65562 JH65555:JH65562 TD65555:TD65562 ACZ65555:ACZ65562 AMV65555:AMV65562 AWR65555:AWR65562 BGN65555:BGN65562 BQJ65555:BQJ65562 CAF65555:CAF65562 CKB65555:CKB65562 CTX65555:CTX65562 DDT65555:DDT65562 DNP65555:DNP65562 DXL65555:DXL65562 EHH65555:EHH65562 ERD65555:ERD65562 FAZ65555:FAZ65562 FKV65555:FKV65562 FUR65555:FUR65562 GEN65555:GEN65562 GOJ65555:GOJ65562 GYF65555:GYF65562 HIB65555:HIB65562 HRX65555:HRX65562 IBT65555:IBT65562 ILP65555:ILP65562 IVL65555:IVL65562 JFH65555:JFH65562 JPD65555:JPD65562 JYZ65555:JYZ65562 KIV65555:KIV65562 KSR65555:KSR65562 LCN65555:LCN65562 LMJ65555:LMJ65562 LWF65555:LWF65562 MGB65555:MGB65562 MPX65555:MPX65562 MZT65555:MZT65562 NJP65555:NJP65562 NTL65555:NTL65562 ODH65555:ODH65562 OND65555:OND65562 OWZ65555:OWZ65562 PGV65555:PGV65562 PQR65555:PQR65562 QAN65555:QAN65562 QKJ65555:QKJ65562 QUF65555:QUF65562 REB65555:REB65562 RNX65555:RNX65562 RXT65555:RXT65562 SHP65555:SHP65562 SRL65555:SRL65562 TBH65555:TBH65562 TLD65555:TLD65562 TUZ65555:TUZ65562 UEV65555:UEV65562 UOR65555:UOR65562 UYN65555:UYN65562 VIJ65555:VIJ65562 VSF65555:VSF65562 WCB65555:WCB65562 WLX65555:WLX65562 WVT65555:WVT65562 L131091:L131098 JH131091:JH131098 TD131091:TD131098 ACZ131091:ACZ131098 AMV131091:AMV131098 AWR131091:AWR131098 BGN131091:BGN131098 BQJ131091:BQJ131098 CAF131091:CAF131098 CKB131091:CKB131098 CTX131091:CTX131098 DDT131091:DDT131098 DNP131091:DNP131098 DXL131091:DXL131098 EHH131091:EHH131098 ERD131091:ERD131098 FAZ131091:FAZ131098 FKV131091:FKV131098 FUR131091:FUR131098 GEN131091:GEN131098 GOJ131091:GOJ131098 GYF131091:GYF131098 HIB131091:HIB131098 HRX131091:HRX131098 IBT131091:IBT131098 ILP131091:ILP131098 IVL131091:IVL131098 JFH131091:JFH131098 JPD131091:JPD131098 JYZ131091:JYZ131098 KIV131091:KIV131098 KSR131091:KSR131098 LCN131091:LCN131098 LMJ131091:LMJ131098 LWF131091:LWF131098 MGB131091:MGB131098 MPX131091:MPX131098 MZT131091:MZT131098 NJP131091:NJP131098 NTL131091:NTL131098 ODH131091:ODH131098 OND131091:OND131098 OWZ131091:OWZ131098 PGV131091:PGV131098 PQR131091:PQR131098 QAN131091:QAN131098 QKJ131091:QKJ131098 QUF131091:QUF131098 REB131091:REB131098 RNX131091:RNX131098 RXT131091:RXT131098 SHP131091:SHP131098 SRL131091:SRL131098 TBH131091:TBH131098 TLD131091:TLD131098 TUZ131091:TUZ131098 UEV131091:UEV131098 UOR131091:UOR131098 UYN131091:UYN131098 VIJ131091:VIJ131098 VSF131091:VSF131098 WCB131091:WCB131098 WLX131091:WLX131098 WVT131091:WVT131098 L196627:L196634 JH196627:JH196634 TD196627:TD196634 ACZ196627:ACZ196634 AMV196627:AMV196634 AWR196627:AWR196634 BGN196627:BGN196634 BQJ196627:BQJ196634 CAF196627:CAF196634 CKB196627:CKB196634 CTX196627:CTX196634 DDT196627:DDT196634 DNP196627:DNP196634 DXL196627:DXL196634 EHH196627:EHH196634 ERD196627:ERD196634 FAZ196627:FAZ196634 FKV196627:FKV196634 FUR196627:FUR196634 GEN196627:GEN196634 GOJ196627:GOJ196634 GYF196627:GYF196634 HIB196627:HIB196634 HRX196627:HRX196634 IBT196627:IBT196634 ILP196627:ILP196634 IVL196627:IVL196634 JFH196627:JFH196634 JPD196627:JPD196634 JYZ196627:JYZ196634 KIV196627:KIV196634 KSR196627:KSR196634 LCN196627:LCN196634 LMJ196627:LMJ196634 LWF196627:LWF196634 MGB196627:MGB196634 MPX196627:MPX196634 MZT196627:MZT196634 NJP196627:NJP196634 NTL196627:NTL196634 ODH196627:ODH196634 OND196627:OND196634 OWZ196627:OWZ196634 PGV196627:PGV196634 PQR196627:PQR196634 QAN196627:QAN196634 QKJ196627:QKJ196634 QUF196627:QUF196634 REB196627:REB196634 RNX196627:RNX196634 RXT196627:RXT196634 SHP196627:SHP196634 SRL196627:SRL196634 TBH196627:TBH196634 TLD196627:TLD196634 TUZ196627:TUZ196634 UEV196627:UEV196634 UOR196627:UOR196634 UYN196627:UYN196634 VIJ196627:VIJ196634 VSF196627:VSF196634 WCB196627:WCB196634 WLX196627:WLX196634 WVT196627:WVT196634 L262163:L262170 JH262163:JH262170 TD262163:TD262170 ACZ262163:ACZ262170 AMV262163:AMV262170 AWR262163:AWR262170 BGN262163:BGN262170 BQJ262163:BQJ262170 CAF262163:CAF262170 CKB262163:CKB262170 CTX262163:CTX262170 DDT262163:DDT262170 DNP262163:DNP262170 DXL262163:DXL262170 EHH262163:EHH262170 ERD262163:ERD262170 FAZ262163:FAZ262170 FKV262163:FKV262170 FUR262163:FUR262170 GEN262163:GEN262170 GOJ262163:GOJ262170 GYF262163:GYF262170 HIB262163:HIB262170 HRX262163:HRX262170 IBT262163:IBT262170 ILP262163:ILP262170 IVL262163:IVL262170 JFH262163:JFH262170 JPD262163:JPD262170 JYZ262163:JYZ262170 KIV262163:KIV262170 KSR262163:KSR262170 LCN262163:LCN262170 LMJ262163:LMJ262170 LWF262163:LWF262170 MGB262163:MGB262170 MPX262163:MPX262170 MZT262163:MZT262170 NJP262163:NJP262170 NTL262163:NTL262170 ODH262163:ODH262170 OND262163:OND262170 OWZ262163:OWZ262170 PGV262163:PGV262170 PQR262163:PQR262170 QAN262163:QAN262170 QKJ262163:QKJ262170 QUF262163:QUF262170 REB262163:REB262170 RNX262163:RNX262170 RXT262163:RXT262170 SHP262163:SHP262170 SRL262163:SRL262170 TBH262163:TBH262170 TLD262163:TLD262170 TUZ262163:TUZ262170 UEV262163:UEV262170 UOR262163:UOR262170 UYN262163:UYN262170 VIJ262163:VIJ262170 VSF262163:VSF262170 WCB262163:WCB262170 WLX262163:WLX262170 WVT262163:WVT262170 L327699:L327706 JH327699:JH327706 TD327699:TD327706 ACZ327699:ACZ327706 AMV327699:AMV327706 AWR327699:AWR327706 BGN327699:BGN327706 BQJ327699:BQJ327706 CAF327699:CAF327706 CKB327699:CKB327706 CTX327699:CTX327706 DDT327699:DDT327706 DNP327699:DNP327706 DXL327699:DXL327706 EHH327699:EHH327706 ERD327699:ERD327706 FAZ327699:FAZ327706 FKV327699:FKV327706 FUR327699:FUR327706 GEN327699:GEN327706 GOJ327699:GOJ327706 GYF327699:GYF327706 HIB327699:HIB327706 HRX327699:HRX327706 IBT327699:IBT327706 ILP327699:ILP327706 IVL327699:IVL327706 JFH327699:JFH327706 JPD327699:JPD327706 JYZ327699:JYZ327706 KIV327699:KIV327706 KSR327699:KSR327706 LCN327699:LCN327706 LMJ327699:LMJ327706 LWF327699:LWF327706 MGB327699:MGB327706 MPX327699:MPX327706 MZT327699:MZT327706 NJP327699:NJP327706 NTL327699:NTL327706 ODH327699:ODH327706 OND327699:OND327706 OWZ327699:OWZ327706 PGV327699:PGV327706 PQR327699:PQR327706 QAN327699:QAN327706 QKJ327699:QKJ327706 QUF327699:QUF327706 REB327699:REB327706 RNX327699:RNX327706 RXT327699:RXT327706 SHP327699:SHP327706 SRL327699:SRL327706 TBH327699:TBH327706 TLD327699:TLD327706 TUZ327699:TUZ327706 UEV327699:UEV327706 UOR327699:UOR327706 UYN327699:UYN327706 VIJ327699:VIJ327706 VSF327699:VSF327706 WCB327699:WCB327706 WLX327699:WLX327706 WVT327699:WVT327706 L393235:L393242 JH393235:JH393242 TD393235:TD393242 ACZ393235:ACZ393242 AMV393235:AMV393242 AWR393235:AWR393242 BGN393235:BGN393242 BQJ393235:BQJ393242 CAF393235:CAF393242 CKB393235:CKB393242 CTX393235:CTX393242 DDT393235:DDT393242 DNP393235:DNP393242 DXL393235:DXL393242 EHH393235:EHH393242 ERD393235:ERD393242 FAZ393235:FAZ393242 FKV393235:FKV393242 FUR393235:FUR393242 GEN393235:GEN393242 GOJ393235:GOJ393242 GYF393235:GYF393242 HIB393235:HIB393242 HRX393235:HRX393242 IBT393235:IBT393242 ILP393235:ILP393242 IVL393235:IVL393242 JFH393235:JFH393242 JPD393235:JPD393242 JYZ393235:JYZ393242 KIV393235:KIV393242 KSR393235:KSR393242 LCN393235:LCN393242 LMJ393235:LMJ393242 LWF393235:LWF393242 MGB393235:MGB393242 MPX393235:MPX393242 MZT393235:MZT393242 NJP393235:NJP393242 NTL393235:NTL393242 ODH393235:ODH393242 OND393235:OND393242 OWZ393235:OWZ393242 PGV393235:PGV393242 PQR393235:PQR393242 QAN393235:QAN393242 QKJ393235:QKJ393242 QUF393235:QUF393242 REB393235:REB393242 RNX393235:RNX393242 RXT393235:RXT393242 SHP393235:SHP393242 SRL393235:SRL393242 TBH393235:TBH393242 TLD393235:TLD393242 TUZ393235:TUZ393242 UEV393235:UEV393242 UOR393235:UOR393242 UYN393235:UYN393242 VIJ393235:VIJ393242 VSF393235:VSF393242 WCB393235:WCB393242 WLX393235:WLX393242 WVT393235:WVT393242 L458771:L458778 JH458771:JH458778 TD458771:TD458778 ACZ458771:ACZ458778 AMV458771:AMV458778 AWR458771:AWR458778 BGN458771:BGN458778 BQJ458771:BQJ458778 CAF458771:CAF458778 CKB458771:CKB458778 CTX458771:CTX458778 DDT458771:DDT458778 DNP458771:DNP458778 DXL458771:DXL458778 EHH458771:EHH458778 ERD458771:ERD458778 FAZ458771:FAZ458778 FKV458771:FKV458778 FUR458771:FUR458778 GEN458771:GEN458778 GOJ458771:GOJ458778 GYF458771:GYF458778 HIB458771:HIB458778 HRX458771:HRX458778 IBT458771:IBT458778 ILP458771:ILP458778 IVL458771:IVL458778 JFH458771:JFH458778 JPD458771:JPD458778 JYZ458771:JYZ458778 KIV458771:KIV458778 KSR458771:KSR458778 LCN458771:LCN458778 LMJ458771:LMJ458778 LWF458771:LWF458778 MGB458771:MGB458778 MPX458771:MPX458778 MZT458771:MZT458778 NJP458771:NJP458778 NTL458771:NTL458778 ODH458771:ODH458778 OND458771:OND458778 OWZ458771:OWZ458778 PGV458771:PGV458778 PQR458771:PQR458778 QAN458771:QAN458778 QKJ458771:QKJ458778 QUF458771:QUF458778 REB458771:REB458778 RNX458771:RNX458778 RXT458771:RXT458778 SHP458771:SHP458778 SRL458771:SRL458778 TBH458771:TBH458778 TLD458771:TLD458778 TUZ458771:TUZ458778 UEV458771:UEV458778 UOR458771:UOR458778 UYN458771:UYN458778 VIJ458771:VIJ458778 VSF458771:VSF458778 WCB458771:WCB458778 WLX458771:WLX458778 WVT458771:WVT458778 L524307:L524314 JH524307:JH524314 TD524307:TD524314 ACZ524307:ACZ524314 AMV524307:AMV524314 AWR524307:AWR524314 BGN524307:BGN524314 BQJ524307:BQJ524314 CAF524307:CAF524314 CKB524307:CKB524314 CTX524307:CTX524314 DDT524307:DDT524314 DNP524307:DNP524314 DXL524307:DXL524314 EHH524307:EHH524314 ERD524307:ERD524314 FAZ524307:FAZ524314 FKV524307:FKV524314 FUR524307:FUR524314 GEN524307:GEN524314 GOJ524307:GOJ524314 GYF524307:GYF524314 HIB524307:HIB524314 HRX524307:HRX524314 IBT524307:IBT524314 ILP524307:ILP524314 IVL524307:IVL524314 JFH524307:JFH524314 JPD524307:JPD524314 JYZ524307:JYZ524314 KIV524307:KIV524314 KSR524307:KSR524314 LCN524307:LCN524314 LMJ524307:LMJ524314 LWF524307:LWF524314 MGB524307:MGB524314 MPX524307:MPX524314 MZT524307:MZT524314 NJP524307:NJP524314 NTL524307:NTL524314 ODH524307:ODH524314 OND524307:OND524314 OWZ524307:OWZ524314 PGV524307:PGV524314 PQR524307:PQR524314 QAN524307:QAN524314 QKJ524307:QKJ524314 QUF524307:QUF524314 REB524307:REB524314 RNX524307:RNX524314 RXT524307:RXT524314 SHP524307:SHP524314 SRL524307:SRL524314 TBH524307:TBH524314 TLD524307:TLD524314 TUZ524307:TUZ524314 UEV524307:UEV524314 UOR524307:UOR524314 UYN524307:UYN524314 VIJ524307:VIJ524314 VSF524307:VSF524314 WCB524307:WCB524314 WLX524307:WLX524314 WVT524307:WVT524314 L589843:L589850 JH589843:JH589850 TD589843:TD589850 ACZ589843:ACZ589850 AMV589843:AMV589850 AWR589843:AWR589850 BGN589843:BGN589850 BQJ589843:BQJ589850 CAF589843:CAF589850 CKB589843:CKB589850 CTX589843:CTX589850 DDT589843:DDT589850 DNP589843:DNP589850 DXL589843:DXL589850 EHH589843:EHH589850 ERD589843:ERD589850 FAZ589843:FAZ589850 FKV589843:FKV589850 FUR589843:FUR589850 GEN589843:GEN589850 GOJ589843:GOJ589850 GYF589843:GYF589850 HIB589843:HIB589850 HRX589843:HRX589850 IBT589843:IBT589850 ILP589843:ILP589850 IVL589843:IVL589850 JFH589843:JFH589850 JPD589843:JPD589850 JYZ589843:JYZ589850 KIV589843:KIV589850 KSR589843:KSR589850 LCN589843:LCN589850 LMJ589843:LMJ589850 LWF589843:LWF589850 MGB589843:MGB589850 MPX589843:MPX589850 MZT589843:MZT589850 NJP589843:NJP589850 NTL589843:NTL589850 ODH589843:ODH589850 OND589843:OND589850 OWZ589843:OWZ589850 PGV589843:PGV589850 PQR589843:PQR589850 QAN589843:QAN589850 QKJ589843:QKJ589850 QUF589843:QUF589850 REB589843:REB589850 RNX589843:RNX589850 RXT589843:RXT589850 SHP589843:SHP589850 SRL589843:SRL589850 TBH589843:TBH589850 TLD589843:TLD589850 TUZ589843:TUZ589850 UEV589843:UEV589850 UOR589843:UOR589850 UYN589843:UYN589850 VIJ589843:VIJ589850 VSF589843:VSF589850 WCB589843:WCB589850 WLX589843:WLX589850 WVT589843:WVT589850 L655379:L655386 JH655379:JH655386 TD655379:TD655386 ACZ655379:ACZ655386 AMV655379:AMV655386 AWR655379:AWR655386 BGN655379:BGN655386 BQJ655379:BQJ655386 CAF655379:CAF655386 CKB655379:CKB655386 CTX655379:CTX655386 DDT655379:DDT655386 DNP655379:DNP655386 DXL655379:DXL655386 EHH655379:EHH655386 ERD655379:ERD655386 FAZ655379:FAZ655386 FKV655379:FKV655386 FUR655379:FUR655386 GEN655379:GEN655386 GOJ655379:GOJ655386 GYF655379:GYF655386 HIB655379:HIB655386 HRX655379:HRX655386 IBT655379:IBT655386 ILP655379:ILP655386 IVL655379:IVL655386 JFH655379:JFH655386 JPD655379:JPD655386 JYZ655379:JYZ655386 KIV655379:KIV655386 KSR655379:KSR655386 LCN655379:LCN655386 LMJ655379:LMJ655386 LWF655379:LWF655386 MGB655379:MGB655386 MPX655379:MPX655386 MZT655379:MZT655386 NJP655379:NJP655386 NTL655379:NTL655386 ODH655379:ODH655386 OND655379:OND655386 OWZ655379:OWZ655386 PGV655379:PGV655386 PQR655379:PQR655386 QAN655379:QAN655386 QKJ655379:QKJ655386 QUF655379:QUF655386 REB655379:REB655386 RNX655379:RNX655386 RXT655379:RXT655386 SHP655379:SHP655386 SRL655379:SRL655386 TBH655379:TBH655386 TLD655379:TLD655386 TUZ655379:TUZ655386 UEV655379:UEV655386 UOR655379:UOR655386 UYN655379:UYN655386 VIJ655379:VIJ655386 VSF655379:VSF655386 WCB655379:WCB655386 WLX655379:WLX655386 WVT655379:WVT655386 L720915:L720922 JH720915:JH720922 TD720915:TD720922 ACZ720915:ACZ720922 AMV720915:AMV720922 AWR720915:AWR720922 BGN720915:BGN720922 BQJ720915:BQJ720922 CAF720915:CAF720922 CKB720915:CKB720922 CTX720915:CTX720922 DDT720915:DDT720922 DNP720915:DNP720922 DXL720915:DXL720922 EHH720915:EHH720922 ERD720915:ERD720922 FAZ720915:FAZ720922 FKV720915:FKV720922 FUR720915:FUR720922 GEN720915:GEN720922 GOJ720915:GOJ720922 GYF720915:GYF720922 HIB720915:HIB720922 HRX720915:HRX720922 IBT720915:IBT720922 ILP720915:ILP720922 IVL720915:IVL720922 JFH720915:JFH720922 JPD720915:JPD720922 JYZ720915:JYZ720922 KIV720915:KIV720922 KSR720915:KSR720922 LCN720915:LCN720922 LMJ720915:LMJ720922 LWF720915:LWF720922 MGB720915:MGB720922 MPX720915:MPX720922 MZT720915:MZT720922 NJP720915:NJP720922 NTL720915:NTL720922 ODH720915:ODH720922 OND720915:OND720922 OWZ720915:OWZ720922 PGV720915:PGV720922 PQR720915:PQR720922 QAN720915:QAN720922 QKJ720915:QKJ720922 QUF720915:QUF720922 REB720915:REB720922 RNX720915:RNX720922 RXT720915:RXT720922 SHP720915:SHP720922 SRL720915:SRL720922 TBH720915:TBH720922 TLD720915:TLD720922 TUZ720915:TUZ720922 UEV720915:UEV720922 UOR720915:UOR720922 UYN720915:UYN720922 VIJ720915:VIJ720922 VSF720915:VSF720922 WCB720915:WCB720922 WLX720915:WLX720922 WVT720915:WVT720922 L786451:L786458 JH786451:JH786458 TD786451:TD786458 ACZ786451:ACZ786458 AMV786451:AMV786458 AWR786451:AWR786458 BGN786451:BGN786458 BQJ786451:BQJ786458 CAF786451:CAF786458 CKB786451:CKB786458 CTX786451:CTX786458 DDT786451:DDT786458 DNP786451:DNP786458 DXL786451:DXL786458 EHH786451:EHH786458 ERD786451:ERD786458 FAZ786451:FAZ786458 FKV786451:FKV786458 FUR786451:FUR786458 GEN786451:GEN786458 GOJ786451:GOJ786458 GYF786451:GYF786458 HIB786451:HIB786458 HRX786451:HRX786458 IBT786451:IBT786458 ILP786451:ILP786458 IVL786451:IVL786458 JFH786451:JFH786458 JPD786451:JPD786458 JYZ786451:JYZ786458 KIV786451:KIV786458 KSR786451:KSR786458 LCN786451:LCN786458 LMJ786451:LMJ786458 LWF786451:LWF786458 MGB786451:MGB786458 MPX786451:MPX786458 MZT786451:MZT786458 NJP786451:NJP786458 NTL786451:NTL786458 ODH786451:ODH786458 OND786451:OND786458 OWZ786451:OWZ786458 PGV786451:PGV786458 PQR786451:PQR786458 QAN786451:QAN786458 QKJ786451:QKJ786458 QUF786451:QUF786458 REB786451:REB786458 RNX786451:RNX786458 RXT786451:RXT786458 SHP786451:SHP786458 SRL786451:SRL786458 TBH786451:TBH786458 TLD786451:TLD786458 TUZ786451:TUZ786458 UEV786451:UEV786458 UOR786451:UOR786458 UYN786451:UYN786458 VIJ786451:VIJ786458 VSF786451:VSF786458 WCB786451:WCB786458 WLX786451:WLX786458 WVT786451:WVT786458 L851987:L851994 JH851987:JH851994 TD851987:TD851994 ACZ851987:ACZ851994 AMV851987:AMV851994 AWR851987:AWR851994 BGN851987:BGN851994 BQJ851987:BQJ851994 CAF851987:CAF851994 CKB851987:CKB851994 CTX851987:CTX851994 DDT851987:DDT851994 DNP851987:DNP851994 DXL851987:DXL851994 EHH851987:EHH851994 ERD851987:ERD851994 FAZ851987:FAZ851994 FKV851987:FKV851994 FUR851987:FUR851994 GEN851987:GEN851994 GOJ851987:GOJ851994 GYF851987:GYF851994 HIB851987:HIB851994 HRX851987:HRX851994 IBT851987:IBT851994 ILP851987:ILP851994 IVL851987:IVL851994 JFH851987:JFH851994 JPD851987:JPD851994 JYZ851987:JYZ851994 KIV851987:KIV851994 KSR851987:KSR851994 LCN851987:LCN851994 LMJ851987:LMJ851994 LWF851987:LWF851994 MGB851987:MGB851994 MPX851987:MPX851994 MZT851987:MZT851994 NJP851987:NJP851994 NTL851987:NTL851994 ODH851987:ODH851994 OND851987:OND851994 OWZ851987:OWZ851994 PGV851987:PGV851994 PQR851987:PQR851994 QAN851987:QAN851994 QKJ851987:QKJ851994 QUF851987:QUF851994 REB851987:REB851994 RNX851987:RNX851994 RXT851987:RXT851994 SHP851987:SHP851994 SRL851987:SRL851994 TBH851987:TBH851994 TLD851987:TLD851994 TUZ851987:TUZ851994 UEV851987:UEV851994 UOR851987:UOR851994 UYN851987:UYN851994 VIJ851987:VIJ851994 VSF851987:VSF851994 WCB851987:WCB851994 WLX851987:WLX851994 WVT851987:WVT851994 L917523:L917530 JH917523:JH917530 TD917523:TD917530 ACZ917523:ACZ917530 AMV917523:AMV917530 AWR917523:AWR917530 BGN917523:BGN917530 BQJ917523:BQJ917530 CAF917523:CAF917530 CKB917523:CKB917530 CTX917523:CTX917530 DDT917523:DDT917530 DNP917523:DNP917530 DXL917523:DXL917530 EHH917523:EHH917530 ERD917523:ERD917530 FAZ917523:FAZ917530 FKV917523:FKV917530 FUR917523:FUR917530 GEN917523:GEN917530 GOJ917523:GOJ917530 GYF917523:GYF917530 HIB917523:HIB917530 HRX917523:HRX917530 IBT917523:IBT917530 ILP917523:ILP917530 IVL917523:IVL917530 JFH917523:JFH917530 JPD917523:JPD917530 JYZ917523:JYZ917530 KIV917523:KIV917530 KSR917523:KSR917530 LCN917523:LCN917530 LMJ917523:LMJ917530 LWF917523:LWF917530 MGB917523:MGB917530 MPX917523:MPX917530 MZT917523:MZT917530 NJP917523:NJP917530 NTL917523:NTL917530 ODH917523:ODH917530 OND917523:OND917530 OWZ917523:OWZ917530 PGV917523:PGV917530 PQR917523:PQR917530 QAN917523:QAN917530 QKJ917523:QKJ917530 QUF917523:QUF917530 REB917523:REB917530 RNX917523:RNX917530 RXT917523:RXT917530 SHP917523:SHP917530 SRL917523:SRL917530 TBH917523:TBH917530 TLD917523:TLD917530 TUZ917523:TUZ917530 UEV917523:UEV917530 UOR917523:UOR917530 UYN917523:UYN917530 VIJ917523:VIJ917530 VSF917523:VSF917530 WCB917523:WCB917530 WLX917523:WLX917530 WVT917523:WVT917530 L983059:L983066 JH983059:JH983066 TD983059:TD983066 ACZ983059:ACZ983066 AMV983059:AMV983066 AWR983059:AWR983066 BGN983059:BGN983066 BQJ983059:BQJ983066 CAF983059:CAF983066 CKB983059:CKB983066 CTX983059:CTX983066 DDT983059:DDT983066 DNP983059:DNP983066 DXL983059:DXL983066 EHH983059:EHH983066 ERD983059:ERD983066 FAZ983059:FAZ983066 FKV983059:FKV983066 FUR983059:FUR983066 GEN983059:GEN983066 GOJ983059:GOJ983066 GYF983059:GYF983066 HIB983059:HIB983066 HRX983059:HRX983066 IBT983059:IBT983066 ILP983059:ILP983066 IVL983059:IVL983066 JFH983059:JFH983066 JPD983059:JPD983066 JYZ983059:JYZ983066 KIV983059:KIV983066 KSR983059:KSR983066 LCN983059:LCN983066 LMJ983059:LMJ983066 LWF983059:LWF983066 MGB983059:MGB983066 MPX983059:MPX983066 MZT983059:MZT983066 NJP983059:NJP983066 NTL983059:NTL983066 ODH983059:ODH983066 OND983059:OND983066 OWZ983059:OWZ983066 PGV983059:PGV983066 PQR983059:PQR983066 QAN983059:QAN983066 QKJ983059:QKJ983066 QUF983059:QUF983066 REB983059:REB983066 RNX983059:RNX983066 RXT983059:RXT983066 SHP983059:SHP983066 SRL983059:SRL983066 TBH983059:TBH983066 TLD983059:TLD983066 TUZ983059:TUZ983066 UEV983059:UEV983066 UOR983059:UOR983066 UYN983059:UYN983066 VIJ983059:VIJ983066 VSF983059:VSF983066 WCB983059:WCB983066 WLX983059:WLX983066 WVT983059:WVT983066">
      <formula1>$H$131:$H$136</formula1>
    </dataValidation>
    <dataValidation type="list" allowBlank="1" showInputMessage="1" showErrorMessage="1" sqref="K72 JG72 TC72 ACY72 AMU72 AWQ72 BGM72 BQI72 CAE72 CKA72 CTW72 DDS72 DNO72 DXK72 EHG72 ERC72 FAY72 FKU72 FUQ72 GEM72 GOI72 GYE72 HIA72 HRW72 IBS72 ILO72 IVK72 JFG72 JPC72 JYY72 KIU72 KSQ72 LCM72 LMI72 LWE72 MGA72 MPW72 MZS72 NJO72 NTK72 ODG72 ONC72 OWY72 PGU72 PQQ72 QAM72 QKI72 QUE72 REA72 RNW72 RXS72 SHO72 SRK72 TBG72 TLC72 TUY72 UEU72 UOQ72 UYM72 VII72 VSE72 WCA72 WLW72 WVS72 K65569:K65607 JG65569:JG65607 TC65569:TC65607 ACY65569:ACY65607 AMU65569:AMU65607 AWQ65569:AWQ65607 BGM65569:BGM65607 BQI65569:BQI65607 CAE65569:CAE65607 CKA65569:CKA65607 CTW65569:CTW65607 DDS65569:DDS65607 DNO65569:DNO65607 DXK65569:DXK65607 EHG65569:EHG65607 ERC65569:ERC65607 FAY65569:FAY65607 FKU65569:FKU65607 FUQ65569:FUQ65607 GEM65569:GEM65607 GOI65569:GOI65607 GYE65569:GYE65607 HIA65569:HIA65607 HRW65569:HRW65607 IBS65569:IBS65607 ILO65569:ILO65607 IVK65569:IVK65607 JFG65569:JFG65607 JPC65569:JPC65607 JYY65569:JYY65607 KIU65569:KIU65607 KSQ65569:KSQ65607 LCM65569:LCM65607 LMI65569:LMI65607 LWE65569:LWE65607 MGA65569:MGA65607 MPW65569:MPW65607 MZS65569:MZS65607 NJO65569:NJO65607 NTK65569:NTK65607 ODG65569:ODG65607 ONC65569:ONC65607 OWY65569:OWY65607 PGU65569:PGU65607 PQQ65569:PQQ65607 QAM65569:QAM65607 QKI65569:QKI65607 QUE65569:QUE65607 REA65569:REA65607 RNW65569:RNW65607 RXS65569:RXS65607 SHO65569:SHO65607 SRK65569:SRK65607 TBG65569:TBG65607 TLC65569:TLC65607 TUY65569:TUY65607 UEU65569:UEU65607 UOQ65569:UOQ65607 UYM65569:UYM65607 VII65569:VII65607 VSE65569:VSE65607 WCA65569:WCA65607 WLW65569:WLW65607 WVS65569:WVS65607 K131105:K131143 JG131105:JG131143 TC131105:TC131143 ACY131105:ACY131143 AMU131105:AMU131143 AWQ131105:AWQ131143 BGM131105:BGM131143 BQI131105:BQI131143 CAE131105:CAE131143 CKA131105:CKA131143 CTW131105:CTW131143 DDS131105:DDS131143 DNO131105:DNO131143 DXK131105:DXK131143 EHG131105:EHG131143 ERC131105:ERC131143 FAY131105:FAY131143 FKU131105:FKU131143 FUQ131105:FUQ131143 GEM131105:GEM131143 GOI131105:GOI131143 GYE131105:GYE131143 HIA131105:HIA131143 HRW131105:HRW131143 IBS131105:IBS131143 ILO131105:ILO131143 IVK131105:IVK131143 JFG131105:JFG131143 JPC131105:JPC131143 JYY131105:JYY131143 KIU131105:KIU131143 KSQ131105:KSQ131143 LCM131105:LCM131143 LMI131105:LMI131143 LWE131105:LWE131143 MGA131105:MGA131143 MPW131105:MPW131143 MZS131105:MZS131143 NJO131105:NJO131143 NTK131105:NTK131143 ODG131105:ODG131143 ONC131105:ONC131143 OWY131105:OWY131143 PGU131105:PGU131143 PQQ131105:PQQ131143 QAM131105:QAM131143 QKI131105:QKI131143 QUE131105:QUE131143 REA131105:REA131143 RNW131105:RNW131143 RXS131105:RXS131143 SHO131105:SHO131143 SRK131105:SRK131143 TBG131105:TBG131143 TLC131105:TLC131143 TUY131105:TUY131143 UEU131105:UEU131143 UOQ131105:UOQ131143 UYM131105:UYM131143 VII131105:VII131143 VSE131105:VSE131143 WCA131105:WCA131143 WLW131105:WLW131143 WVS131105:WVS131143 K196641:K196679 JG196641:JG196679 TC196641:TC196679 ACY196641:ACY196679 AMU196641:AMU196679 AWQ196641:AWQ196679 BGM196641:BGM196679 BQI196641:BQI196679 CAE196641:CAE196679 CKA196641:CKA196679 CTW196641:CTW196679 DDS196641:DDS196679 DNO196641:DNO196679 DXK196641:DXK196679 EHG196641:EHG196679 ERC196641:ERC196679 FAY196641:FAY196679 FKU196641:FKU196679 FUQ196641:FUQ196679 GEM196641:GEM196679 GOI196641:GOI196679 GYE196641:GYE196679 HIA196641:HIA196679 HRW196641:HRW196679 IBS196641:IBS196679 ILO196641:ILO196679 IVK196641:IVK196679 JFG196641:JFG196679 JPC196641:JPC196679 JYY196641:JYY196679 KIU196641:KIU196679 KSQ196641:KSQ196679 LCM196641:LCM196679 LMI196641:LMI196679 LWE196641:LWE196679 MGA196641:MGA196679 MPW196641:MPW196679 MZS196641:MZS196679 NJO196641:NJO196679 NTK196641:NTK196679 ODG196641:ODG196679 ONC196641:ONC196679 OWY196641:OWY196679 PGU196641:PGU196679 PQQ196641:PQQ196679 QAM196641:QAM196679 QKI196641:QKI196679 QUE196641:QUE196679 REA196641:REA196679 RNW196641:RNW196679 RXS196641:RXS196679 SHO196641:SHO196679 SRK196641:SRK196679 TBG196641:TBG196679 TLC196641:TLC196679 TUY196641:TUY196679 UEU196641:UEU196679 UOQ196641:UOQ196679 UYM196641:UYM196679 VII196641:VII196679 VSE196641:VSE196679 WCA196641:WCA196679 WLW196641:WLW196679 WVS196641:WVS196679 K262177:K262215 JG262177:JG262215 TC262177:TC262215 ACY262177:ACY262215 AMU262177:AMU262215 AWQ262177:AWQ262215 BGM262177:BGM262215 BQI262177:BQI262215 CAE262177:CAE262215 CKA262177:CKA262215 CTW262177:CTW262215 DDS262177:DDS262215 DNO262177:DNO262215 DXK262177:DXK262215 EHG262177:EHG262215 ERC262177:ERC262215 FAY262177:FAY262215 FKU262177:FKU262215 FUQ262177:FUQ262215 GEM262177:GEM262215 GOI262177:GOI262215 GYE262177:GYE262215 HIA262177:HIA262215 HRW262177:HRW262215 IBS262177:IBS262215 ILO262177:ILO262215 IVK262177:IVK262215 JFG262177:JFG262215 JPC262177:JPC262215 JYY262177:JYY262215 KIU262177:KIU262215 KSQ262177:KSQ262215 LCM262177:LCM262215 LMI262177:LMI262215 LWE262177:LWE262215 MGA262177:MGA262215 MPW262177:MPW262215 MZS262177:MZS262215 NJO262177:NJO262215 NTK262177:NTK262215 ODG262177:ODG262215 ONC262177:ONC262215 OWY262177:OWY262215 PGU262177:PGU262215 PQQ262177:PQQ262215 QAM262177:QAM262215 QKI262177:QKI262215 QUE262177:QUE262215 REA262177:REA262215 RNW262177:RNW262215 RXS262177:RXS262215 SHO262177:SHO262215 SRK262177:SRK262215 TBG262177:TBG262215 TLC262177:TLC262215 TUY262177:TUY262215 UEU262177:UEU262215 UOQ262177:UOQ262215 UYM262177:UYM262215 VII262177:VII262215 VSE262177:VSE262215 WCA262177:WCA262215 WLW262177:WLW262215 WVS262177:WVS262215 K327713:K327751 JG327713:JG327751 TC327713:TC327751 ACY327713:ACY327751 AMU327713:AMU327751 AWQ327713:AWQ327751 BGM327713:BGM327751 BQI327713:BQI327751 CAE327713:CAE327751 CKA327713:CKA327751 CTW327713:CTW327751 DDS327713:DDS327751 DNO327713:DNO327751 DXK327713:DXK327751 EHG327713:EHG327751 ERC327713:ERC327751 FAY327713:FAY327751 FKU327713:FKU327751 FUQ327713:FUQ327751 GEM327713:GEM327751 GOI327713:GOI327751 GYE327713:GYE327751 HIA327713:HIA327751 HRW327713:HRW327751 IBS327713:IBS327751 ILO327713:ILO327751 IVK327713:IVK327751 JFG327713:JFG327751 JPC327713:JPC327751 JYY327713:JYY327751 KIU327713:KIU327751 KSQ327713:KSQ327751 LCM327713:LCM327751 LMI327713:LMI327751 LWE327713:LWE327751 MGA327713:MGA327751 MPW327713:MPW327751 MZS327713:MZS327751 NJO327713:NJO327751 NTK327713:NTK327751 ODG327713:ODG327751 ONC327713:ONC327751 OWY327713:OWY327751 PGU327713:PGU327751 PQQ327713:PQQ327751 QAM327713:QAM327751 QKI327713:QKI327751 QUE327713:QUE327751 REA327713:REA327751 RNW327713:RNW327751 RXS327713:RXS327751 SHO327713:SHO327751 SRK327713:SRK327751 TBG327713:TBG327751 TLC327713:TLC327751 TUY327713:TUY327751 UEU327713:UEU327751 UOQ327713:UOQ327751 UYM327713:UYM327751 VII327713:VII327751 VSE327713:VSE327751 WCA327713:WCA327751 WLW327713:WLW327751 WVS327713:WVS327751 K393249:K393287 JG393249:JG393287 TC393249:TC393287 ACY393249:ACY393287 AMU393249:AMU393287 AWQ393249:AWQ393287 BGM393249:BGM393287 BQI393249:BQI393287 CAE393249:CAE393287 CKA393249:CKA393287 CTW393249:CTW393287 DDS393249:DDS393287 DNO393249:DNO393287 DXK393249:DXK393287 EHG393249:EHG393287 ERC393249:ERC393287 FAY393249:FAY393287 FKU393249:FKU393287 FUQ393249:FUQ393287 GEM393249:GEM393287 GOI393249:GOI393287 GYE393249:GYE393287 HIA393249:HIA393287 HRW393249:HRW393287 IBS393249:IBS393287 ILO393249:ILO393287 IVK393249:IVK393287 JFG393249:JFG393287 JPC393249:JPC393287 JYY393249:JYY393287 KIU393249:KIU393287 KSQ393249:KSQ393287 LCM393249:LCM393287 LMI393249:LMI393287 LWE393249:LWE393287 MGA393249:MGA393287 MPW393249:MPW393287 MZS393249:MZS393287 NJO393249:NJO393287 NTK393249:NTK393287 ODG393249:ODG393287 ONC393249:ONC393287 OWY393249:OWY393287 PGU393249:PGU393287 PQQ393249:PQQ393287 QAM393249:QAM393287 QKI393249:QKI393287 QUE393249:QUE393287 REA393249:REA393287 RNW393249:RNW393287 RXS393249:RXS393287 SHO393249:SHO393287 SRK393249:SRK393287 TBG393249:TBG393287 TLC393249:TLC393287 TUY393249:TUY393287 UEU393249:UEU393287 UOQ393249:UOQ393287 UYM393249:UYM393287 VII393249:VII393287 VSE393249:VSE393287 WCA393249:WCA393287 WLW393249:WLW393287 WVS393249:WVS393287 K458785:K458823 JG458785:JG458823 TC458785:TC458823 ACY458785:ACY458823 AMU458785:AMU458823 AWQ458785:AWQ458823 BGM458785:BGM458823 BQI458785:BQI458823 CAE458785:CAE458823 CKA458785:CKA458823 CTW458785:CTW458823 DDS458785:DDS458823 DNO458785:DNO458823 DXK458785:DXK458823 EHG458785:EHG458823 ERC458785:ERC458823 FAY458785:FAY458823 FKU458785:FKU458823 FUQ458785:FUQ458823 GEM458785:GEM458823 GOI458785:GOI458823 GYE458785:GYE458823 HIA458785:HIA458823 HRW458785:HRW458823 IBS458785:IBS458823 ILO458785:ILO458823 IVK458785:IVK458823 JFG458785:JFG458823 JPC458785:JPC458823 JYY458785:JYY458823 KIU458785:KIU458823 KSQ458785:KSQ458823 LCM458785:LCM458823 LMI458785:LMI458823 LWE458785:LWE458823 MGA458785:MGA458823 MPW458785:MPW458823 MZS458785:MZS458823 NJO458785:NJO458823 NTK458785:NTK458823 ODG458785:ODG458823 ONC458785:ONC458823 OWY458785:OWY458823 PGU458785:PGU458823 PQQ458785:PQQ458823 QAM458785:QAM458823 QKI458785:QKI458823 QUE458785:QUE458823 REA458785:REA458823 RNW458785:RNW458823 RXS458785:RXS458823 SHO458785:SHO458823 SRK458785:SRK458823 TBG458785:TBG458823 TLC458785:TLC458823 TUY458785:TUY458823 UEU458785:UEU458823 UOQ458785:UOQ458823 UYM458785:UYM458823 VII458785:VII458823 VSE458785:VSE458823 WCA458785:WCA458823 WLW458785:WLW458823 WVS458785:WVS458823 K524321:K524359 JG524321:JG524359 TC524321:TC524359 ACY524321:ACY524359 AMU524321:AMU524359 AWQ524321:AWQ524359 BGM524321:BGM524359 BQI524321:BQI524359 CAE524321:CAE524359 CKA524321:CKA524359 CTW524321:CTW524359 DDS524321:DDS524359 DNO524321:DNO524359 DXK524321:DXK524359 EHG524321:EHG524359 ERC524321:ERC524359 FAY524321:FAY524359 FKU524321:FKU524359 FUQ524321:FUQ524359 GEM524321:GEM524359 GOI524321:GOI524359 GYE524321:GYE524359 HIA524321:HIA524359 HRW524321:HRW524359 IBS524321:IBS524359 ILO524321:ILO524359 IVK524321:IVK524359 JFG524321:JFG524359 JPC524321:JPC524359 JYY524321:JYY524359 KIU524321:KIU524359 KSQ524321:KSQ524359 LCM524321:LCM524359 LMI524321:LMI524359 LWE524321:LWE524359 MGA524321:MGA524359 MPW524321:MPW524359 MZS524321:MZS524359 NJO524321:NJO524359 NTK524321:NTK524359 ODG524321:ODG524359 ONC524321:ONC524359 OWY524321:OWY524359 PGU524321:PGU524359 PQQ524321:PQQ524359 QAM524321:QAM524359 QKI524321:QKI524359 QUE524321:QUE524359 REA524321:REA524359 RNW524321:RNW524359 RXS524321:RXS524359 SHO524321:SHO524359 SRK524321:SRK524359 TBG524321:TBG524359 TLC524321:TLC524359 TUY524321:TUY524359 UEU524321:UEU524359 UOQ524321:UOQ524359 UYM524321:UYM524359 VII524321:VII524359 VSE524321:VSE524359 WCA524321:WCA524359 WLW524321:WLW524359 WVS524321:WVS524359 K589857:K589895 JG589857:JG589895 TC589857:TC589895 ACY589857:ACY589895 AMU589857:AMU589895 AWQ589857:AWQ589895 BGM589857:BGM589895 BQI589857:BQI589895 CAE589857:CAE589895 CKA589857:CKA589895 CTW589857:CTW589895 DDS589857:DDS589895 DNO589857:DNO589895 DXK589857:DXK589895 EHG589857:EHG589895 ERC589857:ERC589895 FAY589857:FAY589895 FKU589857:FKU589895 FUQ589857:FUQ589895 GEM589857:GEM589895 GOI589857:GOI589895 GYE589857:GYE589895 HIA589857:HIA589895 HRW589857:HRW589895 IBS589857:IBS589895 ILO589857:ILO589895 IVK589857:IVK589895 JFG589857:JFG589895 JPC589857:JPC589895 JYY589857:JYY589895 KIU589857:KIU589895 KSQ589857:KSQ589895 LCM589857:LCM589895 LMI589857:LMI589895 LWE589857:LWE589895 MGA589857:MGA589895 MPW589857:MPW589895 MZS589857:MZS589895 NJO589857:NJO589895 NTK589857:NTK589895 ODG589857:ODG589895 ONC589857:ONC589895 OWY589857:OWY589895 PGU589857:PGU589895 PQQ589857:PQQ589895 QAM589857:QAM589895 QKI589857:QKI589895 QUE589857:QUE589895 REA589857:REA589895 RNW589857:RNW589895 RXS589857:RXS589895 SHO589857:SHO589895 SRK589857:SRK589895 TBG589857:TBG589895 TLC589857:TLC589895 TUY589857:TUY589895 UEU589857:UEU589895 UOQ589857:UOQ589895 UYM589857:UYM589895 VII589857:VII589895 VSE589857:VSE589895 WCA589857:WCA589895 WLW589857:WLW589895 WVS589857:WVS589895 K655393:K655431 JG655393:JG655431 TC655393:TC655431 ACY655393:ACY655431 AMU655393:AMU655431 AWQ655393:AWQ655431 BGM655393:BGM655431 BQI655393:BQI655431 CAE655393:CAE655431 CKA655393:CKA655431 CTW655393:CTW655431 DDS655393:DDS655431 DNO655393:DNO655431 DXK655393:DXK655431 EHG655393:EHG655431 ERC655393:ERC655431 FAY655393:FAY655431 FKU655393:FKU655431 FUQ655393:FUQ655431 GEM655393:GEM655431 GOI655393:GOI655431 GYE655393:GYE655431 HIA655393:HIA655431 HRW655393:HRW655431 IBS655393:IBS655431 ILO655393:ILO655431 IVK655393:IVK655431 JFG655393:JFG655431 JPC655393:JPC655431 JYY655393:JYY655431 KIU655393:KIU655431 KSQ655393:KSQ655431 LCM655393:LCM655431 LMI655393:LMI655431 LWE655393:LWE655431 MGA655393:MGA655431 MPW655393:MPW655431 MZS655393:MZS655431 NJO655393:NJO655431 NTK655393:NTK655431 ODG655393:ODG655431 ONC655393:ONC655431 OWY655393:OWY655431 PGU655393:PGU655431 PQQ655393:PQQ655431 QAM655393:QAM655431 QKI655393:QKI655431 QUE655393:QUE655431 REA655393:REA655431 RNW655393:RNW655431 RXS655393:RXS655431 SHO655393:SHO655431 SRK655393:SRK655431 TBG655393:TBG655431 TLC655393:TLC655431 TUY655393:TUY655431 UEU655393:UEU655431 UOQ655393:UOQ655431 UYM655393:UYM655431 VII655393:VII655431 VSE655393:VSE655431 WCA655393:WCA655431 WLW655393:WLW655431 WVS655393:WVS655431 K720929:K720967 JG720929:JG720967 TC720929:TC720967 ACY720929:ACY720967 AMU720929:AMU720967 AWQ720929:AWQ720967 BGM720929:BGM720967 BQI720929:BQI720967 CAE720929:CAE720967 CKA720929:CKA720967 CTW720929:CTW720967 DDS720929:DDS720967 DNO720929:DNO720967 DXK720929:DXK720967 EHG720929:EHG720967 ERC720929:ERC720967 FAY720929:FAY720967 FKU720929:FKU720967 FUQ720929:FUQ720967 GEM720929:GEM720967 GOI720929:GOI720967 GYE720929:GYE720967 HIA720929:HIA720967 HRW720929:HRW720967 IBS720929:IBS720967 ILO720929:ILO720967 IVK720929:IVK720967 JFG720929:JFG720967 JPC720929:JPC720967 JYY720929:JYY720967 KIU720929:KIU720967 KSQ720929:KSQ720967 LCM720929:LCM720967 LMI720929:LMI720967 LWE720929:LWE720967 MGA720929:MGA720967 MPW720929:MPW720967 MZS720929:MZS720967 NJO720929:NJO720967 NTK720929:NTK720967 ODG720929:ODG720967 ONC720929:ONC720967 OWY720929:OWY720967 PGU720929:PGU720967 PQQ720929:PQQ720967 QAM720929:QAM720967 QKI720929:QKI720967 QUE720929:QUE720967 REA720929:REA720967 RNW720929:RNW720967 RXS720929:RXS720967 SHO720929:SHO720967 SRK720929:SRK720967 TBG720929:TBG720967 TLC720929:TLC720967 TUY720929:TUY720967 UEU720929:UEU720967 UOQ720929:UOQ720967 UYM720929:UYM720967 VII720929:VII720967 VSE720929:VSE720967 WCA720929:WCA720967 WLW720929:WLW720967 WVS720929:WVS720967 K786465:K786503 JG786465:JG786503 TC786465:TC786503 ACY786465:ACY786503 AMU786465:AMU786503 AWQ786465:AWQ786503 BGM786465:BGM786503 BQI786465:BQI786503 CAE786465:CAE786503 CKA786465:CKA786503 CTW786465:CTW786503 DDS786465:DDS786503 DNO786465:DNO786503 DXK786465:DXK786503 EHG786465:EHG786503 ERC786465:ERC786503 FAY786465:FAY786503 FKU786465:FKU786503 FUQ786465:FUQ786503 GEM786465:GEM786503 GOI786465:GOI786503 GYE786465:GYE786503 HIA786465:HIA786503 HRW786465:HRW786503 IBS786465:IBS786503 ILO786465:ILO786503 IVK786465:IVK786503 JFG786465:JFG786503 JPC786465:JPC786503 JYY786465:JYY786503 KIU786465:KIU786503 KSQ786465:KSQ786503 LCM786465:LCM786503 LMI786465:LMI786503 LWE786465:LWE786503 MGA786465:MGA786503 MPW786465:MPW786503 MZS786465:MZS786503 NJO786465:NJO786503 NTK786465:NTK786503 ODG786465:ODG786503 ONC786465:ONC786503 OWY786465:OWY786503 PGU786465:PGU786503 PQQ786465:PQQ786503 QAM786465:QAM786503 QKI786465:QKI786503 QUE786465:QUE786503 REA786465:REA786503 RNW786465:RNW786503 RXS786465:RXS786503 SHO786465:SHO786503 SRK786465:SRK786503 TBG786465:TBG786503 TLC786465:TLC786503 TUY786465:TUY786503 UEU786465:UEU786503 UOQ786465:UOQ786503 UYM786465:UYM786503 VII786465:VII786503 VSE786465:VSE786503 WCA786465:WCA786503 WLW786465:WLW786503 WVS786465:WVS786503 K852001:K852039 JG852001:JG852039 TC852001:TC852039 ACY852001:ACY852039 AMU852001:AMU852039 AWQ852001:AWQ852039 BGM852001:BGM852039 BQI852001:BQI852039 CAE852001:CAE852039 CKA852001:CKA852039 CTW852001:CTW852039 DDS852001:DDS852039 DNO852001:DNO852039 DXK852001:DXK852039 EHG852001:EHG852039 ERC852001:ERC852039 FAY852001:FAY852039 FKU852001:FKU852039 FUQ852001:FUQ852039 GEM852001:GEM852039 GOI852001:GOI852039 GYE852001:GYE852039 HIA852001:HIA852039 HRW852001:HRW852039 IBS852001:IBS852039 ILO852001:ILO852039 IVK852001:IVK852039 JFG852001:JFG852039 JPC852001:JPC852039 JYY852001:JYY852039 KIU852001:KIU852039 KSQ852001:KSQ852039 LCM852001:LCM852039 LMI852001:LMI852039 LWE852001:LWE852039 MGA852001:MGA852039 MPW852001:MPW852039 MZS852001:MZS852039 NJO852001:NJO852039 NTK852001:NTK852039 ODG852001:ODG852039 ONC852001:ONC852039 OWY852001:OWY852039 PGU852001:PGU852039 PQQ852001:PQQ852039 QAM852001:QAM852039 QKI852001:QKI852039 QUE852001:QUE852039 REA852001:REA852039 RNW852001:RNW852039 RXS852001:RXS852039 SHO852001:SHO852039 SRK852001:SRK852039 TBG852001:TBG852039 TLC852001:TLC852039 TUY852001:TUY852039 UEU852001:UEU852039 UOQ852001:UOQ852039 UYM852001:UYM852039 VII852001:VII852039 VSE852001:VSE852039 WCA852001:WCA852039 WLW852001:WLW852039 WVS852001:WVS852039 K917537:K917575 JG917537:JG917575 TC917537:TC917575 ACY917537:ACY917575 AMU917537:AMU917575 AWQ917537:AWQ917575 BGM917537:BGM917575 BQI917537:BQI917575 CAE917537:CAE917575 CKA917537:CKA917575 CTW917537:CTW917575 DDS917537:DDS917575 DNO917537:DNO917575 DXK917537:DXK917575 EHG917537:EHG917575 ERC917537:ERC917575 FAY917537:FAY917575 FKU917537:FKU917575 FUQ917537:FUQ917575 GEM917537:GEM917575 GOI917537:GOI917575 GYE917537:GYE917575 HIA917537:HIA917575 HRW917537:HRW917575 IBS917537:IBS917575 ILO917537:ILO917575 IVK917537:IVK917575 JFG917537:JFG917575 JPC917537:JPC917575 JYY917537:JYY917575 KIU917537:KIU917575 KSQ917537:KSQ917575 LCM917537:LCM917575 LMI917537:LMI917575 LWE917537:LWE917575 MGA917537:MGA917575 MPW917537:MPW917575 MZS917537:MZS917575 NJO917537:NJO917575 NTK917537:NTK917575 ODG917537:ODG917575 ONC917537:ONC917575 OWY917537:OWY917575 PGU917537:PGU917575 PQQ917537:PQQ917575 QAM917537:QAM917575 QKI917537:QKI917575 QUE917537:QUE917575 REA917537:REA917575 RNW917537:RNW917575 RXS917537:RXS917575 SHO917537:SHO917575 SRK917537:SRK917575 TBG917537:TBG917575 TLC917537:TLC917575 TUY917537:TUY917575 UEU917537:UEU917575 UOQ917537:UOQ917575 UYM917537:UYM917575 VII917537:VII917575 VSE917537:VSE917575 WCA917537:WCA917575 WLW917537:WLW917575 WVS917537:WVS917575 K983073:K983111 JG983073:JG983111 TC983073:TC983111 ACY983073:ACY983111 AMU983073:AMU983111 AWQ983073:AWQ983111 BGM983073:BGM983111 BQI983073:BQI983111 CAE983073:CAE983111 CKA983073:CKA983111 CTW983073:CTW983111 DDS983073:DDS983111 DNO983073:DNO983111 DXK983073:DXK983111 EHG983073:EHG983111 ERC983073:ERC983111 FAY983073:FAY983111 FKU983073:FKU983111 FUQ983073:FUQ983111 GEM983073:GEM983111 GOI983073:GOI983111 GYE983073:GYE983111 HIA983073:HIA983111 HRW983073:HRW983111 IBS983073:IBS983111 ILO983073:ILO983111 IVK983073:IVK983111 JFG983073:JFG983111 JPC983073:JPC983111 JYY983073:JYY983111 KIU983073:KIU983111 KSQ983073:KSQ983111 LCM983073:LCM983111 LMI983073:LMI983111 LWE983073:LWE983111 MGA983073:MGA983111 MPW983073:MPW983111 MZS983073:MZS983111 NJO983073:NJO983111 NTK983073:NTK983111 ODG983073:ODG983111 ONC983073:ONC983111 OWY983073:OWY983111 PGU983073:PGU983111 PQQ983073:PQQ983111 QAM983073:QAM983111 QKI983073:QKI983111 QUE983073:QUE983111 REA983073:REA983111 RNW983073:RNW983111 RXS983073:RXS983111 SHO983073:SHO983111 SRK983073:SRK983111 TBG983073:TBG983111 TLC983073:TLC983111 TUY983073:TUY983111 UEU983073:UEU983111 UOQ983073:UOQ983111 UYM983073:UYM983111 VII983073:VII983111 VSE983073:VSE983111 WCA983073:WCA983111 WLW983073:WLW983111 WVS983073:WVS983111 K58:K66 JG58:JG64 TC58:TC64 ACY58:ACY64 AMU58:AMU64 AWQ58:AWQ64 BGM58:BGM64 BQI58:BQI64 CAE58:CAE64 CKA58:CKA64 CTW58:CTW64 DDS58:DDS64 DNO58:DNO64 DXK58:DXK64 EHG58:EHG64 ERC58:ERC64 FAY58:FAY64 FKU58:FKU64 FUQ58:FUQ64 GEM58:GEM64 GOI58:GOI64 GYE58:GYE64 HIA58:HIA64 HRW58:HRW64 IBS58:IBS64 ILO58:ILO64 IVK58:IVK64 JFG58:JFG64 JPC58:JPC64 JYY58:JYY64 KIU58:KIU64 KSQ58:KSQ64 LCM58:LCM64 LMI58:LMI64 LWE58:LWE64 MGA58:MGA64 MPW58:MPW64 MZS58:MZS64 NJO58:NJO64 NTK58:NTK64 ODG58:ODG64 ONC58:ONC64 OWY58:OWY64 PGU58:PGU64 PQQ58:PQQ64 QAM58:QAM64 QKI58:QKI64 QUE58:QUE64 REA58:REA64 RNW58:RNW64 RXS58:RXS64 SHO58:SHO64 SRK58:SRK64 TBG58:TBG64 TLC58:TLC64 TUY58:TUY64 UEU58:UEU64 UOQ58:UOQ64 UYM58:UYM64 VII58:VII64 VSE58:VSE64 WCA58:WCA64 WLW58:WLW64 WVS58:WVS64 K65555:K65562 JG65555:JG65562 TC65555:TC65562 ACY65555:ACY65562 AMU65555:AMU65562 AWQ65555:AWQ65562 BGM65555:BGM65562 BQI65555:BQI65562 CAE65555:CAE65562 CKA65555:CKA65562 CTW65555:CTW65562 DDS65555:DDS65562 DNO65555:DNO65562 DXK65555:DXK65562 EHG65555:EHG65562 ERC65555:ERC65562 FAY65555:FAY65562 FKU65555:FKU65562 FUQ65555:FUQ65562 GEM65555:GEM65562 GOI65555:GOI65562 GYE65555:GYE65562 HIA65555:HIA65562 HRW65555:HRW65562 IBS65555:IBS65562 ILO65555:ILO65562 IVK65555:IVK65562 JFG65555:JFG65562 JPC65555:JPC65562 JYY65555:JYY65562 KIU65555:KIU65562 KSQ65555:KSQ65562 LCM65555:LCM65562 LMI65555:LMI65562 LWE65555:LWE65562 MGA65555:MGA65562 MPW65555:MPW65562 MZS65555:MZS65562 NJO65555:NJO65562 NTK65555:NTK65562 ODG65555:ODG65562 ONC65555:ONC65562 OWY65555:OWY65562 PGU65555:PGU65562 PQQ65555:PQQ65562 QAM65555:QAM65562 QKI65555:QKI65562 QUE65555:QUE65562 REA65555:REA65562 RNW65555:RNW65562 RXS65555:RXS65562 SHO65555:SHO65562 SRK65555:SRK65562 TBG65555:TBG65562 TLC65555:TLC65562 TUY65555:TUY65562 UEU65555:UEU65562 UOQ65555:UOQ65562 UYM65555:UYM65562 VII65555:VII65562 VSE65555:VSE65562 WCA65555:WCA65562 WLW65555:WLW65562 WVS65555:WVS65562 K131091:K131098 JG131091:JG131098 TC131091:TC131098 ACY131091:ACY131098 AMU131091:AMU131098 AWQ131091:AWQ131098 BGM131091:BGM131098 BQI131091:BQI131098 CAE131091:CAE131098 CKA131091:CKA131098 CTW131091:CTW131098 DDS131091:DDS131098 DNO131091:DNO131098 DXK131091:DXK131098 EHG131091:EHG131098 ERC131091:ERC131098 FAY131091:FAY131098 FKU131091:FKU131098 FUQ131091:FUQ131098 GEM131091:GEM131098 GOI131091:GOI131098 GYE131091:GYE131098 HIA131091:HIA131098 HRW131091:HRW131098 IBS131091:IBS131098 ILO131091:ILO131098 IVK131091:IVK131098 JFG131091:JFG131098 JPC131091:JPC131098 JYY131091:JYY131098 KIU131091:KIU131098 KSQ131091:KSQ131098 LCM131091:LCM131098 LMI131091:LMI131098 LWE131091:LWE131098 MGA131091:MGA131098 MPW131091:MPW131098 MZS131091:MZS131098 NJO131091:NJO131098 NTK131091:NTK131098 ODG131091:ODG131098 ONC131091:ONC131098 OWY131091:OWY131098 PGU131091:PGU131098 PQQ131091:PQQ131098 QAM131091:QAM131098 QKI131091:QKI131098 QUE131091:QUE131098 REA131091:REA131098 RNW131091:RNW131098 RXS131091:RXS131098 SHO131091:SHO131098 SRK131091:SRK131098 TBG131091:TBG131098 TLC131091:TLC131098 TUY131091:TUY131098 UEU131091:UEU131098 UOQ131091:UOQ131098 UYM131091:UYM131098 VII131091:VII131098 VSE131091:VSE131098 WCA131091:WCA131098 WLW131091:WLW131098 WVS131091:WVS131098 K196627:K196634 JG196627:JG196634 TC196627:TC196634 ACY196627:ACY196634 AMU196627:AMU196634 AWQ196627:AWQ196634 BGM196627:BGM196634 BQI196627:BQI196634 CAE196627:CAE196634 CKA196627:CKA196634 CTW196627:CTW196634 DDS196627:DDS196634 DNO196627:DNO196634 DXK196627:DXK196634 EHG196627:EHG196634 ERC196627:ERC196634 FAY196627:FAY196634 FKU196627:FKU196634 FUQ196627:FUQ196634 GEM196627:GEM196634 GOI196627:GOI196634 GYE196627:GYE196634 HIA196627:HIA196634 HRW196627:HRW196634 IBS196627:IBS196634 ILO196627:ILO196634 IVK196627:IVK196634 JFG196627:JFG196634 JPC196627:JPC196634 JYY196627:JYY196634 KIU196627:KIU196634 KSQ196627:KSQ196634 LCM196627:LCM196634 LMI196627:LMI196634 LWE196627:LWE196634 MGA196627:MGA196634 MPW196627:MPW196634 MZS196627:MZS196634 NJO196627:NJO196634 NTK196627:NTK196634 ODG196627:ODG196634 ONC196627:ONC196634 OWY196627:OWY196634 PGU196627:PGU196634 PQQ196627:PQQ196634 QAM196627:QAM196634 QKI196627:QKI196634 QUE196627:QUE196634 REA196627:REA196634 RNW196627:RNW196634 RXS196627:RXS196634 SHO196627:SHO196634 SRK196627:SRK196634 TBG196627:TBG196634 TLC196627:TLC196634 TUY196627:TUY196634 UEU196627:UEU196634 UOQ196627:UOQ196634 UYM196627:UYM196634 VII196627:VII196634 VSE196627:VSE196634 WCA196627:WCA196634 WLW196627:WLW196634 WVS196627:WVS196634 K262163:K262170 JG262163:JG262170 TC262163:TC262170 ACY262163:ACY262170 AMU262163:AMU262170 AWQ262163:AWQ262170 BGM262163:BGM262170 BQI262163:BQI262170 CAE262163:CAE262170 CKA262163:CKA262170 CTW262163:CTW262170 DDS262163:DDS262170 DNO262163:DNO262170 DXK262163:DXK262170 EHG262163:EHG262170 ERC262163:ERC262170 FAY262163:FAY262170 FKU262163:FKU262170 FUQ262163:FUQ262170 GEM262163:GEM262170 GOI262163:GOI262170 GYE262163:GYE262170 HIA262163:HIA262170 HRW262163:HRW262170 IBS262163:IBS262170 ILO262163:ILO262170 IVK262163:IVK262170 JFG262163:JFG262170 JPC262163:JPC262170 JYY262163:JYY262170 KIU262163:KIU262170 KSQ262163:KSQ262170 LCM262163:LCM262170 LMI262163:LMI262170 LWE262163:LWE262170 MGA262163:MGA262170 MPW262163:MPW262170 MZS262163:MZS262170 NJO262163:NJO262170 NTK262163:NTK262170 ODG262163:ODG262170 ONC262163:ONC262170 OWY262163:OWY262170 PGU262163:PGU262170 PQQ262163:PQQ262170 QAM262163:QAM262170 QKI262163:QKI262170 QUE262163:QUE262170 REA262163:REA262170 RNW262163:RNW262170 RXS262163:RXS262170 SHO262163:SHO262170 SRK262163:SRK262170 TBG262163:TBG262170 TLC262163:TLC262170 TUY262163:TUY262170 UEU262163:UEU262170 UOQ262163:UOQ262170 UYM262163:UYM262170 VII262163:VII262170 VSE262163:VSE262170 WCA262163:WCA262170 WLW262163:WLW262170 WVS262163:WVS262170 K327699:K327706 JG327699:JG327706 TC327699:TC327706 ACY327699:ACY327706 AMU327699:AMU327706 AWQ327699:AWQ327706 BGM327699:BGM327706 BQI327699:BQI327706 CAE327699:CAE327706 CKA327699:CKA327706 CTW327699:CTW327706 DDS327699:DDS327706 DNO327699:DNO327706 DXK327699:DXK327706 EHG327699:EHG327706 ERC327699:ERC327706 FAY327699:FAY327706 FKU327699:FKU327706 FUQ327699:FUQ327706 GEM327699:GEM327706 GOI327699:GOI327706 GYE327699:GYE327706 HIA327699:HIA327706 HRW327699:HRW327706 IBS327699:IBS327706 ILO327699:ILO327706 IVK327699:IVK327706 JFG327699:JFG327706 JPC327699:JPC327706 JYY327699:JYY327706 KIU327699:KIU327706 KSQ327699:KSQ327706 LCM327699:LCM327706 LMI327699:LMI327706 LWE327699:LWE327706 MGA327699:MGA327706 MPW327699:MPW327706 MZS327699:MZS327706 NJO327699:NJO327706 NTK327699:NTK327706 ODG327699:ODG327706 ONC327699:ONC327706 OWY327699:OWY327706 PGU327699:PGU327706 PQQ327699:PQQ327706 QAM327699:QAM327706 QKI327699:QKI327706 QUE327699:QUE327706 REA327699:REA327706 RNW327699:RNW327706 RXS327699:RXS327706 SHO327699:SHO327706 SRK327699:SRK327706 TBG327699:TBG327706 TLC327699:TLC327706 TUY327699:TUY327706 UEU327699:UEU327706 UOQ327699:UOQ327706 UYM327699:UYM327706 VII327699:VII327706 VSE327699:VSE327706 WCA327699:WCA327706 WLW327699:WLW327706 WVS327699:WVS327706 K393235:K393242 JG393235:JG393242 TC393235:TC393242 ACY393235:ACY393242 AMU393235:AMU393242 AWQ393235:AWQ393242 BGM393235:BGM393242 BQI393235:BQI393242 CAE393235:CAE393242 CKA393235:CKA393242 CTW393235:CTW393242 DDS393235:DDS393242 DNO393235:DNO393242 DXK393235:DXK393242 EHG393235:EHG393242 ERC393235:ERC393242 FAY393235:FAY393242 FKU393235:FKU393242 FUQ393235:FUQ393242 GEM393235:GEM393242 GOI393235:GOI393242 GYE393235:GYE393242 HIA393235:HIA393242 HRW393235:HRW393242 IBS393235:IBS393242 ILO393235:ILO393242 IVK393235:IVK393242 JFG393235:JFG393242 JPC393235:JPC393242 JYY393235:JYY393242 KIU393235:KIU393242 KSQ393235:KSQ393242 LCM393235:LCM393242 LMI393235:LMI393242 LWE393235:LWE393242 MGA393235:MGA393242 MPW393235:MPW393242 MZS393235:MZS393242 NJO393235:NJO393242 NTK393235:NTK393242 ODG393235:ODG393242 ONC393235:ONC393242 OWY393235:OWY393242 PGU393235:PGU393242 PQQ393235:PQQ393242 QAM393235:QAM393242 QKI393235:QKI393242 QUE393235:QUE393242 REA393235:REA393242 RNW393235:RNW393242 RXS393235:RXS393242 SHO393235:SHO393242 SRK393235:SRK393242 TBG393235:TBG393242 TLC393235:TLC393242 TUY393235:TUY393242 UEU393235:UEU393242 UOQ393235:UOQ393242 UYM393235:UYM393242 VII393235:VII393242 VSE393235:VSE393242 WCA393235:WCA393242 WLW393235:WLW393242 WVS393235:WVS393242 K458771:K458778 JG458771:JG458778 TC458771:TC458778 ACY458771:ACY458778 AMU458771:AMU458778 AWQ458771:AWQ458778 BGM458771:BGM458778 BQI458771:BQI458778 CAE458771:CAE458778 CKA458771:CKA458778 CTW458771:CTW458778 DDS458771:DDS458778 DNO458771:DNO458778 DXK458771:DXK458778 EHG458771:EHG458778 ERC458771:ERC458778 FAY458771:FAY458778 FKU458771:FKU458778 FUQ458771:FUQ458778 GEM458771:GEM458778 GOI458771:GOI458778 GYE458771:GYE458778 HIA458771:HIA458778 HRW458771:HRW458778 IBS458771:IBS458778 ILO458771:ILO458778 IVK458771:IVK458778 JFG458771:JFG458778 JPC458771:JPC458778 JYY458771:JYY458778 KIU458771:KIU458778 KSQ458771:KSQ458778 LCM458771:LCM458778 LMI458771:LMI458778 LWE458771:LWE458778 MGA458771:MGA458778 MPW458771:MPW458778 MZS458771:MZS458778 NJO458771:NJO458778 NTK458771:NTK458778 ODG458771:ODG458778 ONC458771:ONC458778 OWY458771:OWY458778 PGU458771:PGU458778 PQQ458771:PQQ458778 QAM458771:QAM458778 QKI458771:QKI458778 QUE458771:QUE458778 REA458771:REA458778 RNW458771:RNW458778 RXS458771:RXS458778 SHO458771:SHO458778 SRK458771:SRK458778 TBG458771:TBG458778 TLC458771:TLC458778 TUY458771:TUY458778 UEU458771:UEU458778 UOQ458771:UOQ458778 UYM458771:UYM458778 VII458771:VII458778 VSE458771:VSE458778 WCA458771:WCA458778 WLW458771:WLW458778 WVS458771:WVS458778 K524307:K524314 JG524307:JG524314 TC524307:TC524314 ACY524307:ACY524314 AMU524307:AMU524314 AWQ524307:AWQ524314 BGM524307:BGM524314 BQI524307:BQI524314 CAE524307:CAE524314 CKA524307:CKA524314 CTW524307:CTW524314 DDS524307:DDS524314 DNO524307:DNO524314 DXK524307:DXK524314 EHG524307:EHG524314 ERC524307:ERC524314 FAY524307:FAY524314 FKU524307:FKU524314 FUQ524307:FUQ524314 GEM524307:GEM524314 GOI524307:GOI524314 GYE524307:GYE524314 HIA524307:HIA524314 HRW524307:HRW524314 IBS524307:IBS524314 ILO524307:ILO524314 IVK524307:IVK524314 JFG524307:JFG524314 JPC524307:JPC524314 JYY524307:JYY524314 KIU524307:KIU524314 KSQ524307:KSQ524314 LCM524307:LCM524314 LMI524307:LMI524314 LWE524307:LWE524314 MGA524307:MGA524314 MPW524307:MPW524314 MZS524307:MZS524314 NJO524307:NJO524314 NTK524307:NTK524314 ODG524307:ODG524314 ONC524307:ONC524314 OWY524307:OWY524314 PGU524307:PGU524314 PQQ524307:PQQ524314 QAM524307:QAM524314 QKI524307:QKI524314 QUE524307:QUE524314 REA524307:REA524314 RNW524307:RNW524314 RXS524307:RXS524314 SHO524307:SHO524314 SRK524307:SRK524314 TBG524307:TBG524314 TLC524307:TLC524314 TUY524307:TUY524314 UEU524307:UEU524314 UOQ524307:UOQ524314 UYM524307:UYM524314 VII524307:VII524314 VSE524307:VSE524314 WCA524307:WCA524314 WLW524307:WLW524314 WVS524307:WVS524314 K589843:K589850 JG589843:JG589850 TC589843:TC589850 ACY589843:ACY589850 AMU589843:AMU589850 AWQ589843:AWQ589850 BGM589843:BGM589850 BQI589843:BQI589850 CAE589843:CAE589850 CKA589843:CKA589850 CTW589843:CTW589850 DDS589843:DDS589850 DNO589843:DNO589850 DXK589843:DXK589850 EHG589843:EHG589850 ERC589843:ERC589850 FAY589843:FAY589850 FKU589843:FKU589850 FUQ589843:FUQ589850 GEM589843:GEM589850 GOI589843:GOI589850 GYE589843:GYE589850 HIA589843:HIA589850 HRW589843:HRW589850 IBS589843:IBS589850 ILO589843:ILO589850 IVK589843:IVK589850 JFG589843:JFG589850 JPC589843:JPC589850 JYY589843:JYY589850 KIU589843:KIU589850 KSQ589843:KSQ589850 LCM589843:LCM589850 LMI589843:LMI589850 LWE589843:LWE589850 MGA589843:MGA589850 MPW589843:MPW589850 MZS589843:MZS589850 NJO589843:NJO589850 NTK589843:NTK589850 ODG589843:ODG589850 ONC589843:ONC589850 OWY589843:OWY589850 PGU589843:PGU589850 PQQ589843:PQQ589850 QAM589843:QAM589850 QKI589843:QKI589850 QUE589843:QUE589850 REA589843:REA589850 RNW589843:RNW589850 RXS589843:RXS589850 SHO589843:SHO589850 SRK589843:SRK589850 TBG589843:TBG589850 TLC589843:TLC589850 TUY589843:TUY589850 UEU589843:UEU589850 UOQ589843:UOQ589850 UYM589843:UYM589850 VII589843:VII589850 VSE589843:VSE589850 WCA589843:WCA589850 WLW589843:WLW589850 WVS589843:WVS589850 K655379:K655386 JG655379:JG655386 TC655379:TC655386 ACY655379:ACY655386 AMU655379:AMU655386 AWQ655379:AWQ655386 BGM655379:BGM655386 BQI655379:BQI655386 CAE655379:CAE655386 CKA655379:CKA655386 CTW655379:CTW655386 DDS655379:DDS655386 DNO655379:DNO655386 DXK655379:DXK655386 EHG655379:EHG655386 ERC655379:ERC655386 FAY655379:FAY655386 FKU655379:FKU655386 FUQ655379:FUQ655386 GEM655379:GEM655386 GOI655379:GOI655386 GYE655379:GYE655386 HIA655379:HIA655386 HRW655379:HRW655386 IBS655379:IBS655386 ILO655379:ILO655386 IVK655379:IVK655386 JFG655379:JFG655386 JPC655379:JPC655386 JYY655379:JYY655386 KIU655379:KIU655386 KSQ655379:KSQ655386 LCM655379:LCM655386 LMI655379:LMI655386 LWE655379:LWE655386 MGA655379:MGA655386 MPW655379:MPW655386 MZS655379:MZS655386 NJO655379:NJO655386 NTK655379:NTK655386 ODG655379:ODG655386 ONC655379:ONC655386 OWY655379:OWY655386 PGU655379:PGU655386 PQQ655379:PQQ655386 QAM655379:QAM655386 QKI655379:QKI655386 QUE655379:QUE655386 REA655379:REA655386 RNW655379:RNW655386 RXS655379:RXS655386 SHO655379:SHO655386 SRK655379:SRK655386 TBG655379:TBG655386 TLC655379:TLC655386 TUY655379:TUY655386 UEU655379:UEU655386 UOQ655379:UOQ655386 UYM655379:UYM655386 VII655379:VII655386 VSE655379:VSE655386 WCA655379:WCA655386 WLW655379:WLW655386 WVS655379:WVS655386 K720915:K720922 JG720915:JG720922 TC720915:TC720922 ACY720915:ACY720922 AMU720915:AMU720922 AWQ720915:AWQ720922 BGM720915:BGM720922 BQI720915:BQI720922 CAE720915:CAE720922 CKA720915:CKA720922 CTW720915:CTW720922 DDS720915:DDS720922 DNO720915:DNO720922 DXK720915:DXK720922 EHG720915:EHG720922 ERC720915:ERC720922 FAY720915:FAY720922 FKU720915:FKU720922 FUQ720915:FUQ720922 GEM720915:GEM720922 GOI720915:GOI720922 GYE720915:GYE720922 HIA720915:HIA720922 HRW720915:HRW720922 IBS720915:IBS720922 ILO720915:ILO720922 IVK720915:IVK720922 JFG720915:JFG720922 JPC720915:JPC720922 JYY720915:JYY720922 KIU720915:KIU720922 KSQ720915:KSQ720922 LCM720915:LCM720922 LMI720915:LMI720922 LWE720915:LWE720922 MGA720915:MGA720922 MPW720915:MPW720922 MZS720915:MZS720922 NJO720915:NJO720922 NTK720915:NTK720922 ODG720915:ODG720922 ONC720915:ONC720922 OWY720915:OWY720922 PGU720915:PGU720922 PQQ720915:PQQ720922 QAM720915:QAM720922 QKI720915:QKI720922 QUE720915:QUE720922 REA720915:REA720922 RNW720915:RNW720922 RXS720915:RXS720922 SHO720915:SHO720922 SRK720915:SRK720922 TBG720915:TBG720922 TLC720915:TLC720922 TUY720915:TUY720922 UEU720915:UEU720922 UOQ720915:UOQ720922 UYM720915:UYM720922 VII720915:VII720922 VSE720915:VSE720922 WCA720915:WCA720922 WLW720915:WLW720922 WVS720915:WVS720922 K786451:K786458 JG786451:JG786458 TC786451:TC786458 ACY786451:ACY786458 AMU786451:AMU786458 AWQ786451:AWQ786458 BGM786451:BGM786458 BQI786451:BQI786458 CAE786451:CAE786458 CKA786451:CKA786458 CTW786451:CTW786458 DDS786451:DDS786458 DNO786451:DNO786458 DXK786451:DXK786458 EHG786451:EHG786458 ERC786451:ERC786458 FAY786451:FAY786458 FKU786451:FKU786458 FUQ786451:FUQ786458 GEM786451:GEM786458 GOI786451:GOI786458 GYE786451:GYE786458 HIA786451:HIA786458 HRW786451:HRW786458 IBS786451:IBS786458 ILO786451:ILO786458 IVK786451:IVK786458 JFG786451:JFG786458 JPC786451:JPC786458 JYY786451:JYY786458 KIU786451:KIU786458 KSQ786451:KSQ786458 LCM786451:LCM786458 LMI786451:LMI786458 LWE786451:LWE786458 MGA786451:MGA786458 MPW786451:MPW786458 MZS786451:MZS786458 NJO786451:NJO786458 NTK786451:NTK786458 ODG786451:ODG786458 ONC786451:ONC786458 OWY786451:OWY786458 PGU786451:PGU786458 PQQ786451:PQQ786458 QAM786451:QAM786458 QKI786451:QKI786458 QUE786451:QUE786458 REA786451:REA786458 RNW786451:RNW786458 RXS786451:RXS786458 SHO786451:SHO786458 SRK786451:SRK786458 TBG786451:TBG786458 TLC786451:TLC786458 TUY786451:TUY786458 UEU786451:UEU786458 UOQ786451:UOQ786458 UYM786451:UYM786458 VII786451:VII786458 VSE786451:VSE786458 WCA786451:WCA786458 WLW786451:WLW786458 WVS786451:WVS786458 K851987:K851994 JG851987:JG851994 TC851987:TC851994 ACY851987:ACY851994 AMU851987:AMU851994 AWQ851987:AWQ851994 BGM851987:BGM851994 BQI851987:BQI851994 CAE851987:CAE851994 CKA851987:CKA851994 CTW851987:CTW851994 DDS851987:DDS851994 DNO851987:DNO851994 DXK851987:DXK851994 EHG851987:EHG851994 ERC851987:ERC851994 FAY851987:FAY851994 FKU851987:FKU851994 FUQ851987:FUQ851994 GEM851987:GEM851994 GOI851987:GOI851994 GYE851987:GYE851994 HIA851987:HIA851994 HRW851987:HRW851994 IBS851987:IBS851994 ILO851987:ILO851994 IVK851987:IVK851994 JFG851987:JFG851994 JPC851987:JPC851994 JYY851987:JYY851994 KIU851987:KIU851994 KSQ851987:KSQ851994 LCM851987:LCM851994 LMI851987:LMI851994 LWE851987:LWE851994 MGA851987:MGA851994 MPW851987:MPW851994 MZS851987:MZS851994 NJO851987:NJO851994 NTK851987:NTK851994 ODG851987:ODG851994 ONC851987:ONC851994 OWY851987:OWY851994 PGU851987:PGU851994 PQQ851987:PQQ851994 QAM851987:QAM851994 QKI851987:QKI851994 QUE851987:QUE851994 REA851987:REA851994 RNW851987:RNW851994 RXS851987:RXS851994 SHO851987:SHO851994 SRK851987:SRK851994 TBG851987:TBG851994 TLC851987:TLC851994 TUY851987:TUY851994 UEU851987:UEU851994 UOQ851987:UOQ851994 UYM851987:UYM851994 VII851987:VII851994 VSE851987:VSE851994 WCA851987:WCA851994 WLW851987:WLW851994 WVS851987:WVS851994 K917523:K917530 JG917523:JG917530 TC917523:TC917530 ACY917523:ACY917530 AMU917523:AMU917530 AWQ917523:AWQ917530 BGM917523:BGM917530 BQI917523:BQI917530 CAE917523:CAE917530 CKA917523:CKA917530 CTW917523:CTW917530 DDS917523:DDS917530 DNO917523:DNO917530 DXK917523:DXK917530 EHG917523:EHG917530 ERC917523:ERC917530 FAY917523:FAY917530 FKU917523:FKU917530 FUQ917523:FUQ917530 GEM917523:GEM917530 GOI917523:GOI917530 GYE917523:GYE917530 HIA917523:HIA917530 HRW917523:HRW917530 IBS917523:IBS917530 ILO917523:ILO917530 IVK917523:IVK917530 JFG917523:JFG917530 JPC917523:JPC917530 JYY917523:JYY917530 KIU917523:KIU917530 KSQ917523:KSQ917530 LCM917523:LCM917530 LMI917523:LMI917530 LWE917523:LWE917530 MGA917523:MGA917530 MPW917523:MPW917530 MZS917523:MZS917530 NJO917523:NJO917530 NTK917523:NTK917530 ODG917523:ODG917530 ONC917523:ONC917530 OWY917523:OWY917530 PGU917523:PGU917530 PQQ917523:PQQ917530 QAM917523:QAM917530 QKI917523:QKI917530 QUE917523:QUE917530 REA917523:REA917530 RNW917523:RNW917530 RXS917523:RXS917530 SHO917523:SHO917530 SRK917523:SRK917530 TBG917523:TBG917530 TLC917523:TLC917530 TUY917523:TUY917530 UEU917523:UEU917530 UOQ917523:UOQ917530 UYM917523:UYM917530 VII917523:VII917530 VSE917523:VSE917530 WCA917523:WCA917530 WLW917523:WLW917530 WVS917523:WVS917530 K983059:K983066 JG983059:JG983066 TC983059:TC983066 ACY983059:ACY983066 AMU983059:AMU983066 AWQ983059:AWQ983066 BGM983059:BGM983066 BQI983059:BQI983066 CAE983059:CAE983066 CKA983059:CKA983066 CTW983059:CTW983066 DDS983059:DDS983066 DNO983059:DNO983066 DXK983059:DXK983066 EHG983059:EHG983066 ERC983059:ERC983066 FAY983059:FAY983066 FKU983059:FKU983066 FUQ983059:FUQ983066 GEM983059:GEM983066 GOI983059:GOI983066 GYE983059:GYE983066 HIA983059:HIA983066 HRW983059:HRW983066 IBS983059:IBS983066 ILO983059:ILO983066 IVK983059:IVK983066 JFG983059:JFG983066 JPC983059:JPC983066 JYY983059:JYY983066 KIU983059:KIU983066 KSQ983059:KSQ983066 LCM983059:LCM983066 LMI983059:LMI983066 LWE983059:LWE983066 MGA983059:MGA983066 MPW983059:MPW983066 MZS983059:MZS983066 NJO983059:NJO983066 NTK983059:NTK983066 ODG983059:ODG983066 ONC983059:ONC983066 OWY983059:OWY983066 PGU983059:PGU983066 PQQ983059:PQQ983066 QAM983059:QAM983066 QKI983059:QKI983066 QUE983059:QUE983066 REA983059:REA983066 RNW983059:RNW983066 RXS983059:RXS983066 SHO983059:SHO983066 SRK983059:SRK983066 TBG983059:TBG983066 TLC983059:TLC983066 TUY983059:TUY983066 UEU983059:UEU983066 UOQ983059:UOQ983066 UYM983059:UYM983066 VII983059:VII983066 VSE983059:VSE983066 WCA983059:WCA983066 WLW983059:WLW983066 WVS983059:WVS983066">
      <formula1>$J$131:$J$133</formula1>
    </dataValidation>
    <dataValidation type="textLength" operator="lessThanOrEqual" allowBlank="1" showInputMessage="1" showErrorMessage="1" errorTitle="Description is to long!" error="Maximum of 250 characters.  Please shorten the length of the description."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27 IZ65527 SV65527 ACR65527 AMN65527 AWJ65527 BGF65527 BQB65527 BZX65527 CJT65527 CTP65527 DDL65527 DNH65527 DXD65527 EGZ65527 EQV65527 FAR65527 FKN65527 FUJ65527 GEF65527 GOB65527 GXX65527 HHT65527 HRP65527 IBL65527 ILH65527 IVD65527 JEZ65527 JOV65527 JYR65527 KIN65527 KSJ65527 LCF65527 LMB65527 LVX65527 MFT65527 MPP65527 MZL65527 NJH65527 NTD65527 OCZ65527 OMV65527 OWR65527 PGN65527 PQJ65527 QAF65527 QKB65527 QTX65527 RDT65527 RNP65527 RXL65527 SHH65527 SRD65527 TAZ65527 TKV65527 TUR65527 UEN65527 UOJ65527 UYF65527 VIB65527 VRX65527 WBT65527 WLP65527 WVL65527 D131063 IZ131063 SV131063 ACR131063 AMN131063 AWJ131063 BGF131063 BQB131063 BZX131063 CJT131063 CTP131063 DDL131063 DNH131063 DXD131063 EGZ131063 EQV131063 FAR131063 FKN131063 FUJ131063 GEF131063 GOB131063 GXX131063 HHT131063 HRP131063 IBL131063 ILH131063 IVD131063 JEZ131063 JOV131063 JYR131063 KIN131063 KSJ131063 LCF131063 LMB131063 LVX131063 MFT131063 MPP131063 MZL131063 NJH131063 NTD131063 OCZ131063 OMV131063 OWR131063 PGN131063 PQJ131063 QAF131063 QKB131063 QTX131063 RDT131063 RNP131063 RXL131063 SHH131063 SRD131063 TAZ131063 TKV131063 TUR131063 UEN131063 UOJ131063 UYF131063 VIB131063 VRX131063 WBT131063 WLP131063 WVL131063 D196599 IZ196599 SV196599 ACR196599 AMN196599 AWJ196599 BGF196599 BQB196599 BZX196599 CJT196599 CTP196599 DDL196599 DNH196599 DXD196599 EGZ196599 EQV196599 FAR196599 FKN196599 FUJ196599 GEF196599 GOB196599 GXX196599 HHT196599 HRP196599 IBL196599 ILH196599 IVD196599 JEZ196599 JOV196599 JYR196599 KIN196599 KSJ196599 LCF196599 LMB196599 LVX196599 MFT196599 MPP196599 MZL196599 NJH196599 NTD196599 OCZ196599 OMV196599 OWR196599 PGN196599 PQJ196599 QAF196599 QKB196599 QTX196599 RDT196599 RNP196599 RXL196599 SHH196599 SRD196599 TAZ196599 TKV196599 TUR196599 UEN196599 UOJ196599 UYF196599 VIB196599 VRX196599 WBT196599 WLP196599 WVL196599 D262135 IZ262135 SV262135 ACR262135 AMN262135 AWJ262135 BGF262135 BQB262135 BZX262135 CJT262135 CTP262135 DDL262135 DNH262135 DXD262135 EGZ262135 EQV262135 FAR262135 FKN262135 FUJ262135 GEF262135 GOB262135 GXX262135 HHT262135 HRP262135 IBL262135 ILH262135 IVD262135 JEZ262135 JOV262135 JYR262135 KIN262135 KSJ262135 LCF262135 LMB262135 LVX262135 MFT262135 MPP262135 MZL262135 NJH262135 NTD262135 OCZ262135 OMV262135 OWR262135 PGN262135 PQJ262135 QAF262135 QKB262135 QTX262135 RDT262135 RNP262135 RXL262135 SHH262135 SRD262135 TAZ262135 TKV262135 TUR262135 UEN262135 UOJ262135 UYF262135 VIB262135 VRX262135 WBT262135 WLP262135 WVL262135 D327671 IZ327671 SV327671 ACR327671 AMN327671 AWJ327671 BGF327671 BQB327671 BZX327671 CJT327671 CTP327671 DDL327671 DNH327671 DXD327671 EGZ327671 EQV327671 FAR327671 FKN327671 FUJ327671 GEF327671 GOB327671 GXX327671 HHT327671 HRP327671 IBL327671 ILH327671 IVD327671 JEZ327671 JOV327671 JYR327671 KIN327671 KSJ327671 LCF327671 LMB327671 LVX327671 MFT327671 MPP327671 MZL327671 NJH327671 NTD327671 OCZ327671 OMV327671 OWR327671 PGN327671 PQJ327671 QAF327671 QKB327671 QTX327671 RDT327671 RNP327671 RXL327671 SHH327671 SRD327671 TAZ327671 TKV327671 TUR327671 UEN327671 UOJ327671 UYF327671 VIB327671 VRX327671 WBT327671 WLP327671 WVL327671 D393207 IZ393207 SV393207 ACR393207 AMN393207 AWJ393207 BGF393207 BQB393207 BZX393207 CJT393207 CTP393207 DDL393207 DNH393207 DXD393207 EGZ393207 EQV393207 FAR393207 FKN393207 FUJ393207 GEF393207 GOB393207 GXX393207 HHT393207 HRP393207 IBL393207 ILH393207 IVD393207 JEZ393207 JOV393207 JYR393207 KIN393207 KSJ393207 LCF393207 LMB393207 LVX393207 MFT393207 MPP393207 MZL393207 NJH393207 NTD393207 OCZ393207 OMV393207 OWR393207 PGN393207 PQJ393207 QAF393207 QKB393207 QTX393207 RDT393207 RNP393207 RXL393207 SHH393207 SRD393207 TAZ393207 TKV393207 TUR393207 UEN393207 UOJ393207 UYF393207 VIB393207 VRX393207 WBT393207 WLP393207 WVL393207 D458743 IZ458743 SV458743 ACR458743 AMN458743 AWJ458743 BGF458743 BQB458743 BZX458743 CJT458743 CTP458743 DDL458743 DNH458743 DXD458743 EGZ458743 EQV458743 FAR458743 FKN458743 FUJ458743 GEF458743 GOB458743 GXX458743 HHT458743 HRP458743 IBL458743 ILH458743 IVD458743 JEZ458743 JOV458743 JYR458743 KIN458743 KSJ458743 LCF458743 LMB458743 LVX458743 MFT458743 MPP458743 MZL458743 NJH458743 NTD458743 OCZ458743 OMV458743 OWR458743 PGN458743 PQJ458743 QAF458743 QKB458743 QTX458743 RDT458743 RNP458743 RXL458743 SHH458743 SRD458743 TAZ458743 TKV458743 TUR458743 UEN458743 UOJ458743 UYF458743 VIB458743 VRX458743 WBT458743 WLP458743 WVL458743 D524279 IZ524279 SV524279 ACR524279 AMN524279 AWJ524279 BGF524279 BQB524279 BZX524279 CJT524279 CTP524279 DDL524279 DNH524279 DXD524279 EGZ524279 EQV524279 FAR524279 FKN524279 FUJ524279 GEF524279 GOB524279 GXX524279 HHT524279 HRP524279 IBL524279 ILH524279 IVD524279 JEZ524279 JOV524279 JYR524279 KIN524279 KSJ524279 LCF524279 LMB524279 LVX524279 MFT524279 MPP524279 MZL524279 NJH524279 NTD524279 OCZ524279 OMV524279 OWR524279 PGN524279 PQJ524279 QAF524279 QKB524279 QTX524279 RDT524279 RNP524279 RXL524279 SHH524279 SRD524279 TAZ524279 TKV524279 TUR524279 UEN524279 UOJ524279 UYF524279 VIB524279 VRX524279 WBT524279 WLP524279 WVL524279 D589815 IZ589815 SV589815 ACR589815 AMN589815 AWJ589815 BGF589815 BQB589815 BZX589815 CJT589815 CTP589815 DDL589815 DNH589815 DXD589815 EGZ589815 EQV589815 FAR589815 FKN589815 FUJ589815 GEF589815 GOB589815 GXX589815 HHT589815 HRP589815 IBL589815 ILH589815 IVD589815 JEZ589815 JOV589815 JYR589815 KIN589815 KSJ589815 LCF589815 LMB589815 LVX589815 MFT589815 MPP589815 MZL589815 NJH589815 NTD589815 OCZ589815 OMV589815 OWR589815 PGN589815 PQJ589815 QAF589815 QKB589815 QTX589815 RDT589815 RNP589815 RXL589815 SHH589815 SRD589815 TAZ589815 TKV589815 TUR589815 UEN589815 UOJ589815 UYF589815 VIB589815 VRX589815 WBT589815 WLP589815 WVL589815 D655351 IZ655351 SV655351 ACR655351 AMN655351 AWJ655351 BGF655351 BQB655351 BZX655351 CJT655351 CTP655351 DDL655351 DNH655351 DXD655351 EGZ655351 EQV655351 FAR655351 FKN655351 FUJ655351 GEF655351 GOB655351 GXX655351 HHT655351 HRP655351 IBL655351 ILH655351 IVD655351 JEZ655351 JOV655351 JYR655351 KIN655351 KSJ655351 LCF655351 LMB655351 LVX655351 MFT655351 MPP655351 MZL655351 NJH655351 NTD655351 OCZ655351 OMV655351 OWR655351 PGN655351 PQJ655351 QAF655351 QKB655351 QTX655351 RDT655351 RNP655351 RXL655351 SHH655351 SRD655351 TAZ655351 TKV655351 TUR655351 UEN655351 UOJ655351 UYF655351 VIB655351 VRX655351 WBT655351 WLP655351 WVL655351 D720887 IZ720887 SV720887 ACR720887 AMN720887 AWJ720887 BGF720887 BQB720887 BZX720887 CJT720887 CTP720887 DDL720887 DNH720887 DXD720887 EGZ720887 EQV720887 FAR720887 FKN720887 FUJ720887 GEF720887 GOB720887 GXX720887 HHT720887 HRP720887 IBL720887 ILH720887 IVD720887 JEZ720887 JOV720887 JYR720887 KIN720887 KSJ720887 LCF720887 LMB720887 LVX720887 MFT720887 MPP720887 MZL720887 NJH720887 NTD720887 OCZ720887 OMV720887 OWR720887 PGN720887 PQJ720887 QAF720887 QKB720887 QTX720887 RDT720887 RNP720887 RXL720887 SHH720887 SRD720887 TAZ720887 TKV720887 TUR720887 UEN720887 UOJ720887 UYF720887 VIB720887 VRX720887 WBT720887 WLP720887 WVL720887 D786423 IZ786423 SV786423 ACR786423 AMN786423 AWJ786423 BGF786423 BQB786423 BZX786423 CJT786423 CTP786423 DDL786423 DNH786423 DXD786423 EGZ786423 EQV786423 FAR786423 FKN786423 FUJ786423 GEF786423 GOB786423 GXX786423 HHT786423 HRP786423 IBL786423 ILH786423 IVD786423 JEZ786423 JOV786423 JYR786423 KIN786423 KSJ786423 LCF786423 LMB786423 LVX786423 MFT786423 MPP786423 MZL786423 NJH786423 NTD786423 OCZ786423 OMV786423 OWR786423 PGN786423 PQJ786423 QAF786423 QKB786423 QTX786423 RDT786423 RNP786423 RXL786423 SHH786423 SRD786423 TAZ786423 TKV786423 TUR786423 UEN786423 UOJ786423 UYF786423 VIB786423 VRX786423 WBT786423 WLP786423 WVL786423 D851959 IZ851959 SV851959 ACR851959 AMN851959 AWJ851959 BGF851959 BQB851959 BZX851959 CJT851959 CTP851959 DDL851959 DNH851959 DXD851959 EGZ851959 EQV851959 FAR851959 FKN851959 FUJ851959 GEF851959 GOB851959 GXX851959 HHT851959 HRP851959 IBL851959 ILH851959 IVD851959 JEZ851959 JOV851959 JYR851959 KIN851959 KSJ851959 LCF851959 LMB851959 LVX851959 MFT851959 MPP851959 MZL851959 NJH851959 NTD851959 OCZ851959 OMV851959 OWR851959 PGN851959 PQJ851959 QAF851959 QKB851959 QTX851959 RDT851959 RNP851959 RXL851959 SHH851959 SRD851959 TAZ851959 TKV851959 TUR851959 UEN851959 UOJ851959 UYF851959 VIB851959 VRX851959 WBT851959 WLP851959 WVL851959 D917495 IZ917495 SV917495 ACR917495 AMN917495 AWJ917495 BGF917495 BQB917495 BZX917495 CJT917495 CTP917495 DDL917495 DNH917495 DXD917495 EGZ917495 EQV917495 FAR917495 FKN917495 FUJ917495 GEF917495 GOB917495 GXX917495 HHT917495 HRP917495 IBL917495 ILH917495 IVD917495 JEZ917495 JOV917495 JYR917495 KIN917495 KSJ917495 LCF917495 LMB917495 LVX917495 MFT917495 MPP917495 MZL917495 NJH917495 NTD917495 OCZ917495 OMV917495 OWR917495 PGN917495 PQJ917495 QAF917495 QKB917495 QTX917495 RDT917495 RNP917495 RXL917495 SHH917495 SRD917495 TAZ917495 TKV917495 TUR917495 UEN917495 UOJ917495 UYF917495 VIB917495 VRX917495 WBT917495 WLP917495 WVL917495 D983031 IZ983031 SV983031 ACR983031 AMN983031 AWJ983031 BGF983031 BQB983031 BZX983031 CJT983031 CTP983031 DDL983031 DNH983031 DXD983031 EGZ983031 EQV983031 FAR983031 FKN983031 FUJ983031 GEF983031 GOB983031 GXX983031 HHT983031 HRP983031 IBL983031 ILH983031 IVD983031 JEZ983031 JOV983031 JYR983031 KIN983031 KSJ983031 LCF983031 LMB983031 LVX983031 MFT983031 MPP983031 MZL983031 NJH983031 NTD983031 OCZ983031 OMV983031 OWR983031 PGN983031 PQJ983031 QAF983031 QKB983031 QTX983031 RDT983031 RNP983031 RXL983031 SHH983031 SRD983031 TAZ983031 TKV983031 TUR983031 UEN983031 UOJ983031 UYF983031 VIB983031 VRX983031 WBT983031 WLP983031 WVL983031">
      <formula1>250</formula1>
    </dataValidation>
    <dataValidation type="list" allowBlank="1" showInputMessage="1" showErrorMessage="1"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36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D131072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D196608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D262144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D327680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D393216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D458752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D524288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D589824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D655360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D720896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D786432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D851968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D917504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D983040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formula1>"&lt;select from list&gt;, Yes, No"</formula1>
    </dataValidation>
    <dataValidation type="list" allowBlank="1" showInputMessage="1" showErrorMessage="1" sqref="D13:E13 IZ13:JA13 SV13:SW13 ACR13:ACS13 AMN13:AMO13 AWJ13:AWK13 BGF13:BGG13 BQB13:BQC13 BZX13:BZY13 CJT13:CJU13 CTP13:CTQ13 DDL13:DDM13 DNH13:DNI13 DXD13:DXE13 EGZ13:EHA13 EQV13:EQW13 FAR13:FAS13 FKN13:FKO13 FUJ13:FUK13 GEF13:GEG13 GOB13:GOC13 GXX13:GXY13 HHT13:HHU13 HRP13:HRQ13 IBL13:IBM13 ILH13:ILI13 IVD13:IVE13 JEZ13:JFA13 JOV13:JOW13 JYR13:JYS13 KIN13:KIO13 KSJ13:KSK13 LCF13:LCG13 LMB13:LMC13 LVX13:LVY13 MFT13:MFU13 MPP13:MPQ13 MZL13:MZM13 NJH13:NJI13 NTD13:NTE13 OCZ13:ODA13 OMV13:OMW13 OWR13:OWS13 PGN13:PGO13 PQJ13:PQK13 QAF13:QAG13 QKB13:QKC13 QTX13:QTY13 RDT13:RDU13 RNP13:RNQ13 RXL13:RXM13 SHH13:SHI13 SRD13:SRE13 TAZ13:TBA13 TKV13:TKW13 TUR13:TUS13 UEN13:UEO13 UOJ13:UOK13 UYF13:UYG13 VIB13:VIC13 VRX13:VRY13 WBT13:WBU13 WLP13:WLQ13 WVL13:WVM13 D65534:E65534 IZ65534:JA65534 SV65534:SW65534 ACR65534:ACS65534 AMN65534:AMO65534 AWJ65534:AWK65534 BGF65534:BGG65534 BQB65534:BQC65534 BZX65534:BZY65534 CJT65534:CJU65534 CTP65534:CTQ65534 DDL65534:DDM65534 DNH65534:DNI65534 DXD65534:DXE65534 EGZ65534:EHA65534 EQV65534:EQW65534 FAR65534:FAS65534 FKN65534:FKO65534 FUJ65534:FUK65534 GEF65534:GEG65534 GOB65534:GOC65534 GXX65534:GXY65534 HHT65534:HHU65534 HRP65534:HRQ65534 IBL65534:IBM65534 ILH65534:ILI65534 IVD65534:IVE65534 JEZ65534:JFA65534 JOV65534:JOW65534 JYR65534:JYS65534 KIN65534:KIO65534 KSJ65534:KSK65534 LCF65534:LCG65534 LMB65534:LMC65534 LVX65534:LVY65534 MFT65534:MFU65534 MPP65534:MPQ65534 MZL65534:MZM65534 NJH65534:NJI65534 NTD65534:NTE65534 OCZ65534:ODA65534 OMV65534:OMW65534 OWR65534:OWS65534 PGN65534:PGO65534 PQJ65534:PQK65534 QAF65534:QAG65534 QKB65534:QKC65534 QTX65534:QTY65534 RDT65534:RDU65534 RNP65534:RNQ65534 RXL65534:RXM65534 SHH65534:SHI65534 SRD65534:SRE65534 TAZ65534:TBA65534 TKV65534:TKW65534 TUR65534:TUS65534 UEN65534:UEO65534 UOJ65534:UOK65534 UYF65534:UYG65534 VIB65534:VIC65534 VRX65534:VRY65534 WBT65534:WBU65534 WLP65534:WLQ65534 WVL65534:WVM65534 D131070:E131070 IZ131070:JA131070 SV131070:SW131070 ACR131070:ACS131070 AMN131070:AMO131070 AWJ131070:AWK131070 BGF131070:BGG131070 BQB131070:BQC131070 BZX131070:BZY131070 CJT131070:CJU131070 CTP131070:CTQ131070 DDL131070:DDM131070 DNH131070:DNI131070 DXD131070:DXE131070 EGZ131070:EHA131070 EQV131070:EQW131070 FAR131070:FAS131070 FKN131070:FKO131070 FUJ131070:FUK131070 GEF131070:GEG131070 GOB131070:GOC131070 GXX131070:GXY131070 HHT131070:HHU131070 HRP131070:HRQ131070 IBL131070:IBM131070 ILH131070:ILI131070 IVD131070:IVE131070 JEZ131070:JFA131070 JOV131070:JOW131070 JYR131070:JYS131070 KIN131070:KIO131070 KSJ131070:KSK131070 LCF131070:LCG131070 LMB131070:LMC131070 LVX131070:LVY131070 MFT131070:MFU131070 MPP131070:MPQ131070 MZL131070:MZM131070 NJH131070:NJI131070 NTD131070:NTE131070 OCZ131070:ODA131070 OMV131070:OMW131070 OWR131070:OWS131070 PGN131070:PGO131070 PQJ131070:PQK131070 QAF131070:QAG131070 QKB131070:QKC131070 QTX131070:QTY131070 RDT131070:RDU131070 RNP131070:RNQ131070 RXL131070:RXM131070 SHH131070:SHI131070 SRD131070:SRE131070 TAZ131070:TBA131070 TKV131070:TKW131070 TUR131070:TUS131070 UEN131070:UEO131070 UOJ131070:UOK131070 UYF131070:UYG131070 VIB131070:VIC131070 VRX131070:VRY131070 WBT131070:WBU131070 WLP131070:WLQ131070 WVL131070:WVM131070 D196606:E196606 IZ196606:JA196606 SV196606:SW196606 ACR196606:ACS196606 AMN196606:AMO196606 AWJ196606:AWK196606 BGF196606:BGG196606 BQB196606:BQC196606 BZX196606:BZY196606 CJT196606:CJU196606 CTP196606:CTQ196606 DDL196606:DDM196606 DNH196606:DNI196606 DXD196606:DXE196606 EGZ196606:EHA196606 EQV196606:EQW196606 FAR196606:FAS196606 FKN196606:FKO196606 FUJ196606:FUK196606 GEF196606:GEG196606 GOB196606:GOC196606 GXX196606:GXY196606 HHT196606:HHU196606 HRP196606:HRQ196606 IBL196606:IBM196606 ILH196606:ILI196606 IVD196606:IVE196606 JEZ196606:JFA196606 JOV196606:JOW196606 JYR196606:JYS196606 KIN196606:KIO196606 KSJ196606:KSK196606 LCF196606:LCG196606 LMB196606:LMC196606 LVX196606:LVY196606 MFT196606:MFU196606 MPP196606:MPQ196606 MZL196606:MZM196606 NJH196606:NJI196606 NTD196606:NTE196606 OCZ196606:ODA196606 OMV196606:OMW196606 OWR196606:OWS196606 PGN196606:PGO196606 PQJ196606:PQK196606 QAF196606:QAG196606 QKB196606:QKC196606 QTX196606:QTY196606 RDT196606:RDU196606 RNP196606:RNQ196606 RXL196606:RXM196606 SHH196606:SHI196606 SRD196606:SRE196606 TAZ196606:TBA196606 TKV196606:TKW196606 TUR196606:TUS196606 UEN196606:UEO196606 UOJ196606:UOK196606 UYF196606:UYG196606 VIB196606:VIC196606 VRX196606:VRY196606 WBT196606:WBU196606 WLP196606:WLQ196606 WVL196606:WVM196606 D262142:E262142 IZ262142:JA262142 SV262142:SW262142 ACR262142:ACS262142 AMN262142:AMO262142 AWJ262142:AWK262142 BGF262142:BGG262142 BQB262142:BQC262142 BZX262142:BZY262142 CJT262142:CJU262142 CTP262142:CTQ262142 DDL262142:DDM262142 DNH262142:DNI262142 DXD262142:DXE262142 EGZ262142:EHA262142 EQV262142:EQW262142 FAR262142:FAS262142 FKN262142:FKO262142 FUJ262142:FUK262142 GEF262142:GEG262142 GOB262142:GOC262142 GXX262142:GXY262142 HHT262142:HHU262142 HRP262142:HRQ262142 IBL262142:IBM262142 ILH262142:ILI262142 IVD262142:IVE262142 JEZ262142:JFA262142 JOV262142:JOW262142 JYR262142:JYS262142 KIN262142:KIO262142 KSJ262142:KSK262142 LCF262142:LCG262142 LMB262142:LMC262142 LVX262142:LVY262142 MFT262142:MFU262142 MPP262142:MPQ262142 MZL262142:MZM262142 NJH262142:NJI262142 NTD262142:NTE262142 OCZ262142:ODA262142 OMV262142:OMW262142 OWR262142:OWS262142 PGN262142:PGO262142 PQJ262142:PQK262142 QAF262142:QAG262142 QKB262142:QKC262142 QTX262142:QTY262142 RDT262142:RDU262142 RNP262142:RNQ262142 RXL262142:RXM262142 SHH262142:SHI262142 SRD262142:SRE262142 TAZ262142:TBA262142 TKV262142:TKW262142 TUR262142:TUS262142 UEN262142:UEO262142 UOJ262142:UOK262142 UYF262142:UYG262142 VIB262142:VIC262142 VRX262142:VRY262142 WBT262142:WBU262142 WLP262142:WLQ262142 WVL262142:WVM262142 D327678:E327678 IZ327678:JA327678 SV327678:SW327678 ACR327678:ACS327678 AMN327678:AMO327678 AWJ327678:AWK327678 BGF327678:BGG327678 BQB327678:BQC327678 BZX327678:BZY327678 CJT327678:CJU327678 CTP327678:CTQ327678 DDL327678:DDM327678 DNH327678:DNI327678 DXD327678:DXE327678 EGZ327678:EHA327678 EQV327678:EQW327678 FAR327678:FAS327678 FKN327678:FKO327678 FUJ327678:FUK327678 GEF327678:GEG327678 GOB327678:GOC327678 GXX327678:GXY327678 HHT327678:HHU327678 HRP327678:HRQ327678 IBL327678:IBM327678 ILH327678:ILI327678 IVD327678:IVE327678 JEZ327678:JFA327678 JOV327678:JOW327678 JYR327678:JYS327678 KIN327678:KIO327678 KSJ327678:KSK327678 LCF327678:LCG327678 LMB327678:LMC327678 LVX327678:LVY327678 MFT327678:MFU327678 MPP327678:MPQ327678 MZL327678:MZM327678 NJH327678:NJI327678 NTD327678:NTE327678 OCZ327678:ODA327678 OMV327678:OMW327678 OWR327678:OWS327678 PGN327678:PGO327678 PQJ327678:PQK327678 QAF327678:QAG327678 QKB327678:QKC327678 QTX327678:QTY327678 RDT327678:RDU327678 RNP327678:RNQ327678 RXL327678:RXM327678 SHH327678:SHI327678 SRD327678:SRE327678 TAZ327678:TBA327678 TKV327678:TKW327678 TUR327678:TUS327678 UEN327678:UEO327678 UOJ327678:UOK327678 UYF327678:UYG327678 VIB327678:VIC327678 VRX327678:VRY327678 WBT327678:WBU327678 WLP327678:WLQ327678 WVL327678:WVM327678 D393214:E393214 IZ393214:JA393214 SV393214:SW393214 ACR393214:ACS393214 AMN393214:AMO393214 AWJ393214:AWK393214 BGF393214:BGG393214 BQB393214:BQC393214 BZX393214:BZY393214 CJT393214:CJU393214 CTP393214:CTQ393214 DDL393214:DDM393214 DNH393214:DNI393214 DXD393214:DXE393214 EGZ393214:EHA393214 EQV393214:EQW393214 FAR393214:FAS393214 FKN393214:FKO393214 FUJ393214:FUK393214 GEF393214:GEG393214 GOB393214:GOC393214 GXX393214:GXY393214 HHT393214:HHU393214 HRP393214:HRQ393214 IBL393214:IBM393214 ILH393214:ILI393214 IVD393214:IVE393214 JEZ393214:JFA393214 JOV393214:JOW393214 JYR393214:JYS393214 KIN393214:KIO393214 KSJ393214:KSK393214 LCF393214:LCG393214 LMB393214:LMC393214 LVX393214:LVY393214 MFT393214:MFU393214 MPP393214:MPQ393214 MZL393214:MZM393214 NJH393214:NJI393214 NTD393214:NTE393214 OCZ393214:ODA393214 OMV393214:OMW393214 OWR393214:OWS393214 PGN393214:PGO393214 PQJ393214:PQK393214 QAF393214:QAG393214 QKB393214:QKC393214 QTX393214:QTY393214 RDT393214:RDU393214 RNP393214:RNQ393214 RXL393214:RXM393214 SHH393214:SHI393214 SRD393214:SRE393214 TAZ393214:TBA393214 TKV393214:TKW393214 TUR393214:TUS393214 UEN393214:UEO393214 UOJ393214:UOK393214 UYF393214:UYG393214 VIB393214:VIC393214 VRX393214:VRY393214 WBT393214:WBU393214 WLP393214:WLQ393214 WVL393214:WVM393214 D458750:E458750 IZ458750:JA458750 SV458750:SW458750 ACR458750:ACS458750 AMN458750:AMO458750 AWJ458750:AWK458750 BGF458750:BGG458750 BQB458750:BQC458750 BZX458750:BZY458750 CJT458750:CJU458750 CTP458750:CTQ458750 DDL458750:DDM458750 DNH458750:DNI458750 DXD458750:DXE458750 EGZ458750:EHA458750 EQV458750:EQW458750 FAR458750:FAS458750 FKN458750:FKO458750 FUJ458750:FUK458750 GEF458750:GEG458750 GOB458750:GOC458750 GXX458750:GXY458750 HHT458750:HHU458750 HRP458750:HRQ458750 IBL458750:IBM458750 ILH458750:ILI458750 IVD458750:IVE458750 JEZ458750:JFA458750 JOV458750:JOW458750 JYR458750:JYS458750 KIN458750:KIO458750 KSJ458750:KSK458750 LCF458750:LCG458750 LMB458750:LMC458750 LVX458750:LVY458750 MFT458750:MFU458750 MPP458750:MPQ458750 MZL458750:MZM458750 NJH458750:NJI458750 NTD458750:NTE458750 OCZ458750:ODA458750 OMV458750:OMW458750 OWR458750:OWS458750 PGN458750:PGO458750 PQJ458750:PQK458750 QAF458750:QAG458750 QKB458750:QKC458750 QTX458750:QTY458750 RDT458750:RDU458750 RNP458750:RNQ458750 RXL458750:RXM458750 SHH458750:SHI458750 SRD458750:SRE458750 TAZ458750:TBA458750 TKV458750:TKW458750 TUR458750:TUS458750 UEN458750:UEO458750 UOJ458750:UOK458750 UYF458750:UYG458750 VIB458750:VIC458750 VRX458750:VRY458750 WBT458750:WBU458750 WLP458750:WLQ458750 WVL458750:WVM458750 D524286:E524286 IZ524286:JA524286 SV524286:SW524286 ACR524286:ACS524286 AMN524286:AMO524286 AWJ524286:AWK524286 BGF524286:BGG524286 BQB524286:BQC524286 BZX524286:BZY524286 CJT524286:CJU524286 CTP524286:CTQ524286 DDL524286:DDM524286 DNH524286:DNI524286 DXD524286:DXE524286 EGZ524286:EHA524286 EQV524286:EQW524286 FAR524286:FAS524286 FKN524286:FKO524286 FUJ524286:FUK524286 GEF524286:GEG524286 GOB524286:GOC524286 GXX524286:GXY524286 HHT524286:HHU524286 HRP524286:HRQ524286 IBL524286:IBM524286 ILH524286:ILI524286 IVD524286:IVE524286 JEZ524286:JFA524286 JOV524286:JOW524286 JYR524286:JYS524286 KIN524286:KIO524286 KSJ524286:KSK524286 LCF524286:LCG524286 LMB524286:LMC524286 LVX524286:LVY524286 MFT524286:MFU524286 MPP524286:MPQ524286 MZL524286:MZM524286 NJH524286:NJI524286 NTD524286:NTE524286 OCZ524286:ODA524286 OMV524286:OMW524286 OWR524286:OWS524286 PGN524286:PGO524286 PQJ524286:PQK524286 QAF524286:QAG524286 QKB524286:QKC524286 QTX524286:QTY524286 RDT524286:RDU524286 RNP524286:RNQ524286 RXL524286:RXM524286 SHH524286:SHI524286 SRD524286:SRE524286 TAZ524286:TBA524286 TKV524286:TKW524286 TUR524286:TUS524286 UEN524286:UEO524286 UOJ524286:UOK524286 UYF524286:UYG524286 VIB524286:VIC524286 VRX524286:VRY524286 WBT524286:WBU524286 WLP524286:WLQ524286 WVL524286:WVM524286 D589822:E589822 IZ589822:JA589822 SV589822:SW589822 ACR589822:ACS589822 AMN589822:AMO589822 AWJ589822:AWK589822 BGF589822:BGG589822 BQB589822:BQC589822 BZX589822:BZY589822 CJT589822:CJU589822 CTP589822:CTQ589822 DDL589822:DDM589822 DNH589822:DNI589822 DXD589822:DXE589822 EGZ589822:EHA589822 EQV589822:EQW589822 FAR589822:FAS589822 FKN589822:FKO589822 FUJ589822:FUK589822 GEF589822:GEG589822 GOB589822:GOC589822 GXX589822:GXY589822 HHT589822:HHU589822 HRP589822:HRQ589822 IBL589822:IBM589822 ILH589822:ILI589822 IVD589822:IVE589822 JEZ589822:JFA589822 JOV589822:JOW589822 JYR589822:JYS589822 KIN589822:KIO589822 KSJ589822:KSK589822 LCF589822:LCG589822 LMB589822:LMC589822 LVX589822:LVY589822 MFT589822:MFU589822 MPP589822:MPQ589822 MZL589822:MZM589822 NJH589822:NJI589822 NTD589822:NTE589822 OCZ589822:ODA589822 OMV589822:OMW589822 OWR589822:OWS589822 PGN589822:PGO589822 PQJ589822:PQK589822 QAF589822:QAG589822 QKB589822:QKC589822 QTX589822:QTY589822 RDT589822:RDU589822 RNP589822:RNQ589822 RXL589822:RXM589822 SHH589822:SHI589822 SRD589822:SRE589822 TAZ589822:TBA589822 TKV589822:TKW589822 TUR589822:TUS589822 UEN589822:UEO589822 UOJ589822:UOK589822 UYF589822:UYG589822 VIB589822:VIC589822 VRX589822:VRY589822 WBT589822:WBU589822 WLP589822:WLQ589822 WVL589822:WVM589822 D655358:E655358 IZ655358:JA655358 SV655358:SW655358 ACR655358:ACS655358 AMN655358:AMO655358 AWJ655358:AWK655358 BGF655358:BGG655358 BQB655358:BQC655358 BZX655358:BZY655358 CJT655358:CJU655358 CTP655358:CTQ655358 DDL655358:DDM655358 DNH655358:DNI655358 DXD655358:DXE655358 EGZ655358:EHA655358 EQV655358:EQW655358 FAR655358:FAS655358 FKN655358:FKO655358 FUJ655358:FUK655358 GEF655358:GEG655358 GOB655358:GOC655358 GXX655358:GXY655358 HHT655358:HHU655358 HRP655358:HRQ655358 IBL655358:IBM655358 ILH655358:ILI655358 IVD655358:IVE655358 JEZ655358:JFA655358 JOV655358:JOW655358 JYR655358:JYS655358 KIN655358:KIO655358 KSJ655358:KSK655358 LCF655358:LCG655358 LMB655358:LMC655358 LVX655358:LVY655358 MFT655358:MFU655358 MPP655358:MPQ655358 MZL655358:MZM655358 NJH655358:NJI655358 NTD655358:NTE655358 OCZ655358:ODA655358 OMV655358:OMW655358 OWR655358:OWS655358 PGN655358:PGO655358 PQJ655358:PQK655358 QAF655358:QAG655358 QKB655358:QKC655358 QTX655358:QTY655358 RDT655358:RDU655358 RNP655358:RNQ655358 RXL655358:RXM655358 SHH655358:SHI655358 SRD655358:SRE655358 TAZ655358:TBA655358 TKV655358:TKW655358 TUR655358:TUS655358 UEN655358:UEO655358 UOJ655358:UOK655358 UYF655358:UYG655358 VIB655358:VIC655358 VRX655358:VRY655358 WBT655358:WBU655358 WLP655358:WLQ655358 WVL655358:WVM655358 D720894:E720894 IZ720894:JA720894 SV720894:SW720894 ACR720894:ACS720894 AMN720894:AMO720894 AWJ720894:AWK720894 BGF720894:BGG720894 BQB720894:BQC720894 BZX720894:BZY720894 CJT720894:CJU720894 CTP720894:CTQ720894 DDL720894:DDM720894 DNH720894:DNI720894 DXD720894:DXE720894 EGZ720894:EHA720894 EQV720894:EQW720894 FAR720894:FAS720894 FKN720894:FKO720894 FUJ720894:FUK720894 GEF720894:GEG720894 GOB720894:GOC720894 GXX720894:GXY720894 HHT720894:HHU720894 HRP720894:HRQ720894 IBL720894:IBM720894 ILH720894:ILI720894 IVD720894:IVE720894 JEZ720894:JFA720894 JOV720894:JOW720894 JYR720894:JYS720894 KIN720894:KIO720894 KSJ720894:KSK720894 LCF720894:LCG720894 LMB720894:LMC720894 LVX720894:LVY720894 MFT720894:MFU720894 MPP720894:MPQ720894 MZL720894:MZM720894 NJH720894:NJI720894 NTD720894:NTE720894 OCZ720894:ODA720894 OMV720894:OMW720894 OWR720894:OWS720894 PGN720894:PGO720894 PQJ720894:PQK720894 QAF720894:QAG720894 QKB720894:QKC720894 QTX720894:QTY720894 RDT720894:RDU720894 RNP720894:RNQ720894 RXL720894:RXM720894 SHH720894:SHI720894 SRD720894:SRE720894 TAZ720894:TBA720894 TKV720894:TKW720894 TUR720894:TUS720894 UEN720894:UEO720894 UOJ720894:UOK720894 UYF720894:UYG720894 VIB720894:VIC720894 VRX720894:VRY720894 WBT720894:WBU720894 WLP720894:WLQ720894 WVL720894:WVM720894 D786430:E786430 IZ786430:JA786430 SV786430:SW786430 ACR786430:ACS786430 AMN786430:AMO786430 AWJ786430:AWK786430 BGF786430:BGG786430 BQB786430:BQC786430 BZX786430:BZY786430 CJT786430:CJU786430 CTP786430:CTQ786430 DDL786430:DDM786430 DNH786430:DNI786430 DXD786430:DXE786430 EGZ786430:EHA786430 EQV786430:EQW786430 FAR786430:FAS786430 FKN786430:FKO786430 FUJ786430:FUK786430 GEF786430:GEG786430 GOB786430:GOC786430 GXX786430:GXY786430 HHT786430:HHU786430 HRP786430:HRQ786430 IBL786430:IBM786430 ILH786430:ILI786430 IVD786430:IVE786430 JEZ786430:JFA786430 JOV786430:JOW786430 JYR786430:JYS786430 KIN786430:KIO786430 KSJ786430:KSK786430 LCF786430:LCG786430 LMB786430:LMC786430 LVX786430:LVY786430 MFT786430:MFU786430 MPP786430:MPQ786430 MZL786430:MZM786430 NJH786430:NJI786430 NTD786430:NTE786430 OCZ786430:ODA786430 OMV786430:OMW786430 OWR786430:OWS786430 PGN786430:PGO786430 PQJ786430:PQK786430 QAF786430:QAG786430 QKB786430:QKC786430 QTX786430:QTY786430 RDT786430:RDU786430 RNP786430:RNQ786430 RXL786430:RXM786430 SHH786430:SHI786430 SRD786430:SRE786430 TAZ786430:TBA786430 TKV786430:TKW786430 TUR786430:TUS786430 UEN786430:UEO786430 UOJ786430:UOK786430 UYF786430:UYG786430 VIB786430:VIC786430 VRX786430:VRY786430 WBT786430:WBU786430 WLP786430:WLQ786430 WVL786430:WVM786430 D851966:E851966 IZ851966:JA851966 SV851966:SW851966 ACR851966:ACS851966 AMN851966:AMO851966 AWJ851966:AWK851966 BGF851966:BGG851966 BQB851966:BQC851966 BZX851966:BZY851966 CJT851966:CJU851966 CTP851966:CTQ851966 DDL851966:DDM851966 DNH851966:DNI851966 DXD851966:DXE851966 EGZ851966:EHA851966 EQV851966:EQW851966 FAR851966:FAS851966 FKN851966:FKO851966 FUJ851966:FUK851966 GEF851966:GEG851966 GOB851966:GOC851966 GXX851966:GXY851966 HHT851966:HHU851966 HRP851966:HRQ851966 IBL851966:IBM851966 ILH851966:ILI851966 IVD851966:IVE851966 JEZ851966:JFA851966 JOV851966:JOW851966 JYR851966:JYS851966 KIN851966:KIO851966 KSJ851966:KSK851966 LCF851966:LCG851966 LMB851966:LMC851966 LVX851966:LVY851966 MFT851966:MFU851966 MPP851966:MPQ851966 MZL851966:MZM851966 NJH851966:NJI851966 NTD851966:NTE851966 OCZ851966:ODA851966 OMV851966:OMW851966 OWR851966:OWS851966 PGN851966:PGO851966 PQJ851966:PQK851966 QAF851966:QAG851966 QKB851966:QKC851966 QTX851966:QTY851966 RDT851966:RDU851966 RNP851966:RNQ851966 RXL851966:RXM851966 SHH851966:SHI851966 SRD851966:SRE851966 TAZ851966:TBA851966 TKV851966:TKW851966 TUR851966:TUS851966 UEN851966:UEO851966 UOJ851966:UOK851966 UYF851966:UYG851966 VIB851966:VIC851966 VRX851966:VRY851966 WBT851966:WBU851966 WLP851966:WLQ851966 WVL851966:WVM851966 D917502:E917502 IZ917502:JA917502 SV917502:SW917502 ACR917502:ACS917502 AMN917502:AMO917502 AWJ917502:AWK917502 BGF917502:BGG917502 BQB917502:BQC917502 BZX917502:BZY917502 CJT917502:CJU917502 CTP917502:CTQ917502 DDL917502:DDM917502 DNH917502:DNI917502 DXD917502:DXE917502 EGZ917502:EHA917502 EQV917502:EQW917502 FAR917502:FAS917502 FKN917502:FKO917502 FUJ917502:FUK917502 GEF917502:GEG917502 GOB917502:GOC917502 GXX917502:GXY917502 HHT917502:HHU917502 HRP917502:HRQ917502 IBL917502:IBM917502 ILH917502:ILI917502 IVD917502:IVE917502 JEZ917502:JFA917502 JOV917502:JOW917502 JYR917502:JYS917502 KIN917502:KIO917502 KSJ917502:KSK917502 LCF917502:LCG917502 LMB917502:LMC917502 LVX917502:LVY917502 MFT917502:MFU917502 MPP917502:MPQ917502 MZL917502:MZM917502 NJH917502:NJI917502 NTD917502:NTE917502 OCZ917502:ODA917502 OMV917502:OMW917502 OWR917502:OWS917502 PGN917502:PGO917502 PQJ917502:PQK917502 QAF917502:QAG917502 QKB917502:QKC917502 QTX917502:QTY917502 RDT917502:RDU917502 RNP917502:RNQ917502 RXL917502:RXM917502 SHH917502:SHI917502 SRD917502:SRE917502 TAZ917502:TBA917502 TKV917502:TKW917502 TUR917502:TUS917502 UEN917502:UEO917502 UOJ917502:UOK917502 UYF917502:UYG917502 VIB917502:VIC917502 VRX917502:VRY917502 WBT917502:WBU917502 WLP917502:WLQ917502 WVL917502:WVM917502 D983038:E983038 IZ983038:JA983038 SV983038:SW983038 ACR983038:ACS983038 AMN983038:AMO983038 AWJ983038:AWK983038 BGF983038:BGG983038 BQB983038:BQC983038 BZX983038:BZY983038 CJT983038:CJU983038 CTP983038:CTQ983038 DDL983038:DDM983038 DNH983038:DNI983038 DXD983038:DXE983038 EGZ983038:EHA983038 EQV983038:EQW983038 FAR983038:FAS983038 FKN983038:FKO983038 FUJ983038:FUK983038 GEF983038:GEG983038 GOB983038:GOC983038 GXX983038:GXY983038 HHT983038:HHU983038 HRP983038:HRQ983038 IBL983038:IBM983038 ILH983038:ILI983038 IVD983038:IVE983038 JEZ983038:JFA983038 JOV983038:JOW983038 JYR983038:JYS983038 KIN983038:KIO983038 KSJ983038:KSK983038 LCF983038:LCG983038 LMB983038:LMC983038 LVX983038:LVY983038 MFT983038:MFU983038 MPP983038:MPQ983038 MZL983038:MZM983038 NJH983038:NJI983038 NTD983038:NTE983038 OCZ983038:ODA983038 OMV983038:OMW983038 OWR983038:OWS983038 PGN983038:PGO983038 PQJ983038:PQK983038 QAF983038:QAG983038 QKB983038:QKC983038 QTX983038:QTY983038 RDT983038:RDU983038 RNP983038:RNQ983038 RXL983038:RXM983038 SHH983038:SHI983038 SRD983038:SRE983038 TAZ983038:TBA983038 TKV983038:TKW983038 TUR983038:TUS983038 UEN983038:UEO983038 UOJ983038:UOK983038 UYF983038:UYG983038 VIB983038:VIC983038 VRX983038:VRY983038 WBT983038:WBU983038 WLP983038:WLQ983038 WVL983038:WVM983038">
      <formula1>$C$131:$C$140</formula1>
    </dataValidation>
    <dataValidation type="list" allowBlank="1" showInputMessage="1" showErrorMessage="1" sqref="D14:E14 IZ14:JA14 SV14:SW14 ACR14:ACS14 AMN14:AMO14 AWJ14:AWK14 BGF14:BGG14 BQB14:BQC14 BZX14:BZY14 CJT14:CJU14 CTP14:CTQ14 DDL14:DDM14 DNH14:DNI14 DXD14:DXE14 EGZ14:EHA14 EQV14:EQW14 FAR14:FAS14 FKN14:FKO14 FUJ14:FUK14 GEF14:GEG14 GOB14:GOC14 GXX14:GXY14 HHT14:HHU14 HRP14:HRQ14 IBL14:IBM14 ILH14:ILI14 IVD14:IVE14 JEZ14:JFA14 JOV14:JOW14 JYR14:JYS14 KIN14:KIO14 KSJ14:KSK14 LCF14:LCG14 LMB14:LMC14 LVX14:LVY14 MFT14:MFU14 MPP14:MPQ14 MZL14:MZM14 NJH14:NJI14 NTD14:NTE14 OCZ14:ODA14 OMV14:OMW14 OWR14:OWS14 PGN14:PGO14 PQJ14:PQK14 QAF14:QAG14 QKB14:QKC14 QTX14:QTY14 RDT14:RDU14 RNP14:RNQ14 RXL14:RXM14 SHH14:SHI14 SRD14:SRE14 TAZ14:TBA14 TKV14:TKW14 TUR14:TUS14 UEN14:UEO14 UOJ14:UOK14 UYF14:UYG14 VIB14:VIC14 VRX14:VRY14 WBT14:WBU14 WLP14:WLQ14 WVL14:WVM14 D65535:E65535 IZ65535:JA65535 SV65535:SW65535 ACR65535:ACS65535 AMN65535:AMO65535 AWJ65535:AWK65535 BGF65535:BGG65535 BQB65535:BQC65535 BZX65535:BZY65535 CJT65535:CJU65535 CTP65535:CTQ65535 DDL65535:DDM65535 DNH65535:DNI65535 DXD65535:DXE65535 EGZ65535:EHA65535 EQV65535:EQW65535 FAR65535:FAS65535 FKN65535:FKO65535 FUJ65535:FUK65535 GEF65535:GEG65535 GOB65535:GOC65535 GXX65535:GXY65535 HHT65535:HHU65535 HRP65535:HRQ65535 IBL65535:IBM65535 ILH65535:ILI65535 IVD65535:IVE65535 JEZ65535:JFA65535 JOV65535:JOW65535 JYR65535:JYS65535 KIN65535:KIO65535 KSJ65535:KSK65535 LCF65535:LCG65535 LMB65535:LMC65535 LVX65535:LVY65535 MFT65535:MFU65535 MPP65535:MPQ65535 MZL65535:MZM65535 NJH65535:NJI65535 NTD65535:NTE65535 OCZ65535:ODA65535 OMV65535:OMW65535 OWR65535:OWS65535 PGN65535:PGO65535 PQJ65535:PQK65535 QAF65535:QAG65535 QKB65535:QKC65535 QTX65535:QTY65535 RDT65535:RDU65535 RNP65535:RNQ65535 RXL65535:RXM65535 SHH65535:SHI65535 SRD65535:SRE65535 TAZ65535:TBA65535 TKV65535:TKW65535 TUR65535:TUS65535 UEN65535:UEO65535 UOJ65535:UOK65535 UYF65535:UYG65535 VIB65535:VIC65535 VRX65535:VRY65535 WBT65535:WBU65535 WLP65535:WLQ65535 WVL65535:WVM65535 D131071:E131071 IZ131071:JA131071 SV131071:SW131071 ACR131071:ACS131071 AMN131071:AMO131071 AWJ131071:AWK131071 BGF131071:BGG131071 BQB131071:BQC131071 BZX131071:BZY131071 CJT131071:CJU131071 CTP131071:CTQ131071 DDL131071:DDM131071 DNH131071:DNI131071 DXD131071:DXE131071 EGZ131071:EHA131071 EQV131071:EQW131071 FAR131071:FAS131071 FKN131071:FKO131071 FUJ131071:FUK131071 GEF131071:GEG131071 GOB131071:GOC131071 GXX131071:GXY131071 HHT131071:HHU131071 HRP131071:HRQ131071 IBL131071:IBM131071 ILH131071:ILI131071 IVD131071:IVE131071 JEZ131071:JFA131071 JOV131071:JOW131071 JYR131071:JYS131071 KIN131071:KIO131071 KSJ131071:KSK131071 LCF131071:LCG131071 LMB131071:LMC131071 LVX131071:LVY131071 MFT131071:MFU131071 MPP131071:MPQ131071 MZL131071:MZM131071 NJH131071:NJI131071 NTD131071:NTE131071 OCZ131071:ODA131071 OMV131071:OMW131071 OWR131071:OWS131071 PGN131071:PGO131071 PQJ131071:PQK131071 QAF131071:QAG131071 QKB131071:QKC131071 QTX131071:QTY131071 RDT131071:RDU131071 RNP131071:RNQ131071 RXL131071:RXM131071 SHH131071:SHI131071 SRD131071:SRE131071 TAZ131071:TBA131071 TKV131071:TKW131071 TUR131071:TUS131071 UEN131071:UEO131071 UOJ131071:UOK131071 UYF131071:UYG131071 VIB131071:VIC131071 VRX131071:VRY131071 WBT131071:WBU131071 WLP131071:WLQ131071 WVL131071:WVM131071 D196607:E196607 IZ196607:JA196607 SV196607:SW196607 ACR196607:ACS196607 AMN196607:AMO196607 AWJ196607:AWK196607 BGF196607:BGG196607 BQB196607:BQC196607 BZX196607:BZY196607 CJT196607:CJU196607 CTP196607:CTQ196607 DDL196607:DDM196607 DNH196607:DNI196607 DXD196607:DXE196607 EGZ196607:EHA196607 EQV196607:EQW196607 FAR196607:FAS196607 FKN196607:FKO196607 FUJ196607:FUK196607 GEF196607:GEG196607 GOB196607:GOC196607 GXX196607:GXY196607 HHT196607:HHU196607 HRP196607:HRQ196607 IBL196607:IBM196607 ILH196607:ILI196607 IVD196607:IVE196607 JEZ196607:JFA196607 JOV196607:JOW196607 JYR196607:JYS196607 KIN196607:KIO196607 KSJ196607:KSK196607 LCF196607:LCG196607 LMB196607:LMC196607 LVX196607:LVY196607 MFT196607:MFU196607 MPP196607:MPQ196607 MZL196607:MZM196607 NJH196607:NJI196607 NTD196607:NTE196607 OCZ196607:ODA196607 OMV196607:OMW196607 OWR196607:OWS196607 PGN196607:PGO196607 PQJ196607:PQK196607 QAF196607:QAG196607 QKB196607:QKC196607 QTX196607:QTY196607 RDT196607:RDU196607 RNP196607:RNQ196607 RXL196607:RXM196607 SHH196607:SHI196607 SRD196607:SRE196607 TAZ196607:TBA196607 TKV196607:TKW196607 TUR196607:TUS196607 UEN196607:UEO196607 UOJ196607:UOK196607 UYF196607:UYG196607 VIB196607:VIC196607 VRX196607:VRY196607 WBT196607:WBU196607 WLP196607:WLQ196607 WVL196607:WVM196607 D262143:E262143 IZ262143:JA262143 SV262143:SW262143 ACR262143:ACS262143 AMN262143:AMO262143 AWJ262143:AWK262143 BGF262143:BGG262143 BQB262143:BQC262143 BZX262143:BZY262143 CJT262143:CJU262143 CTP262143:CTQ262143 DDL262143:DDM262143 DNH262143:DNI262143 DXD262143:DXE262143 EGZ262143:EHA262143 EQV262143:EQW262143 FAR262143:FAS262143 FKN262143:FKO262143 FUJ262143:FUK262143 GEF262143:GEG262143 GOB262143:GOC262143 GXX262143:GXY262143 HHT262143:HHU262143 HRP262143:HRQ262143 IBL262143:IBM262143 ILH262143:ILI262143 IVD262143:IVE262143 JEZ262143:JFA262143 JOV262143:JOW262143 JYR262143:JYS262143 KIN262143:KIO262143 KSJ262143:KSK262143 LCF262143:LCG262143 LMB262143:LMC262143 LVX262143:LVY262143 MFT262143:MFU262143 MPP262143:MPQ262143 MZL262143:MZM262143 NJH262143:NJI262143 NTD262143:NTE262143 OCZ262143:ODA262143 OMV262143:OMW262143 OWR262143:OWS262143 PGN262143:PGO262143 PQJ262143:PQK262143 QAF262143:QAG262143 QKB262143:QKC262143 QTX262143:QTY262143 RDT262143:RDU262143 RNP262143:RNQ262143 RXL262143:RXM262143 SHH262143:SHI262143 SRD262143:SRE262143 TAZ262143:TBA262143 TKV262143:TKW262143 TUR262143:TUS262143 UEN262143:UEO262143 UOJ262143:UOK262143 UYF262143:UYG262143 VIB262143:VIC262143 VRX262143:VRY262143 WBT262143:WBU262143 WLP262143:WLQ262143 WVL262143:WVM262143 D327679:E327679 IZ327679:JA327679 SV327679:SW327679 ACR327679:ACS327679 AMN327679:AMO327679 AWJ327679:AWK327679 BGF327679:BGG327679 BQB327679:BQC327679 BZX327679:BZY327679 CJT327679:CJU327679 CTP327679:CTQ327679 DDL327679:DDM327679 DNH327679:DNI327679 DXD327679:DXE327679 EGZ327679:EHA327679 EQV327679:EQW327679 FAR327679:FAS327679 FKN327679:FKO327679 FUJ327679:FUK327679 GEF327679:GEG327679 GOB327679:GOC327679 GXX327679:GXY327679 HHT327679:HHU327679 HRP327679:HRQ327679 IBL327679:IBM327679 ILH327679:ILI327679 IVD327679:IVE327679 JEZ327679:JFA327679 JOV327679:JOW327679 JYR327679:JYS327679 KIN327679:KIO327679 KSJ327679:KSK327679 LCF327679:LCG327679 LMB327679:LMC327679 LVX327679:LVY327679 MFT327679:MFU327679 MPP327679:MPQ327679 MZL327679:MZM327679 NJH327679:NJI327679 NTD327679:NTE327679 OCZ327679:ODA327679 OMV327679:OMW327679 OWR327679:OWS327679 PGN327679:PGO327679 PQJ327679:PQK327679 QAF327679:QAG327679 QKB327679:QKC327679 QTX327679:QTY327679 RDT327679:RDU327679 RNP327679:RNQ327679 RXL327679:RXM327679 SHH327679:SHI327679 SRD327679:SRE327679 TAZ327679:TBA327679 TKV327679:TKW327679 TUR327679:TUS327679 UEN327679:UEO327679 UOJ327679:UOK327679 UYF327679:UYG327679 VIB327679:VIC327679 VRX327679:VRY327679 WBT327679:WBU327679 WLP327679:WLQ327679 WVL327679:WVM327679 D393215:E393215 IZ393215:JA393215 SV393215:SW393215 ACR393215:ACS393215 AMN393215:AMO393215 AWJ393215:AWK393215 BGF393215:BGG393215 BQB393215:BQC393215 BZX393215:BZY393215 CJT393215:CJU393215 CTP393215:CTQ393215 DDL393215:DDM393215 DNH393215:DNI393215 DXD393215:DXE393215 EGZ393215:EHA393215 EQV393215:EQW393215 FAR393215:FAS393215 FKN393215:FKO393215 FUJ393215:FUK393215 GEF393215:GEG393215 GOB393215:GOC393215 GXX393215:GXY393215 HHT393215:HHU393215 HRP393215:HRQ393215 IBL393215:IBM393215 ILH393215:ILI393215 IVD393215:IVE393215 JEZ393215:JFA393215 JOV393215:JOW393215 JYR393215:JYS393215 KIN393215:KIO393215 KSJ393215:KSK393215 LCF393215:LCG393215 LMB393215:LMC393215 LVX393215:LVY393215 MFT393215:MFU393215 MPP393215:MPQ393215 MZL393215:MZM393215 NJH393215:NJI393215 NTD393215:NTE393215 OCZ393215:ODA393215 OMV393215:OMW393215 OWR393215:OWS393215 PGN393215:PGO393215 PQJ393215:PQK393215 QAF393215:QAG393215 QKB393215:QKC393215 QTX393215:QTY393215 RDT393215:RDU393215 RNP393215:RNQ393215 RXL393215:RXM393215 SHH393215:SHI393215 SRD393215:SRE393215 TAZ393215:TBA393215 TKV393215:TKW393215 TUR393215:TUS393215 UEN393215:UEO393215 UOJ393215:UOK393215 UYF393215:UYG393215 VIB393215:VIC393215 VRX393215:VRY393215 WBT393215:WBU393215 WLP393215:WLQ393215 WVL393215:WVM393215 D458751:E458751 IZ458751:JA458751 SV458751:SW458751 ACR458751:ACS458751 AMN458751:AMO458751 AWJ458751:AWK458751 BGF458751:BGG458751 BQB458751:BQC458751 BZX458751:BZY458751 CJT458751:CJU458751 CTP458751:CTQ458751 DDL458751:DDM458751 DNH458751:DNI458751 DXD458751:DXE458751 EGZ458751:EHA458751 EQV458751:EQW458751 FAR458751:FAS458751 FKN458751:FKO458751 FUJ458751:FUK458751 GEF458751:GEG458751 GOB458751:GOC458751 GXX458751:GXY458751 HHT458751:HHU458751 HRP458751:HRQ458751 IBL458751:IBM458751 ILH458751:ILI458751 IVD458751:IVE458751 JEZ458751:JFA458751 JOV458751:JOW458751 JYR458751:JYS458751 KIN458751:KIO458751 KSJ458751:KSK458751 LCF458751:LCG458751 LMB458751:LMC458751 LVX458751:LVY458751 MFT458751:MFU458751 MPP458751:MPQ458751 MZL458751:MZM458751 NJH458751:NJI458751 NTD458751:NTE458751 OCZ458751:ODA458751 OMV458751:OMW458751 OWR458751:OWS458751 PGN458751:PGO458751 PQJ458751:PQK458751 QAF458751:QAG458751 QKB458751:QKC458751 QTX458751:QTY458751 RDT458751:RDU458751 RNP458751:RNQ458751 RXL458751:RXM458751 SHH458751:SHI458751 SRD458751:SRE458751 TAZ458751:TBA458751 TKV458751:TKW458751 TUR458751:TUS458751 UEN458751:UEO458751 UOJ458751:UOK458751 UYF458751:UYG458751 VIB458751:VIC458751 VRX458751:VRY458751 WBT458751:WBU458751 WLP458751:WLQ458751 WVL458751:WVM458751 D524287:E524287 IZ524287:JA524287 SV524287:SW524287 ACR524287:ACS524287 AMN524287:AMO524287 AWJ524287:AWK524287 BGF524287:BGG524287 BQB524287:BQC524287 BZX524287:BZY524287 CJT524287:CJU524287 CTP524287:CTQ524287 DDL524287:DDM524287 DNH524287:DNI524287 DXD524287:DXE524287 EGZ524287:EHA524287 EQV524287:EQW524287 FAR524287:FAS524287 FKN524287:FKO524287 FUJ524287:FUK524287 GEF524287:GEG524287 GOB524287:GOC524287 GXX524287:GXY524287 HHT524287:HHU524287 HRP524287:HRQ524287 IBL524287:IBM524287 ILH524287:ILI524287 IVD524287:IVE524287 JEZ524287:JFA524287 JOV524287:JOW524287 JYR524287:JYS524287 KIN524287:KIO524287 KSJ524287:KSK524287 LCF524287:LCG524287 LMB524287:LMC524287 LVX524287:LVY524287 MFT524287:MFU524287 MPP524287:MPQ524287 MZL524287:MZM524287 NJH524287:NJI524287 NTD524287:NTE524287 OCZ524287:ODA524287 OMV524287:OMW524287 OWR524287:OWS524287 PGN524287:PGO524287 PQJ524287:PQK524287 QAF524287:QAG524287 QKB524287:QKC524287 QTX524287:QTY524287 RDT524287:RDU524287 RNP524287:RNQ524287 RXL524287:RXM524287 SHH524287:SHI524287 SRD524287:SRE524287 TAZ524287:TBA524287 TKV524287:TKW524287 TUR524287:TUS524287 UEN524287:UEO524287 UOJ524287:UOK524287 UYF524287:UYG524287 VIB524287:VIC524287 VRX524287:VRY524287 WBT524287:WBU524287 WLP524287:WLQ524287 WVL524287:WVM524287 D589823:E589823 IZ589823:JA589823 SV589823:SW589823 ACR589823:ACS589823 AMN589823:AMO589823 AWJ589823:AWK589823 BGF589823:BGG589823 BQB589823:BQC589823 BZX589823:BZY589823 CJT589823:CJU589823 CTP589823:CTQ589823 DDL589823:DDM589823 DNH589823:DNI589823 DXD589823:DXE589823 EGZ589823:EHA589823 EQV589823:EQW589823 FAR589823:FAS589823 FKN589823:FKO589823 FUJ589823:FUK589823 GEF589823:GEG589823 GOB589823:GOC589823 GXX589823:GXY589823 HHT589823:HHU589823 HRP589823:HRQ589823 IBL589823:IBM589823 ILH589823:ILI589823 IVD589823:IVE589823 JEZ589823:JFA589823 JOV589823:JOW589823 JYR589823:JYS589823 KIN589823:KIO589823 KSJ589823:KSK589823 LCF589823:LCG589823 LMB589823:LMC589823 LVX589823:LVY589823 MFT589823:MFU589823 MPP589823:MPQ589823 MZL589823:MZM589823 NJH589823:NJI589823 NTD589823:NTE589823 OCZ589823:ODA589823 OMV589823:OMW589823 OWR589823:OWS589823 PGN589823:PGO589823 PQJ589823:PQK589823 QAF589823:QAG589823 QKB589823:QKC589823 QTX589823:QTY589823 RDT589823:RDU589823 RNP589823:RNQ589823 RXL589823:RXM589823 SHH589823:SHI589823 SRD589823:SRE589823 TAZ589823:TBA589823 TKV589823:TKW589823 TUR589823:TUS589823 UEN589823:UEO589823 UOJ589823:UOK589823 UYF589823:UYG589823 VIB589823:VIC589823 VRX589823:VRY589823 WBT589823:WBU589823 WLP589823:WLQ589823 WVL589823:WVM589823 D655359:E655359 IZ655359:JA655359 SV655359:SW655359 ACR655359:ACS655359 AMN655359:AMO655359 AWJ655359:AWK655359 BGF655359:BGG655359 BQB655359:BQC655359 BZX655359:BZY655359 CJT655359:CJU655359 CTP655359:CTQ655359 DDL655359:DDM655359 DNH655359:DNI655359 DXD655359:DXE655359 EGZ655359:EHA655359 EQV655359:EQW655359 FAR655359:FAS655359 FKN655359:FKO655359 FUJ655359:FUK655359 GEF655359:GEG655359 GOB655359:GOC655359 GXX655359:GXY655359 HHT655359:HHU655359 HRP655359:HRQ655359 IBL655359:IBM655359 ILH655359:ILI655359 IVD655359:IVE655359 JEZ655359:JFA655359 JOV655359:JOW655359 JYR655359:JYS655359 KIN655359:KIO655359 KSJ655359:KSK655359 LCF655359:LCG655359 LMB655359:LMC655359 LVX655359:LVY655359 MFT655359:MFU655359 MPP655359:MPQ655359 MZL655359:MZM655359 NJH655359:NJI655359 NTD655359:NTE655359 OCZ655359:ODA655359 OMV655359:OMW655359 OWR655359:OWS655359 PGN655359:PGO655359 PQJ655359:PQK655359 QAF655359:QAG655359 QKB655359:QKC655359 QTX655359:QTY655359 RDT655359:RDU655359 RNP655359:RNQ655359 RXL655359:RXM655359 SHH655359:SHI655359 SRD655359:SRE655359 TAZ655359:TBA655359 TKV655359:TKW655359 TUR655359:TUS655359 UEN655359:UEO655359 UOJ655359:UOK655359 UYF655359:UYG655359 VIB655359:VIC655359 VRX655359:VRY655359 WBT655359:WBU655359 WLP655359:WLQ655359 WVL655359:WVM655359 D720895:E720895 IZ720895:JA720895 SV720895:SW720895 ACR720895:ACS720895 AMN720895:AMO720895 AWJ720895:AWK720895 BGF720895:BGG720895 BQB720895:BQC720895 BZX720895:BZY720895 CJT720895:CJU720895 CTP720895:CTQ720895 DDL720895:DDM720895 DNH720895:DNI720895 DXD720895:DXE720895 EGZ720895:EHA720895 EQV720895:EQW720895 FAR720895:FAS720895 FKN720895:FKO720895 FUJ720895:FUK720895 GEF720895:GEG720895 GOB720895:GOC720895 GXX720895:GXY720895 HHT720895:HHU720895 HRP720895:HRQ720895 IBL720895:IBM720895 ILH720895:ILI720895 IVD720895:IVE720895 JEZ720895:JFA720895 JOV720895:JOW720895 JYR720895:JYS720895 KIN720895:KIO720895 KSJ720895:KSK720895 LCF720895:LCG720895 LMB720895:LMC720895 LVX720895:LVY720895 MFT720895:MFU720895 MPP720895:MPQ720895 MZL720895:MZM720895 NJH720895:NJI720895 NTD720895:NTE720895 OCZ720895:ODA720895 OMV720895:OMW720895 OWR720895:OWS720895 PGN720895:PGO720895 PQJ720895:PQK720895 QAF720895:QAG720895 QKB720895:QKC720895 QTX720895:QTY720895 RDT720895:RDU720895 RNP720895:RNQ720895 RXL720895:RXM720895 SHH720895:SHI720895 SRD720895:SRE720895 TAZ720895:TBA720895 TKV720895:TKW720895 TUR720895:TUS720895 UEN720895:UEO720895 UOJ720895:UOK720895 UYF720895:UYG720895 VIB720895:VIC720895 VRX720895:VRY720895 WBT720895:WBU720895 WLP720895:WLQ720895 WVL720895:WVM720895 D786431:E786431 IZ786431:JA786431 SV786431:SW786431 ACR786431:ACS786431 AMN786431:AMO786431 AWJ786431:AWK786431 BGF786431:BGG786431 BQB786431:BQC786431 BZX786431:BZY786431 CJT786431:CJU786431 CTP786431:CTQ786431 DDL786431:DDM786431 DNH786431:DNI786431 DXD786431:DXE786431 EGZ786431:EHA786431 EQV786431:EQW786431 FAR786431:FAS786431 FKN786431:FKO786431 FUJ786431:FUK786431 GEF786431:GEG786431 GOB786431:GOC786431 GXX786431:GXY786431 HHT786431:HHU786431 HRP786431:HRQ786431 IBL786431:IBM786431 ILH786431:ILI786431 IVD786431:IVE786431 JEZ786431:JFA786431 JOV786431:JOW786431 JYR786431:JYS786431 KIN786431:KIO786431 KSJ786431:KSK786431 LCF786431:LCG786431 LMB786431:LMC786431 LVX786431:LVY786431 MFT786431:MFU786431 MPP786431:MPQ786431 MZL786431:MZM786431 NJH786431:NJI786431 NTD786431:NTE786431 OCZ786431:ODA786431 OMV786431:OMW786431 OWR786431:OWS786431 PGN786431:PGO786431 PQJ786431:PQK786431 QAF786431:QAG786431 QKB786431:QKC786431 QTX786431:QTY786431 RDT786431:RDU786431 RNP786431:RNQ786431 RXL786431:RXM786431 SHH786431:SHI786431 SRD786431:SRE786431 TAZ786431:TBA786431 TKV786431:TKW786431 TUR786431:TUS786431 UEN786431:UEO786431 UOJ786431:UOK786431 UYF786431:UYG786431 VIB786431:VIC786431 VRX786431:VRY786431 WBT786431:WBU786431 WLP786431:WLQ786431 WVL786431:WVM786431 D851967:E851967 IZ851967:JA851967 SV851967:SW851967 ACR851967:ACS851967 AMN851967:AMO851967 AWJ851967:AWK851967 BGF851967:BGG851967 BQB851967:BQC851967 BZX851967:BZY851967 CJT851967:CJU851967 CTP851967:CTQ851967 DDL851967:DDM851967 DNH851967:DNI851967 DXD851967:DXE851967 EGZ851967:EHA851967 EQV851967:EQW851967 FAR851967:FAS851967 FKN851967:FKO851967 FUJ851967:FUK851967 GEF851967:GEG851967 GOB851967:GOC851967 GXX851967:GXY851967 HHT851967:HHU851967 HRP851967:HRQ851967 IBL851967:IBM851967 ILH851967:ILI851967 IVD851967:IVE851967 JEZ851967:JFA851967 JOV851967:JOW851967 JYR851967:JYS851967 KIN851967:KIO851967 KSJ851967:KSK851967 LCF851967:LCG851967 LMB851967:LMC851967 LVX851967:LVY851967 MFT851967:MFU851967 MPP851967:MPQ851967 MZL851967:MZM851967 NJH851967:NJI851967 NTD851967:NTE851967 OCZ851967:ODA851967 OMV851967:OMW851967 OWR851967:OWS851967 PGN851967:PGO851967 PQJ851967:PQK851967 QAF851967:QAG851967 QKB851967:QKC851967 QTX851967:QTY851967 RDT851967:RDU851967 RNP851967:RNQ851967 RXL851967:RXM851967 SHH851967:SHI851967 SRD851967:SRE851967 TAZ851967:TBA851967 TKV851967:TKW851967 TUR851967:TUS851967 UEN851967:UEO851967 UOJ851967:UOK851967 UYF851967:UYG851967 VIB851967:VIC851967 VRX851967:VRY851967 WBT851967:WBU851967 WLP851967:WLQ851967 WVL851967:WVM851967 D917503:E917503 IZ917503:JA917503 SV917503:SW917503 ACR917503:ACS917503 AMN917503:AMO917503 AWJ917503:AWK917503 BGF917503:BGG917503 BQB917503:BQC917503 BZX917503:BZY917503 CJT917503:CJU917503 CTP917503:CTQ917503 DDL917503:DDM917503 DNH917503:DNI917503 DXD917503:DXE917503 EGZ917503:EHA917503 EQV917503:EQW917503 FAR917503:FAS917503 FKN917503:FKO917503 FUJ917503:FUK917503 GEF917503:GEG917503 GOB917503:GOC917503 GXX917503:GXY917503 HHT917503:HHU917503 HRP917503:HRQ917503 IBL917503:IBM917503 ILH917503:ILI917503 IVD917503:IVE917503 JEZ917503:JFA917503 JOV917503:JOW917503 JYR917503:JYS917503 KIN917503:KIO917503 KSJ917503:KSK917503 LCF917503:LCG917503 LMB917503:LMC917503 LVX917503:LVY917503 MFT917503:MFU917503 MPP917503:MPQ917503 MZL917503:MZM917503 NJH917503:NJI917503 NTD917503:NTE917503 OCZ917503:ODA917503 OMV917503:OMW917503 OWR917503:OWS917503 PGN917503:PGO917503 PQJ917503:PQK917503 QAF917503:QAG917503 QKB917503:QKC917503 QTX917503:QTY917503 RDT917503:RDU917503 RNP917503:RNQ917503 RXL917503:RXM917503 SHH917503:SHI917503 SRD917503:SRE917503 TAZ917503:TBA917503 TKV917503:TKW917503 TUR917503:TUS917503 UEN917503:UEO917503 UOJ917503:UOK917503 UYF917503:UYG917503 VIB917503:VIC917503 VRX917503:VRY917503 WBT917503:WBU917503 WLP917503:WLQ917503 WVL917503:WVM917503 D983039:E983039 IZ983039:JA983039 SV983039:SW983039 ACR983039:ACS983039 AMN983039:AMO983039 AWJ983039:AWK983039 BGF983039:BGG983039 BQB983039:BQC983039 BZX983039:BZY983039 CJT983039:CJU983039 CTP983039:CTQ983039 DDL983039:DDM983039 DNH983039:DNI983039 DXD983039:DXE983039 EGZ983039:EHA983039 EQV983039:EQW983039 FAR983039:FAS983039 FKN983039:FKO983039 FUJ983039:FUK983039 GEF983039:GEG983039 GOB983039:GOC983039 GXX983039:GXY983039 HHT983039:HHU983039 HRP983039:HRQ983039 IBL983039:IBM983039 ILH983039:ILI983039 IVD983039:IVE983039 JEZ983039:JFA983039 JOV983039:JOW983039 JYR983039:JYS983039 KIN983039:KIO983039 KSJ983039:KSK983039 LCF983039:LCG983039 LMB983039:LMC983039 LVX983039:LVY983039 MFT983039:MFU983039 MPP983039:MPQ983039 MZL983039:MZM983039 NJH983039:NJI983039 NTD983039:NTE983039 OCZ983039:ODA983039 OMV983039:OMW983039 OWR983039:OWS983039 PGN983039:PGO983039 PQJ983039:PQK983039 QAF983039:QAG983039 QKB983039:QKC983039 QTX983039:QTY983039 RDT983039:RDU983039 RNP983039:RNQ983039 RXL983039:RXM983039 SHH983039:SHI983039 SRD983039:SRE983039 TAZ983039:TBA983039 TKV983039:TKW983039 TUR983039:TUS983039 UEN983039:UEO983039 UOJ983039:UOK983039 UYF983039:UYG983039 VIB983039:VIC983039 VRX983039:VRY983039 WBT983039:WBU983039 WLP983039:WLQ983039 WVL983039:WVM983039">
      <formula1>$D$131:$D$135</formula1>
    </dataValidation>
    <dataValidation type="list" allowBlank="1" showInputMessage="1" showErrorMessage="1" sqref="D16:E16 IZ16:JA16 SV16:SW16 ACR16:ACS16 AMN16:AMO16 AWJ16:AWK16 BGF16:BGG16 BQB16:BQC16 BZX16:BZY16 CJT16:CJU16 CTP16:CTQ16 DDL16:DDM16 DNH16:DNI16 DXD16:DXE16 EGZ16:EHA16 EQV16:EQW16 FAR16:FAS16 FKN16:FKO16 FUJ16:FUK16 GEF16:GEG16 GOB16:GOC16 GXX16:GXY16 HHT16:HHU16 HRP16:HRQ16 IBL16:IBM16 ILH16:ILI16 IVD16:IVE16 JEZ16:JFA16 JOV16:JOW16 JYR16:JYS16 KIN16:KIO16 KSJ16:KSK16 LCF16:LCG16 LMB16:LMC16 LVX16:LVY16 MFT16:MFU16 MPP16:MPQ16 MZL16:MZM16 NJH16:NJI16 NTD16:NTE16 OCZ16:ODA16 OMV16:OMW16 OWR16:OWS16 PGN16:PGO16 PQJ16:PQK16 QAF16:QAG16 QKB16:QKC16 QTX16:QTY16 RDT16:RDU16 RNP16:RNQ16 RXL16:RXM16 SHH16:SHI16 SRD16:SRE16 TAZ16:TBA16 TKV16:TKW16 TUR16:TUS16 UEN16:UEO16 UOJ16:UOK16 UYF16:UYG16 VIB16:VIC16 VRX16:VRY16 WBT16:WBU16 WLP16:WLQ16 WVL16:WVM16 D65537:E65537 IZ65537:JA65537 SV65537:SW65537 ACR65537:ACS65537 AMN65537:AMO65537 AWJ65537:AWK65537 BGF65537:BGG65537 BQB65537:BQC65537 BZX65537:BZY65537 CJT65537:CJU65537 CTP65537:CTQ65537 DDL65537:DDM65537 DNH65537:DNI65537 DXD65537:DXE65537 EGZ65537:EHA65537 EQV65537:EQW65537 FAR65537:FAS65537 FKN65537:FKO65537 FUJ65537:FUK65537 GEF65537:GEG65537 GOB65537:GOC65537 GXX65537:GXY65537 HHT65537:HHU65537 HRP65537:HRQ65537 IBL65537:IBM65537 ILH65537:ILI65537 IVD65537:IVE65537 JEZ65537:JFA65537 JOV65537:JOW65537 JYR65537:JYS65537 KIN65537:KIO65537 KSJ65537:KSK65537 LCF65537:LCG65537 LMB65537:LMC65537 LVX65537:LVY65537 MFT65537:MFU65537 MPP65537:MPQ65537 MZL65537:MZM65537 NJH65537:NJI65537 NTD65537:NTE65537 OCZ65537:ODA65537 OMV65537:OMW65537 OWR65537:OWS65537 PGN65537:PGO65537 PQJ65537:PQK65537 QAF65537:QAG65537 QKB65537:QKC65537 QTX65537:QTY65537 RDT65537:RDU65537 RNP65537:RNQ65537 RXL65537:RXM65537 SHH65537:SHI65537 SRD65537:SRE65537 TAZ65537:TBA65537 TKV65537:TKW65537 TUR65537:TUS65537 UEN65537:UEO65537 UOJ65537:UOK65537 UYF65537:UYG65537 VIB65537:VIC65537 VRX65537:VRY65537 WBT65537:WBU65537 WLP65537:WLQ65537 WVL65537:WVM65537 D131073:E131073 IZ131073:JA131073 SV131073:SW131073 ACR131073:ACS131073 AMN131073:AMO131073 AWJ131073:AWK131073 BGF131073:BGG131073 BQB131073:BQC131073 BZX131073:BZY131073 CJT131073:CJU131073 CTP131073:CTQ131073 DDL131073:DDM131073 DNH131073:DNI131073 DXD131073:DXE131073 EGZ131073:EHA131073 EQV131073:EQW131073 FAR131073:FAS131073 FKN131073:FKO131073 FUJ131073:FUK131073 GEF131073:GEG131073 GOB131073:GOC131073 GXX131073:GXY131073 HHT131073:HHU131073 HRP131073:HRQ131073 IBL131073:IBM131073 ILH131073:ILI131073 IVD131073:IVE131073 JEZ131073:JFA131073 JOV131073:JOW131073 JYR131073:JYS131073 KIN131073:KIO131073 KSJ131073:KSK131073 LCF131073:LCG131073 LMB131073:LMC131073 LVX131073:LVY131073 MFT131073:MFU131073 MPP131073:MPQ131073 MZL131073:MZM131073 NJH131073:NJI131073 NTD131073:NTE131073 OCZ131073:ODA131073 OMV131073:OMW131073 OWR131073:OWS131073 PGN131073:PGO131073 PQJ131073:PQK131073 QAF131073:QAG131073 QKB131073:QKC131073 QTX131073:QTY131073 RDT131073:RDU131073 RNP131073:RNQ131073 RXL131073:RXM131073 SHH131073:SHI131073 SRD131073:SRE131073 TAZ131073:TBA131073 TKV131073:TKW131073 TUR131073:TUS131073 UEN131073:UEO131073 UOJ131073:UOK131073 UYF131073:UYG131073 VIB131073:VIC131073 VRX131073:VRY131073 WBT131073:WBU131073 WLP131073:WLQ131073 WVL131073:WVM131073 D196609:E196609 IZ196609:JA196609 SV196609:SW196609 ACR196609:ACS196609 AMN196609:AMO196609 AWJ196609:AWK196609 BGF196609:BGG196609 BQB196609:BQC196609 BZX196609:BZY196609 CJT196609:CJU196609 CTP196609:CTQ196609 DDL196609:DDM196609 DNH196609:DNI196609 DXD196609:DXE196609 EGZ196609:EHA196609 EQV196609:EQW196609 FAR196609:FAS196609 FKN196609:FKO196609 FUJ196609:FUK196609 GEF196609:GEG196609 GOB196609:GOC196609 GXX196609:GXY196609 HHT196609:HHU196609 HRP196609:HRQ196609 IBL196609:IBM196609 ILH196609:ILI196609 IVD196609:IVE196609 JEZ196609:JFA196609 JOV196609:JOW196609 JYR196609:JYS196609 KIN196609:KIO196609 KSJ196609:KSK196609 LCF196609:LCG196609 LMB196609:LMC196609 LVX196609:LVY196609 MFT196609:MFU196609 MPP196609:MPQ196609 MZL196609:MZM196609 NJH196609:NJI196609 NTD196609:NTE196609 OCZ196609:ODA196609 OMV196609:OMW196609 OWR196609:OWS196609 PGN196609:PGO196609 PQJ196609:PQK196609 QAF196609:QAG196609 QKB196609:QKC196609 QTX196609:QTY196609 RDT196609:RDU196609 RNP196609:RNQ196609 RXL196609:RXM196609 SHH196609:SHI196609 SRD196609:SRE196609 TAZ196609:TBA196609 TKV196609:TKW196609 TUR196609:TUS196609 UEN196609:UEO196609 UOJ196609:UOK196609 UYF196609:UYG196609 VIB196609:VIC196609 VRX196609:VRY196609 WBT196609:WBU196609 WLP196609:WLQ196609 WVL196609:WVM196609 D262145:E262145 IZ262145:JA262145 SV262145:SW262145 ACR262145:ACS262145 AMN262145:AMO262145 AWJ262145:AWK262145 BGF262145:BGG262145 BQB262145:BQC262145 BZX262145:BZY262145 CJT262145:CJU262145 CTP262145:CTQ262145 DDL262145:DDM262145 DNH262145:DNI262145 DXD262145:DXE262145 EGZ262145:EHA262145 EQV262145:EQW262145 FAR262145:FAS262145 FKN262145:FKO262145 FUJ262145:FUK262145 GEF262145:GEG262145 GOB262145:GOC262145 GXX262145:GXY262145 HHT262145:HHU262145 HRP262145:HRQ262145 IBL262145:IBM262145 ILH262145:ILI262145 IVD262145:IVE262145 JEZ262145:JFA262145 JOV262145:JOW262145 JYR262145:JYS262145 KIN262145:KIO262145 KSJ262145:KSK262145 LCF262145:LCG262145 LMB262145:LMC262145 LVX262145:LVY262145 MFT262145:MFU262145 MPP262145:MPQ262145 MZL262145:MZM262145 NJH262145:NJI262145 NTD262145:NTE262145 OCZ262145:ODA262145 OMV262145:OMW262145 OWR262145:OWS262145 PGN262145:PGO262145 PQJ262145:PQK262145 QAF262145:QAG262145 QKB262145:QKC262145 QTX262145:QTY262145 RDT262145:RDU262145 RNP262145:RNQ262145 RXL262145:RXM262145 SHH262145:SHI262145 SRD262145:SRE262145 TAZ262145:TBA262145 TKV262145:TKW262145 TUR262145:TUS262145 UEN262145:UEO262145 UOJ262145:UOK262145 UYF262145:UYG262145 VIB262145:VIC262145 VRX262145:VRY262145 WBT262145:WBU262145 WLP262145:WLQ262145 WVL262145:WVM262145 D327681:E327681 IZ327681:JA327681 SV327681:SW327681 ACR327681:ACS327681 AMN327681:AMO327681 AWJ327681:AWK327681 BGF327681:BGG327681 BQB327681:BQC327681 BZX327681:BZY327681 CJT327681:CJU327681 CTP327681:CTQ327681 DDL327681:DDM327681 DNH327681:DNI327681 DXD327681:DXE327681 EGZ327681:EHA327681 EQV327681:EQW327681 FAR327681:FAS327681 FKN327681:FKO327681 FUJ327681:FUK327681 GEF327681:GEG327681 GOB327681:GOC327681 GXX327681:GXY327681 HHT327681:HHU327681 HRP327681:HRQ327681 IBL327681:IBM327681 ILH327681:ILI327681 IVD327681:IVE327681 JEZ327681:JFA327681 JOV327681:JOW327681 JYR327681:JYS327681 KIN327681:KIO327681 KSJ327681:KSK327681 LCF327681:LCG327681 LMB327681:LMC327681 LVX327681:LVY327681 MFT327681:MFU327681 MPP327681:MPQ327681 MZL327681:MZM327681 NJH327681:NJI327681 NTD327681:NTE327681 OCZ327681:ODA327681 OMV327681:OMW327681 OWR327681:OWS327681 PGN327681:PGO327681 PQJ327681:PQK327681 QAF327681:QAG327681 QKB327681:QKC327681 QTX327681:QTY327681 RDT327681:RDU327681 RNP327681:RNQ327681 RXL327681:RXM327681 SHH327681:SHI327681 SRD327681:SRE327681 TAZ327681:TBA327681 TKV327681:TKW327681 TUR327681:TUS327681 UEN327681:UEO327681 UOJ327681:UOK327681 UYF327681:UYG327681 VIB327681:VIC327681 VRX327681:VRY327681 WBT327681:WBU327681 WLP327681:WLQ327681 WVL327681:WVM327681 D393217:E393217 IZ393217:JA393217 SV393217:SW393217 ACR393217:ACS393217 AMN393217:AMO393217 AWJ393217:AWK393217 BGF393217:BGG393217 BQB393217:BQC393217 BZX393217:BZY393217 CJT393217:CJU393217 CTP393217:CTQ393217 DDL393217:DDM393217 DNH393217:DNI393217 DXD393217:DXE393217 EGZ393217:EHA393217 EQV393217:EQW393217 FAR393217:FAS393217 FKN393217:FKO393217 FUJ393217:FUK393217 GEF393217:GEG393217 GOB393217:GOC393217 GXX393217:GXY393217 HHT393217:HHU393217 HRP393217:HRQ393217 IBL393217:IBM393217 ILH393217:ILI393217 IVD393217:IVE393217 JEZ393217:JFA393217 JOV393217:JOW393217 JYR393217:JYS393217 KIN393217:KIO393217 KSJ393217:KSK393217 LCF393217:LCG393217 LMB393217:LMC393217 LVX393217:LVY393217 MFT393217:MFU393217 MPP393217:MPQ393217 MZL393217:MZM393217 NJH393217:NJI393217 NTD393217:NTE393217 OCZ393217:ODA393217 OMV393217:OMW393217 OWR393217:OWS393217 PGN393217:PGO393217 PQJ393217:PQK393217 QAF393217:QAG393217 QKB393217:QKC393217 QTX393217:QTY393217 RDT393217:RDU393217 RNP393217:RNQ393217 RXL393217:RXM393217 SHH393217:SHI393217 SRD393217:SRE393217 TAZ393217:TBA393217 TKV393217:TKW393217 TUR393217:TUS393217 UEN393217:UEO393217 UOJ393217:UOK393217 UYF393217:UYG393217 VIB393217:VIC393217 VRX393217:VRY393217 WBT393217:WBU393217 WLP393217:WLQ393217 WVL393217:WVM393217 D458753:E458753 IZ458753:JA458753 SV458753:SW458753 ACR458753:ACS458753 AMN458753:AMO458753 AWJ458753:AWK458753 BGF458753:BGG458753 BQB458753:BQC458753 BZX458753:BZY458753 CJT458753:CJU458753 CTP458753:CTQ458753 DDL458753:DDM458753 DNH458753:DNI458753 DXD458753:DXE458753 EGZ458753:EHA458753 EQV458753:EQW458753 FAR458753:FAS458753 FKN458753:FKO458753 FUJ458753:FUK458753 GEF458753:GEG458753 GOB458753:GOC458753 GXX458753:GXY458753 HHT458753:HHU458753 HRP458753:HRQ458753 IBL458753:IBM458753 ILH458753:ILI458753 IVD458753:IVE458753 JEZ458753:JFA458753 JOV458753:JOW458753 JYR458753:JYS458753 KIN458753:KIO458753 KSJ458753:KSK458753 LCF458753:LCG458753 LMB458753:LMC458753 LVX458753:LVY458753 MFT458753:MFU458753 MPP458753:MPQ458753 MZL458753:MZM458753 NJH458753:NJI458753 NTD458753:NTE458753 OCZ458753:ODA458753 OMV458753:OMW458753 OWR458753:OWS458753 PGN458753:PGO458753 PQJ458753:PQK458753 QAF458753:QAG458753 QKB458753:QKC458753 QTX458753:QTY458753 RDT458753:RDU458753 RNP458753:RNQ458753 RXL458753:RXM458753 SHH458753:SHI458753 SRD458753:SRE458753 TAZ458753:TBA458753 TKV458753:TKW458753 TUR458753:TUS458753 UEN458753:UEO458753 UOJ458753:UOK458753 UYF458753:UYG458753 VIB458753:VIC458753 VRX458753:VRY458753 WBT458753:WBU458753 WLP458753:WLQ458753 WVL458753:WVM458753 D524289:E524289 IZ524289:JA524289 SV524289:SW524289 ACR524289:ACS524289 AMN524289:AMO524289 AWJ524289:AWK524289 BGF524289:BGG524289 BQB524289:BQC524289 BZX524289:BZY524289 CJT524289:CJU524289 CTP524289:CTQ524289 DDL524289:DDM524289 DNH524289:DNI524289 DXD524289:DXE524289 EGZ524289:EHA524289 EQV524289:EQW524289 FAR524289:FAS524289 FKN524289:FKO524289 FUJ524289:FUK524289 GEF524289:GEG524289 GOB524289:GOC524289 GXX524289:GXY524289 HHT524289:HHU524289 HRP524289:HRQ524289 IBL524289:IBM524289 ILH524289:ILI524289 IVD524289:IVE524289 JEZ524289:JFA524289 JOV524289:JOW524289 JYR524289:JYS524289 KIN524289:KIO524289 KSJ524289:KSK524289 LCF524289:LCG524289 LMB524289:LMC524289 LVX524289:LVY524289 MFT524289:MFU524289 MPP524289:MPQ524289 MZL524289:MZM524289 NJH524289:NJI524289 NTD524289:NTE524289 OCZ524289:ODA524289 OMV524289:OMW524289 OWR524289:OWS524289 PGN524289:PGO524289 PQJ524289:PQK524289 QAF524289:QAG524289 QKB524289:QKC524289 QTX524289:QTY524289 RDT524289:RDU524289 RNP524289:RNQ524289 RXL524289:RXM524289 SHH524289:SHI524289 SRD524289:SRE524289 TAZ524289:TBA524289 TKV524289:TKW524289 TUR524289:TUS524289 UEN524289:UEO524289 UOJ524289:UOK524289 UYF524289:UYG524289 VIB524289:VIC524289 VRX524289:VRY524289 WBT524289:WBU524289 WLP524289:WLQ524289 WVL524289:WVM524289 D589825:E589825 IZ589825:JA589825 SV589825:SW589825 ACR589825:ACS589825 AMN589825:AMO589825 AWJ589825:AWK589825 BGF589825:BGG589825 BQB589825:BQC589825 BZX589825:BZY589825 CJT589825:CJU589825 CTP589825:CTQ589825 DDL589825:DDM589825 DNH589825:DNI589825 DXD589825:DXE589825 EGZ589825:EHA589825 EQV589825:EQW589825 FAR589825:FAS589825 FKN589825:FKO589825 FUJ589825:FUK589825 GEF589825:GEG589825 GOB589825:GOC589825 GXX589825:GXY589825 HHT589825:HHU589825 HRP589825:HRQ589825 IBL589825:IBM589825 ILH589825:ILI589825 IVD589825:IVE589825 JEZ589825:JFA589825 JOV589825:JOW589825 JYR589825:JYS589825 KIN589825:KIO589825 KSJ589825:KSK589825 LCF589825:LCG589825 LMB589825:LMC589825 LVX589825:LVY589825 MFT589825:MFU589825 MPP589825:MPQ589825 MZL589825:MZM589825 NJH589825:NJI589825 NTD589825:NTE589825 OCZ589825:ODA589825 OMV589825:OMW589825 OWR589825:OWS589825 PGN589825:PGO589825 PQJ589825:PQK589825 QAF589825:QAG589825 QKB589825:QKC589825 QTX589825:QTY589825 RDT589825:RDU589825 RNP589825:RNQ589825 RXL589825:RXM589825 SHH589825:SHI589825 SRD589825:SRE589825 TAZ589825:TBA589825 TKV589825:TKW589825 TUR589825:TUS589825 UEN589825:UEO589825 UOJ589825:UOK589825 UYF589825:UYG589825 VIB589825:VIC589825 VRX589825:VRY589825 WBT589825:WBU589825 WLP589825:WLQ589825 WVL589825:WVM589825 D655361:E655361 IZ655361:JA655361 SV655361:SW655361 ACR655361:ACS655361 AMN655361:AMO655361 AWJ655361:AWK655361 BGF655361:BGG655361 BQB655361:BQC655361 BZX655361:BZY655361 CJT655361:CJU655361 CTP655361:CTQ655361 DDL655361:DDM655361 DNH655361:DNI655361 DXD655361:DXE655361 EGZ655361:EHA655361 EQV655361:EQW655361 FAR655361:FAS655361 FKN655361:FKO655361 FUJ655361:FUK655361 GEF655361:GEG655361 GOB655361:GOC655361 GXX655361:GXY655361 HHT655361:HHU655361 HRP655361:HRQ655361 IBL655361:IBM655361 ILH655361:ILI655361 IVD655361:IVE655361 JEZ655361:JFA655361 JOV655361:JOW655361 JYR655361:JYS655361 KIN655361:KIO655361 KSJ655361:KSK655361 LCF655361:LCG655361 LMB655361:LMC655361 LVX655361:LVY655361 MFT655361:MFU655361 MPP655361:MPQ655361 MZL655361:MZM655361 NJH655361:NJI655361 NTD655361:NTE655361 OCZ655361:ODA655361 OMV655361:OMW655361 OWR655361:OWS655361 PGN655361:PGO655361 PQJ655361:PQK655361 QAF655361:QAG655361 QKB655361:QKC655361 QTX655361:QTY655361 RDT655361:RDU655361 RNP655361:RNQ655361 RXL655361:RXM655361 SHH655361:SHI655361 SRD655361:SRE655361 TAZ655361:TBA655361 TKV655361:TKW655361 TUR655361:TUS655361 UEN655361:UEO655361 UOJ655361:UOK655361 UYF655361:UYG655361 VIB655361:VIC655361 VRX655361:VRY655361 WBT655361:WBU655361 WLP655361:WLQ655361 WVL655361:WVM655361 D720897:E720897 IZ720897:JA720897 SV720897:SW720897 ACR720897:ACS720897 AMN720897:AMO720897 AWJ720897:AWK720897 BGF720897:BGG720897 BQB720897:BQC720897 BZX720897:BZY720897 CJT720897:CJU720897 CTP720897:CTQ720897 DDL720897:DDM720897 DNH720897:DNI720897 DXD720897:DXE720897 EGZ720897:EHA720897 EQV720897:EQW720897 FAR720897:FAS720897 FKN720897:FKO720897 FUJ720897:FUK720897 GEF720897:GEG720897 GOB720897:GOC720897 GXX720897:GXY720897 HHT720897:HHU720897 HRP720897:HRQ720897 IBL720897:IBM720897 ILH720897:ILI720897 IVD720897:IVE720897 JEZ720897:JFA720897 JOV720897:JOW720897 JYR720897:JYS720897 KIN720897:KIO720897 KSJ720897:KSK720897 LCF720897:LCG720897 LMB720897:LMC720897 LVX720897:LVY720897 MFT720897:MFU720897 MPP720897:MPQ720897 MZL720897:MZM720897 NJH720897:NJI720897 NTD720897:NTE720897 OCZ720897:ODA720897 OMV720897:OMW720897 OWR720897:OWS720897 PGN720897:PGO720897 PQJ720897:PQK720897 QAF720897:QAG720897 QKB720897:QKC720897 QTX720897:QTY720897 RDT720897:RDU720897 RNP720897:RNQ720897 RXL720897:RXM720897 SHH720897:SHI720897 SRD720897:SRE720897 TAZ720897:TBA720897 TKV720897:TKW720897 TUR720897:TUS720897 UEN720897:UEO720897 UOJ720897:UOK720897 UYF720897:UYG720897 VIB720897:VIC720897 VRX720897:VRY720897 WBT720897:WBU720897 WLP720897:WLQ720897 WVL720897:WVM720897 D786433:E786433 IZ786433:JA786433 SV786433:SW786433 ACR786433:ACS786433 AMN786433:AMO786433 AWJ786433:AWK786433 BGF786433:BGG786433 BQB786433:BQC786433 BZX786433:BZY786433 CJT786433:CJU786433 CTP786433:CTQ786433 DDL786433:DDM786433 DNH786433:DNI786433 DXD786433:DXE786433 EGZ786433:EHA786433 EQV786433:EQW786433 FAR786433:FAS786433 FKN786433:FKO786433 FUJ786433:FUK786433 GEF786433:GEG786433 GOB786433:GOC786433 GXX786433:GXY786433 HHT786433:HHU786433 HRP786433:HRQ786433 IBL786433:IBM786433 ILH786433:ILI786433 IVD786433:IVE786433 JEZ786433:JFA786433 JOV786433:JOW786433 JYR786433:JYS786433 KIN786433:KIO786433 KSJ786433:KSK786433 LCF786433:LCG786433 LMB786433:LMC786433 LVX786433:LVY786433 MFT786433:MFU786433 MPP786433:MPQ786433 MZL786433:MZM786433 NJH786433:NJI786433 NTD786433:NTE786433 OCZ786433:ODA786433 OMV786433:OMW786433 OWR786433:OWS786433 PGN786433:PGO786433 PQJ786433:PQK786433 QAF786433:QAG786433 QKB786433:QKC786433 QTX786433:QTY786433 RDT786433:RDU786433 RNP786433:RNQ786433 RXL786433:RXM786433 SHH786433:SHI786433 SRD786433:SRE786433 TAZ786433:TBA786433 TKV786433:TKW786433 TUR786433:TUS786433 UEN786433:UEO786433 UOJ786433:UOK786433 UYF786433:UYG786433 VIB786433:VIC786433 VRX786433:VRY786433 WBT786433:WBU786433 WLP786433:WLQ786433 WVL786433:WVM786433 D851969:E851969 IZ851969:JA851969 SV851969:SW851969 ACR851969:ACS851969 AMN851969:AMO851969 AWJ851969:AWK851969 BGF851969:BGG851969 BQB851969:BQC851969 BZX851969:BZY851969 CJT851969:CJU851969 CTP851969:CTQ851969 DDL851969:DDM851969 DNH851969:DNI851969 DXD851969:DXE851969 EGZ851969:EHA851969 EQV851969:EQW851969 FAR851969:FAS851969 FKN851969:FKO851969 FUJ851969:FUK851969 GEF851969:GEG851969 GOB851969:GOC851969 GXX851969:GXY851969 HHT851969:HHU851969 HRP851969:HRQ851969 IBL851969:IBM851969 ILH851969:ILI851969 IVD851969:IVE851969 JEZ851969:JFA851969 JOV851969:JOW851969 JYR851969:JYS851969 KIN851969:KIO851969 KSJ851969:KSK851969 LCF851969:LCG851969 LMB851969:LMC851969 LVX851969:LVY851969 MFT851969:MFU851969 MPP851969:MPQ851969 MZL851969:MZM851969 NJH851969:NJI851969 NTD851969:NTE851969 OCZ851969:ODA851969 OMV851969:OMW851969 OWR851969:OWS851969 PGN851969:PGO851969 PQJ851969:PQK851969 QAF851969:QAG851969 QKB851969:QKC851969 QTX851969:QTY851969 RDT851969:RDU851969 RNP851969:RNQ851969 RXL851969:RXM851969 SHH851969:SHI851969 SRD851969:SRE851969 TAZ851969:TBA851969 TKV851969:TKW851969 TUR851969:TUS851969 UEN851969:UEO851969 UOJ851969:UOK851969 UYF851969:UYG851969 VIB851969:VIC851969 VRX851969:VRY851969 WBT851969:WBU851969 WLP851969:WLQ851969 WVL851969:WVM851969 D917505:E917505 IZ917505:JA917505 SV917505:SW917505 ACR917505:ACS917505 AMN917505:AMO917505 AWJ917505:AWK917505 BGF917505:BGG917505 BQB917505:BQC917505 BZX917505:BZY917505 CJT917505:CJU917505 CTP917505:CTQ917505 DDL917505:DDM917505 DNH917505:DNI917505 DXD917505:DXE917505 EGZ917505:EHA917505 EQV917505:EQW917505 FAR917505:FAS917505 FKN917505:FKO917505 FUJ917505:FUK917505 GEF917505:GEG917505 GOB917505:GOC917505 GXX917505:GXY917505 HHT917505:HHU917505 HRP917505:HRQ917505 IBL917505:IBM917505 ILH917505:ILI917505 IVD917505:IVE917505 JEZ917505:JFA917505 JOV917505:JOW917505 JYR917505:JYS917505 KIN917505:KIO917505 KSJ917505:KSK917505 LCF917505:LCG917505 LMB917505:LMC917505 LVX917505:LVY917505 MFT917505:MFU917505 MPP917505:MPQ917505 MZL917505:MZM917505 NJH917505:NJI917505 NTD917505:NTE917505 OCZ917505:ODA917505 OMV917505:OMW917505 OWR917505:OWS917505 PGN917505:PGO917505 PQJ917505:PQK917505 QAF917505:QAG917505 QKB917505:QKC917505 QTX917505:QTY917505 RDT917505:RDU917505 RNP917505:RNQ917505 RXL917505:RXM917505 SHH917505:SHI917505 SRD917505:SRE917505 TAZ917505:TBA917505 TKV917505:TKW917505 TUR917505:TUS917505 UEN917505:UEO917505 UOJ917505:UOK917505 UYF917505:UYG917505 VIB917505:VIC917505 VRX917505:VRY917505 WBT917505:WBU917505 WLP917505:WLQ917505 WVL917505:WVM917505 D983041:E983041 IZ983041:JA983041 SV983041:SW983041 ACR983041:ACS983041 AMN983041:AMO983041 AWJ983041:AWK983041 BGF983041:BGG983041 BQB983041:BQC983041 BZX983041:BZY983041 CJT983041:CJU983041 CTP983041:CTQ983041 DDL983041:DDM983041 DNH983041:DNI983041 DXD983041:DXE983041 EGZ983041:EHA983041 EQV983041:EQW983041 FAR983041:FAS983041 FKN983041:FKO983041 FUJ983041:FUK983041 GEF983041:GEG983041 GOB983041:GOC983041 GXX983041:GXY983041 HHT983041:HHU983041 HRP983041:HRQ983041 IBL983041:IBM983041 ILH983041:ILI983041 IVD983041:IVE983041 JEZ983041:JFA983041 JOV983041:JOW983041 JYR983041:JYS983041 KIN983041:KIO983041 KSJ983041:KSK983041 LCF983041:LCG983041 LMB983041:LMC983041 LVX983041:LVY983041 MFT983041:MFU983041 MPP983041:MPQ983041 MZL983041:MZM983041 NJH983041:NJI983041 NTD983041:NTE983041 OCZ983041:ODA983041 OMV983041:OMW983041 OWR983041:OWS983041 PGN983041:PGO983041 PQJ983041:PQK983041 QAF983041:QAG983041 QKB983041:QKC983041 QTX983041:QTY983041 RDT983041:RDU983041 RNP983041:RNQ983041 RXL983041:RXM983041 SHH983041:SHI983041 SRD983041:SRE983041 TAZ983041:TBA983041 TKV983041:TKW983041 TUR983041:TUS983041 UEN983041:UEO983041 UOJ983041:UOK983041 UYF983041:UYG983041 VIB983041:VIC983041 VRX983041:VRY983041 WBT983041:WBU983041 WLP983041:WLQ983041 WVL983041:WVM983041">
      <formula1>$E$131:$E$136</formula1>
    </dataValidation>
  </dataValidations>
  <pageMargins left="0.25" right="0.25" top="0.5" bottom="0.5" header="0.3" footer="0.3"/>
  <pageSetup paperSize="3" scale="59" fitToHeight="100" orientation="landscape" r:id="rId1"/>
  <headerFooter alignWithMargins="0">
    <oddFooter>Page &amp;P&amp;R&amp;F</oddFooter>
  </headerFooter>
  <ignoredErrors>
    <ignoredError sqref="F24:G24" unlockedFormula="1"/>
  </ignoredErrors>
  <drawing r:id="rId2"/>
  <legacyDrawing r:id="rId3"/>
  <controls>
    <mc:AlternateContent xmlns:mc="http://schemas.openxmlformats.org/markup-compatibility/2006">
      <mc:Choice Requires="x14">
        <control shapeId="2052" r:id="rId4" name="CheckBox3">
          <controlPr defaultSize="0" autoFill="0" autoLine="0" r:id="rId5">
            <anchor moveWithCells="1">
              <from>
                <xdr:col>3</xdr:col>
                <xdr:colOff>3095625</xdr:colOff>
                <xdr:row>16</xdr:row>
                <xdr:rowOff>47625</xdr:rowOff>
              </from>
              <to>
                <xdr:col>4</xdr:col>
                <xdr:colOff>381000</xdr:colOff>
                <xdr:row>16</xdr:row>
                <xdr:rowOff>247650</xdr:rowOff>
              </to>
            </anchor>
          </controlPr>
        </control>
      </mc:Choice>
      <mc:Fallback>
        <control shapeId="2052" r:id="rId4" name="CheckBox3"/>
      </mc:Fallback>
    </mc:AlternateContent>
    <mc:AlternateContent xmlns:mc="http://schemas.openxmlformats.org/markup-compatibility/2006">
      <mc:Choice Requires="x14">
        <control shapeId="2051" r:id="rId6" name="CheckBox2">
          <controlPr defaultSize="0" autoFill="0" autoLine="0" r:id="rId7">
            <anchor moveWithCells="1">
              <from>
                <xdr:col>3</xdr:col>
                <xdr:colOff>1981200</xdr:colOff>
                <xdr:row>16</xdr:row>
                <xdr:rowOff>47625</xdr:rowOff>
              </from>
              <to>
                <xdr:col>3</xdr:col>
                <xdr:colOff>2933700</xdr:colOff>
                <xdr:row>16</xdr:row>
                <xdr:rowOff>257175</xdr:rowOff>
              </to>
            </anchor>
          </controlPr>
        </control>
      </mc:Choice>
      <mc:Fallback>
        <control shapeId="2051" r:id="rId6" name="CheckBox2"/>
      </mc:Fallback>
    </mc:AlternateContent>
    <mc:AlternateContent xmlns:mc="http://schemas.openxmlformats.org/markup-compatibility/2006">
      <mc:Choice Requires="x14">
        <control shapeId="2050" r:id="rId8" name="CheckBox1">
          <controlPr defaultSize="0" autoFill="0" autoLine="0" r:id="rId9">
            <anchor moveWithCells="1">
              <from>
                <xdr:col>3</xdr:col>
                <xdr:colOff>942975</xdr:colOff>
                <xdr:row>16</xdr:row>
                <xdr:rowOff>47625</xdr:rowOff>
              </from>
              <to>
                <xdr:col>3</xdr:col>
                <xdr:colOff>1819275</xdr:colOff>
                <xdr:row>16</xdr:row>
                <xdr:rowOff>257175</xdr:rowOff>
              </to>
            </anchor>
          </controlPr>
        </control>
      </mc:Choice>
      <mc:Fallback>
        <control shapeId="2050" r:id="rId8" name="CheckBox1"/>
      </mc:Fallback>
    </mc:AlternateContent>
    <mc:AlternateContent xmlns:mc="http://schemas.openxmlformats.org/markup-compatibility/2006">
      <mc:Choice Requires="x14">
        <control shapeId="2049" r:id="rId10" name="Process">
          <controlPr defaultSize="0" autoFill="0" autoLine="0" r:id="rId11">
            <anchor moveWithCells="1">
              <from>
                <xdr:col>3</xdr:col>
                <xdr:colOff>57150</xdr:colOff>
                <xdr:row>16</xdr:row>
                <xdr:rowOff>47625</xdr:rowOff>
              </from>
              <to>
                <xdr:col>3</xdr:col>
                <xdr:colOff>781050</xdr:colOff>
                <xdr:row>16</xdr:row>
                <xdr:rowOff>257175</xdr:rowOff>
              </to>
            </anchor>
          </controlPr>
        </control>
      </mc:Choice>
      <mc:Fallback>
        <control shapeId="2049" r:id="rId10" name="Process"/>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L23"/>
  <sheetViews>
    <sheetView workbookViewId="0">
      <selection sqref="A1:J1"/>
    </sheetView>
  </sheetViews>
  <sheetFormatPr defaultColWidth="9.140625" defaultRowHeight="15" x14ac:dyDescent="0.25"/>
  <cols>
    <col min="1" max="1" width="2.5703125" customWidth="1"/>
    <col min="2" max="2" width="24.42578125" customWidth="1"/>
    <col min="3" max="3" width="32.140625" customWidth="1"/>
    <col min="4" max="6" width="16.5703125" customWidth="1"/>
    <col min="7" max="7" width="83.85546875" customWidth="1"/>
    <col min="257" max="257" width="2.5703125" customWidth="1"/>
    <col min="258" max="258" width="24.42578125" customWidth="1"/>
    <col min="259" max="259" width="32.140625" customWidth="1"/>
    <col min="260" max="262" width="16.5703125" customWidth="1"/>
    <col min="263" max="263" width="83.85546875" customWidth="1"/>
    <col min="513" max="513" width="2.5703125" customWidth="1"/>
    <col min="514" max="514" width="24.42578125" customWidth="1"/>
    <col min="515" max="515" width="32.140625" customWidth="1"/>
    <col min="516" max="518" width="16.5703125" customWidth="1"/>
    <col min="519" max="519" width="83.85546875" customWidth="1"/>
    <col min="769" max="769" width="2.5703125" customWidth="1"/>
    <col min="770" max="770" width="24.42578125" customWidth="1"/>
    <col min="771" max="771" width="32.140625" customWidth="1"/>
    <col min="772" max="774" width="16.5703125" customWidth="1"/>
    <col min="775" max="775" width="83.85546875" customWidth="1"/>
    <col min="1025" max="1025" width="2.5703125" customWidth="1"/>
    <col min="1026" max="1026" width="24.42578125" customWidth="1"/>
    <col min="1027" max="1027" width="32.140625" customWidth="1"/>
    <col min="1028" max="1030" width="16.5703125" customWidth="1"/>
    <col min="1031" max="1031" width="83.85546875" customWidth="1"/>
    <col min="1281" max="1281" width="2.5703125" customWidth="1"/>
    <col min="1282" max="1282" width="24.42578125" customWidth="1"/>
    <col min="1283" max="1283" width="32.140625" customWidth="1"/>
    <col min="1284" max="1286" width="16.5703125" customWidth="1"/>
    <col min="1287" max="1287" width="83.85546875" customWidth="1"/>
    <col min="1537" max="1537" width="2.5703125" customWidth="1"/>
    <col min="1538" max="1538" width="24.42578125" customWidth="1"/>
    <col min="1539" max="1539" width="32.140625" customWidth="1"/>
    <col min="1540" max="1542" width="16.5703125" customWidth="1"/>
    <col min="1543" max="1543" width="83.85546875" customWidth="1"/>
    <col min="1793" max="1793" width="2.5703125" customWidth="1"/>
    <col min="1794" max="1794" width="24.42578125" customWidth="1"/>
    <col min="1795" max="1795" width="32.140625" customWidth="1"/>
    <col min="1796" max="1798" width="16.5703125" customWidth="1"/>
    <col min="1799" max="1799" width="83.85546875" customWidth="1"/>
    <col min="2049" max="2049" width="2.5703125" customWidth="1"/>
    <col min="2050" max="2050" width="24.42578125" customWidth="1"/>
    <col min="2051" max="2051" width="32.140625" customWidth="1"/>
    <col min="2052" max="2054" width="16.5703125" customWidth="1"/>
    <col min="2055" max="2055" width="83.85546875" customWidth="1"/>
    <col min="2305" max="2305" width="2.5703125" customWidth="1"/>
    <col min="2306" max="2306" width="24.42578125" customWidth="1"/>
    <col min="2307" max="2307" width="32.140625" customWidth="1"/>
    <col min="2308" max="2310" width="16.5703125" customWidth="1"/>
    <col min="2311" max="2311" width="83.85546875" customWidth="1"/>
    <col min="2561" max="2561" width="2.5703125" customWidth="1"/>
    <col min="2562" max="2562" width="24.42578125" customWidth="1"/>
    <col min="2563" max="2563" width="32.140625" customWidth="1"/>
    <col min="2564" max="2566" width="16.5703125" customWidth="1"/>
    <col min="2567" max="2567" width="83.85546875" customWidth="1"/>
    <col min="2817" max="2817" width="2.5703125" customWidth="1"/>
    <col min="2818" max="2818" width="24.42578125" customWidth="1"/>
    <col min="2819" max="2819" width="32.140625" customWidth="1"/>
    <col min="2820" max="2822" width="16.5703125" customWidth="1"/>
    <col min="2823" max="2823" width="83.85546875" customWidth="1"/>
    <col min="3073" max="3073" width="2.5703125" customWidth="1"/>
    <col min="3074" max="3074" width="24.42578125" customWidth="1"/>
    <col min="3075" max="3075" width="32.140625" customWidth="1"/>
    <col min="3076" max="3078" width="16.5703125" customWidth="1"/>
    <col min="3079" max="3079" width="83.85546875" customWidth="1"/>
    <col min="3329" max="3329" width="2.5703125" customWidth="1"/>
    <col min="3330" max="3330" width="24.42578125" customWidth="1"/>
    <col min="3331" max="3331" width="32.140625" customWidth="1"/>
    <col min="3332" max="3334" width="16.5703125" customWidth="1"/>
    <col min="3335" max="3335" width="83.85546875" customWidth="1"/>
    <col min="3585" max="3585" width="2.5703125" customWidth="1"/>
    <col min="3586" max="3586" width="24.42578125" customWidth="1"/>
    <col min="3587" max="3587" width="32.140625" customWidth="1"/>
    <col min="3588" max="3590" width="16.5703125" customWidth="1"/>
    <col min="3591" max="3591" width="83.85546875" customWidth="1"/>
    <col min="3841" max="3841" width="2.5703125" customWidth="1"/>
    <col min="3842" max="3842" width="24.42578125" customWidth="1"/>
    <col min="3843" max="3843" width="32.140625" customWidth="1"/>
    <col min="3844" max="3846" width="16.5703125" customWidth="1"/>
    <col min="3847" max="3847" width="83.85546875" customWidth="1"/>
    <col min="4097" max="4097" width="2.5703125" customWidth="1"/>
    <col min="4098" max="4098" width="24.42578125" customWidth="1"/>
    <col min="4099" max="4099" width="32.140625" customWidth="1"/>
    <col min="4100" max="4102" width="16.5703125" customWidth="1"/>
    <col min="4103" max="4103" width="83.85546875" customWidth="1"/>
    <col min="4353" max="4353" width="2.5703125" customWidth="1"/>
    <col min="4354" max="4354" width="24.42578125" customWidth="1"/>
    <col min="4355" max="4355" width="32.140625" customWidth="1"/>
    <col min="4356" max="4358" width="16.5703125" customWidth="1"/>
    <col min="4359" max="4359" width="83.85546875" customWidth="1"/>
    <col min="4609" max="4609" width="2.5703125" customWidth="1"/>
    <col min="4610" max="4610" width="24.42578125" customWidth="1"/>
    <col min="4611" max="4611" width="32.140625" customWidth="1"/>
    <col min="4612" max="4614" width="16.5703125" customWidth="1"/>
    <col min="4615" max="4615" width="83.85546875" customWidth="1"/>
    <col min="4865" max="4865" width="2.5703125" customWidth="1"/>
    <col min="4866" max="4866" width="24.42578125" customWidth="1"/>
    <col min="4867" max="4867" width="32.140625" customWidth="1"/>
    <col min="4868" max="4870" width="16.5703125" customWidth="1"/>
    <col min="4871" max="4871" width="83.85546875" customWidth="1"/>
    <col min="5121" max="5121" width="2.5703125" customWidth="1"/>
    <col min="5122" max="5122" width="24.42578125" customWidth="1"/>
    <col min="5123" max="5123" width="32.140625" customWidth="1"/>
    <col min="5124" max="5126" width="16.5703125" customWidth="1"/>
    <col min="5127" max="5127" width="83.85546875" customWidth="1"/>
    <col min="5377" max="5377" width="2.5703125" customWidth="1"/>
    <col min="5378" max="5378" width="24.42578125" customWidth="1"/>
    <col min="5379" max="5379" width="32.140625" customWidth="1"/>
    <col min="5380" max="5382" width="16.5703125" customWidth="1"/>
    <col min="5383" max="5383" width="83.85546875" customWidth="1"/>
    <col min="5633" max="5633" width="2.5703125" customWidth="1"/>
    <col min="5634" max="5634" width="24.42578125" customWidth="1"/>
    <col min="5635" max="5635" width="32.140625" customWidth="1"/>
    <col min="5636" max="5638" width="16.5703125" customWidth="1"/>
    <col min="5639" max="5639" width="83.85546875" customWidth="1"/>
    <col min="5889" max="5889" width="2.5703125" customWidth="1"/>
    <col min="5890" max="5890" width="24.42578125" customWidth="1"/>
    <col min="5891" max="5891" width="32.140625" customWidth="1"/>
    <col min="5892" max="5894" width="16.5703125" customWidth="1"/>
    <col min="5895" max="5895" width="83.85546875" customWidth="1"/>
    <col min="6145" max="6145" width="2.5703125" customWidth="1"/>
    <col min="6146" max="6146" width="24.42578125" customWidth="1"/>
    <col min="6147" max="6147" width="32.140625" customWidth="1"/>
    <col min="6148" max="6150" width="16.5703125" customWidth="1"/>
    <col min="6151" max="6151" width="83.85546875" customWidth="1"/>
    <col min="6401" max="6401" width="2.5703125" customWidth="1"/>
    <col min="6402" max="6402" width="24.42578125" customWidth="1"/>
    <col min="6403" max="6403" width="32.140625" customWidth="1"/>
    <col min="6404" max="6406" width="16.5703125" customWidth="1"/>
    <col min="6407" max="6407" width="83.85546875" customWidth="1"/>
    <col min="6657" max="6657" width="2.5703125" customWidth="1"/>
    <col min="6658" max="6658" width="24.42578125" customWidth="1"/>
    <col min="6659" max="6659" width="32.140625" customWidth="1"/>
    <col min="6660" max="6662" width="16.5703125" customWidth="1"/>
    <col min="6663" max="6663" width="83.85546875" customWidth="1"/>
    <col min="6913" max="6913" width="2.5703125" customWidth="1"/>
    <col min="6914" max="6914" width="24.42578125" customWidth="1"/>
    <col min="6915" max="6915" width="32.140625" customWidth="1"/>
    <col min="6916" max="6918" width="16.5703125" customWidth="1"/>
    <col min="6919" max="6919" width="83.85546875" customWidth="1"/>
    <col min="7169" max="7169" width="2.5703125" customWidth="1"/>
    <col min="7170" max="7170" width="24.42578125" customWidth="1"/>
    <col min="7171" max="7171" width="32.140625" customWidth="1"/>
    <col min="7172" max="7174" width="16.5703125" customWidth="1"/>
    <col min="7175" max="7175" width="83.85546875" customWidth="1"/>
    <col min="7425" max="7425" width="2.5703125" customWidth="1"/>
    <col min="7426" max="7426" width="24.42578125" customWidth="1"/>
    <col min="7427" max="7427" width="32.140625" customWidth="1"/>
    <col min="7428" max="7430" width="16.5703125" customWidth="1"/>
    <col min="7431" max="7431" width="83.85546875" customWidth="1"/>
    <col min="7681" max="7681" width="2.5703125" customWidth="1"/>
    <col min="7682" max="7682" width="24.42578125" customWidth="1"/>
    <col min="7683" max="7683" width="32.140625" customWidth="1"/>
    <col min="7684" max="7686" width="16.5703125" customWidth="1"/>
    <col min="7687" max="7687" width="83.85546875" customWidth="1"/>
    <col min="7937" max="7937" width="2.5703125" customWidth="1"/>
    <col min="7938" max="7938" width="24.42578125" customWidth="1"/>
    <col min="7939" max="7939" width="32.140625" customWidth="1"/>
    <col min="7940" max="7942" width="16.5703125" customWidth="1"/>
    <col min="7943" max="7943" width="83.85546875" customWidth="1"/>
    <col min="8193" max="8193" width="2.5703125" customWidth="1"/>
    <col min="8194" max="8194" width="24.42578125" customWidth="1"/>
    <col min="8195" max="8195" width="32.140625" customWidth="1"/>
    <col min="8196" max="8198" width="16.5703125" customWidth="1"/>
    <col min="8199" max="8199" width="83.85546875" customWidth="1"/>
    <col min="8449" max="8449" width="2.5703125" customWidth="1"/>
    <col min="8450" max="8450" width="24.42578125" customWidth="1"/>
    <col min="8451" max="8451" width="32.140625" customWidth="1"/>
    <col min="8452" max="8454" width="16.5703125" customWidth="1"/>
    <col min="8455" max="8455" width="83.85546875" customWidth="1"/>
    <col min="8705" max="8705" width="2.5703125" customWidth="1"/>
    <col min="8706" max="8706" width="24.42578125" customWidth="1"/>
    <col min="8707" max="8707" width="32.140625" customWidth="1"/>
    <col min="8708" max="8710" width="16.5703125" customWidth="1"/>
    <col min="8711" max="8711" width="83.85546875" customWidth="1"/>
    <col min="8961" max="8961" width="2.5703125" customWidth="1"/>
    <col min="8962" max="8962" width="24.42578125" customWidth="1"/>
    <col min="8963" max="8963" width="32.140625" customWidth="1"/>
    <col min="8964" max="8966" width="16.5703125" customWidth="1"/>
    <col min="8967" max="8967" width="83.85546875" customWidth="1"/>
    <col min="9217" max="9217" width="2.5703125" customWidth="1"/>
    <col min="9218" max="9218" width="24.42578125" customWidth="1"/>
    <col min="9219" max="9219" width="32.140625" customWidth="1"/>
    <col min="9220" max="9222" width="16.5703125" customWidth="1"/>
    <col min="9223" max="9223" width="83.85546875" customWidth="1"/>
    <col min="9473" max="9473" width="2.5703125" customWidth="1"/>
    <col min="9474" max="9474" width="24.42578125" customWidth="1"/>
    <col min="9475" max="9475" width="32.140625" customWidth="1"/>
    <col min="9476" max="9478" width="16.5703125" customWidth="1"/>
    <col min="9479" max="9479" width="83.85546875" customWidth="1"/>
    <col min="9729" max="9729" width="2.5703125" customWidth="1"/>
    <col min="9730" max="9730" width="24.42578125" customWidth="1"/>
    <col min="9731" max="9731" width="32.140625" customWidth="1"/>
    <col min="9732" max="9734" width="16.5703125" customWidth="1"/>
    <col min="9735" max="9735" width="83.85546875" customWidth="1"/>
    <col min="9985" max="9985" width="2.5703125" customWidth="1"/>
    <col min="9986" max="9986" width="24.42578125" customWidth="1"/>
    <col min="9987" max="9987" width="32.140625" customWidth="1"/>
    <col min="9988" max="9990" width="16.5703125" customWidth="1"/>
    <col min="9991" max="9991" width="83.85546875" customWidth="1"/>
    <col min="10241" max="10241" width="2.5703125" customWidth="1"/>
    <col min="10242" max="10242" width="24.42578125" customWidth="1"/>
    <col min="10243" max="10243" width="32.140625" customWidth="1"/>
    <col min="10244" max="10246" width="16.5703125" customWidth="1"/>
    <col min="10247" max="10247" width="83.85546875" customWidth="1"/>
    <col min="10497" max="10497" width="2.5703125" customWidth="1"/>
    <col min="10498" max="10498" width="24.42578125" customWidth="1"/>
    <col min="10499" max="10499" width="32.140625" customWidth="1"/>
    <col min="10500" max="10502" width="16.5703125" customWidth="1"/>
    <col min="10503" max="10503" width="83.85546875" customWidth="1"/>
    <col min="10753" max="10753" width="2.5703125" customWidth="1"/>
    <col min="10754" max="10754" width="24.42578125" customWidth="1"/>
    <col min="10755" max="10755" width="32.140625" customWidth="1"/>
    <col min="10756" max="10758" width="16.5703125" customWidth="1"/>
    <col min="10759" max="10759" width="83.85546875" customWidth="1"/>
    <col min="11009" max="11009" width="2.5703125" customWidth="1"/>
    <col min="11010" max="11010" width="24.42578125" customWidth="1"/>
    <col min="11011" max="11011" width="32.140625" customWidth="1"/>
    <col min="11012" max="11014" width="16.5703125" customWidth="1"/>
    <col min="11015" max="11015" width="83.85546875" customWidth="1"/>
    <col min="11265" max="11265" width="2.5703125" customWidth="1"/>
    <col min="11266" max="11266" width="24.42578125" customWidth="1"/>
    <col min="11267" max="11267" width="32.140625" customWidth="1"/>
    <col min="11268" max="11270" width="16.5703125" customWidth="1"/>
    <col min="11271" max="11271" width="83.85546875" customWidth="1"/>
    <col min="11521" max="11521" width="2.5703125" customWidth="1"/>
    <col min="11522" max="11522" width="24.42578125" customWidth="1"/>
    <col min="11523" max="11523" width="32.140625" customWidth="1"/>
    <col min="11524" max="11526" width="16.5703125" customWidth="1"/>
    <col min="11527" max="11527" width="83.85546875" customWidth="1"/>
    <col min="11777" max="11777" width="2.5703125" customWidth="1"/>
    <col min="11778" max="11778" width="24.42578125" customWidth="1"/>
    <col min="11779" max="11779" width="32.140625" customWidth="1"/>
    <col min="11780" max="11782" width="16.5703125" customWidth="1"/>
    <col min="11783" max="11783" width="83.85546875" customWidth="1"/>
    <col min="12033" max="12033" width="2.5703125" customWidth="1"/>
    <col min="12034" max="12034" width="24.42578125" customWidth="1"/>
    <col min="12035" max="12035" width="32.140625" customWidth="1"/>
    <col min="12036" max="12038" width="16.5703125" customWidth="1"/>
    <col min="12039" max="12039" width="83.85546875" customWidth="1"/>
    <col min="12289" max="12289" width="2.5703125" customWidth="1"/>
    <col min="12290" max="12290" width="24.42578125" customWidth="1"/>
    <col min="12291" max="12291" width="32.140625" customWidth="1"/>
    <col min="12292" max="12294" width="16.5703125" customWidth="1"/>
    <col min="12295" max="12295" width="83.85546875" customWidth="1"/>
    <col min="12545" max="12545" width="2.5703125" customWidth="1"/>
    <col min="12546" max="12546" width="24.42578125" customWidth="1"/>
    <col min="12547" max="12547" width="32.140625" customWidth="1"/>
    <col min="12548" max="12550" width="16.5703125" customWidth="1"/>
    <col min="12551" max="12551" width="83.85546875" customWidth="1"/>
    <col min="12801" max="12801" width="2.5703125" customWidth="1"/>
    <col min="12802" max="12802" width="24.42578125" customWidth="1"/>
    <col min="12803" max="12803" width="32.140625" customWidth="1"/>
    <col min="12804" max="12806" width="16.5703125" customWidth="1"/>
    <col min="12807" max="12807" width="83.85546875" customWidth="1"/>
    <col min="13057" max="13057" width="2.5703125" customWidth="1"/>
    <col min="13058" max="13058" width="24.42578125" customWidth="1"/>
    <col min="13059" max="13059" width="32.140625" customWidth="1"/>
    <col min="13060" max="13062" width="16.5703125" customWidth="1"/>
    <col min="13063" max="13063" width="83.85546875" customWidth="1"/>
    <col min="13313" max="13313" width="2.5703125" customWidth="1"/>
    <col min="13314" max="13314" width="24.42578125" customWidth="1"/>
    <col min="13315" max="13315" width="32.140625" customWidth="1"/>
    <col min="13316" max="13318" width="16.5703125" customWidth="1"/>
    <col min="13319" max="13319" width="83.85546875" customWidth="1"/>
    <col min="13569" max="13569" width="2.5703125" customWidth="1"/>
    <col min="13570" max="13570" width="24.42578125" customWidth="1"/>
    <col min="13571" max="13571" width="32.140625" customWidth="1"/>
    <col min="13572" max="13574" width="16.5703125" customWidth="1"/>
    <col min="13575" max="13575" width="83.85546875" customWidth="1"/>
    <col min="13825" max="13825" width="2.5703125" customWidth="1"/>
    <col min="13826" max="13826" width="24.42578125" customWidth="1"/>
    <col min="13827" max="13827" width="32.140625" customWidth="1"/>
    <col min="13828" max="13830" width="16.5703125" customWidth="1"/>
    <col min="13831" max="13831" width="83.85546875" customWidth="1"/>
    <col min="14081" max="14081" width="2.5703125" customWidth="1"/>
    <col min="14082" max="14082" width="24.42578125" customWidth="1"/>
    <col min="14083" max="14083" width="32.140625" customWidth="1"/>
    <col min="14084" max="14086" width="16.5703125" customWidth="1"/>
    <col min="14087" max="14087" width="83.85546875" customWidth="1"/>
    <col min="14337" max="14337" width="2.5703125" customWidth="1"/>
    <col min="14338" max="14338" width="24.42578125" customWidth="1"/>
    <col min="14339" max="14339" width="32.140625" customWidth="1"/>
    <col min="14340" max="14342" width="16.5703125" customWidth="1"/>
    <col min="14343" max="14343" width="83.85546875" customWidth="1"/>
    <col min="14593" max="14593" width="2.5703125" customWidth="1"/>
    <col min="14594" max="14594" width="24.42578125" customWidth="1"/>
    <col min="14595" max="14595" width="32.140625" customWidth="1"/>
    <col min="14596" max="14598" width="16.5703125" customWidth="1"/>
    <col min="14599" max="14599" width="83.85546875" customWidth="1"/>
    <col min="14849" max="14849" width="2.5703125" customWidth="1"/>
    <col min="14850" max="14850" width="24.42578125" customWidth="1"/>
    <col min="14851" max="14851" width="32.140625" customWidth="1"/>
    <col min="14852" max="14854" width="16.5703125" customWidth="1"/>
    <col min="14855" max="14855" width="83.85546875" customWidth="1"/>
    <col min="15105" max="15105" width="2.5703125" customWidth="1"/>
    <col min="15106" max="15106" width="24.42578125" customWidth="1"/>
    <col min="15107" max="15107" width="32.140625" customWidth="1"/>
    <col min="15108" max="15110" width="16.5703125" customWidth="1"/>
    <col min="15111" max="15111" width="83.85546875" customWidth="1"/>
    <col min="15361" max="15361" width="2.5703125" customWidth="1"/>
    <col min="15362" max="15362" width="24.42578125" customWidth="1"/>
    <col min="15363" max="15363" width="32.140625" customWidth="1"/>
    <col min="15364" max="15366" width="16.5703125" customWidth="1"/>
    <col min="15367" max="15367" width="83.85546875" customWidth="1"/>
    <col min="15617" max="15617" width="2.5703125" customWidth="1"/>
    <col min="15618" max="15618" width="24.42578125" customWidth="1"/>
    <col min="15619" max="15619" width="32.140625" customWidth="1"/>
    <col min="15620" max="15622" width="16.5703125" customWidth="1"/>
    <col min="15623" max="15623" width="83.85546875" customWidth="1"/>
    <col min="15873" max="15873" width="2.5703125" customWidth="1"/>
    <col min="15874" max="15874" width="24.42578125" customWidth="1"/>
    <col min="15875" max="15875" width="32.140625" customWidth="1"/>
    <col min="15876" max="15878" width="16.5703125" customWidth="1"/>
    <col min="15879" max="15879" width="83.85546875" customWidth="1"/>
    <col min="16129" max="16129" width="2.5703125" customWidth="1"/>
    <col min="16130" max="16130" width="24.42578125" customWidth="1"/>
    <col min="16131" max="16131" width="32.140625" customWidth="1"/>
    <col min="16132" max="16134" width="16.5703125" customWidth="1"/>
    <col min="16135" max="16135" width="83.85546875" customWidth="1"/>
  </cols>
  <sheetData>
    <row r="1" spans="1:38" s="3" customFormat="1" ht="20.25" x14ac:dyDescent="0.3">
      <c r="A1" s="411" t="s">
        <v>13</v>
      </c>
      <c r="B1" s="411"/>
      <c r="C1" s="411"/>
      <c r="D1" s="411"/>
      <c r="E1" s="411"/>
      <c r="F1" s="411"/>
      <c r="G1" s="411"/>
      <c r="H1" s="411"/>
      <c r="I1" s="411"/>
      <c r="J1" s="411"/>
      <c r="N1" s="11"/>
      <c r="O1" s="11"/>
      <c r="P1" s="11"/>
      <c r="Q1" s="11"/>
      <c r="R1" s="11"/>
      <c r="S1" s="11"/>
      <c r="T1" s="11"/>
      <c r="U1" s="11"/>
      <c r="V1" s="11"/>
      <c r="W1" s="11"/>
      <c r="X1" s="11"/>
      <c r="Y1" s="11"/>
      <c r="Z1" s="11"/>
      <c r="AA1" s="11"/>
      <c r="AB1" s="11"/>
      <c r="AC1" s="11"/>
      <c r="AD1" s="11"/>
      <c r="AE1" s="11"/>
      <c r="AF1" s="11"/>
      <c r="AG1" s="11"/>
      <c r="AH1" s="11"/>
      <c r="AI1" s="11"/>
      <c r="AJ1" s="11"/>
      <c r="AK1" s="11"/>
      <c r="AL1" s="11"/>
    </row>
    <row r="2" spans="1:38" s="3" customFormat="1" ht="21" thickBot="1" x14ac:dyDescent="0.35">
      <c r="A2" s="75"/>
      <c r="B2" s="75"/>
      <c r="C2" s="75"/>
      <c r="D2" s="75"/>
      <c r="E2" s="75"/>
      <c r="F2" s="75"/>
      <c r="G2" s="75"/>
      <c r="H2" s="75"/>
      <c r="I2" s="75"/>
      <c r="J2" s="75"/>
      <c r="N2" s="11"/>
      <c r="O2" s="11"/>
      <c r="P2" s="11"/>
      <c r="Q2" s="11"/>
      <c r="R2" s="11"/>
      <c r="S2" s="11"/>
      <c r="T2" s="11"/>
      <c r="U2" s="11"/>
      <c r="V2" s="11"/>
      <c r="W2" s="11"/>
      <c r="X2" s="11"/>
      <c r="Y2" s="11"/>
      <c r="Z2" s="11"/>
      <c r="AA2" s="11"/>
      <c r="AB2" s="11"/>
      <c r="AC2" s="11"/>
      <c r="AD2" s="11"/>
      <c r="AE2" s="11"/>
      <c r="AF2" s="11"/>
      <c r="AG2" s="11"/>
      <c r="AH2" s="11"/>
      <c r="AI2" s="11"/>
      <c r="AJ2" s="11"/>
      <c r="AK2" s="11"/>
      <c r="AL2" s="11"/>
    </row>
    <row r="3" spans="1:38" s="3" customFormat="1" ht="15" customHeight="1" x14ac:dyDescent="0.3">
      <c r="A3" s="75"/>
      <c r="B3" s="412" t="s">
        <v>57</v>
      </c>
      <c r="C3" s="76" t="s">
        <v>110</v>
      </c>
      <c r="D3" s="414" t="s">
        <v>111</v>
      </c>
      <c r="E3" s="415"/>
      <c r="F3" s="416"/>
      <c r="G3" s="417" t="s">
        <v>112</v>
      </c>
      <c r="H3" s="75"/>
      <c r="I3" s="75"/>
      <c r="J3" s="75"/>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ht="15" customHeight="1" x14ac:dyDescent="0.25">
      <c r="B4" s="413"/>
      <c r="C4" s="77">
        <v>3</v>
      </c>
      <c r="D4" s="78">
        <v>1</v>
      </c>
      <c r="E4" s="79">
        <v>2</v>
      </c>
      <c r="F4" s="80">
        <v>3</v>
      </c>
      <c r="G4" s="418"/>
    </row>
    <row r="5" spans="1:38" ht="15" customHeight="1" x14ac:dyDescent="0.25">
      <c r="B5" s="413"/>
      <c r="C5" s="81" t="str">
        <f>D5</f>
        <v xml:space="preserve">Froth Flotation </v>
      </c>
      <c r="D5" s="419" t="str">
        <f>'Data Summary'!D4</f>
        <v xml:space="preserve">Froth Flotation </v>
      </c>
      <c r="E5" s="420"/>
      <c r="F5" s="421"/>
      <c r="G5" s="418"/>
    </row>
    <row r="6" spans="1:38" x14ac:dyDescent="0.25">
      <c r="B6" s="413"/>
      <c r="C6" s="82" t="str">
        <f>HLOOKUP($C$4,$D$4:$F$13,3,FALSE)</f>
        <v>Scenario 3 Name</v>
      </c>
      <c r="D6" s="83" t="s">
        <v>113</v>
      </c>
      <c r="E6" s="84" t="s">
        <v>114</v>
      </c>
      <c r="F6" s="85" t="s">
        <v>115</v>
      </c>
      <c r="G6" s="418"/>
    </row>
    <row r="7" spans="1:38" ht="15" customHeight="1" x14ac:dyDescent="0.25">
      <c r="B7" s="86" t="s">
        <v>116</v>
      </c>
      <c r="C7" s="87">
        <f>HLOOKUP($C$4,$D$4:$F$13,4,FALSE)</f>
        <v>0</v>
      </c>
      <c r="D7" s="88"/>
      <c r="E7" s="89"/>
      <c r="F7" s="90"/>
      <c r="G7" s="91" t="s">
        <v>117</v>
      </c>
    </row>
    <row r="8" spans="1:38" ht="15" customHeight="1" x14ac:dyDescent="0.25">
      <c r="B8" s="92" t="s">
        <v>118</v>
      </c>
      <c r="C8" s="93">
        <f>HLOOKUP($C$4,$D$4:$F$13,5,FALSE)</f>
        <v>0</v>
      </c>
      <c r="D8" s="94"/>
      <c r="E8" s="95"/>
      <c r="F8" s="96"/>
      <c r="G8" s="97"/>
    </row>
    <row r="9" spans="1:38" ht="15" customHeight="1" x14ac:dyDescent="0.25">
      <c r="B9" s="98"/>
      <c r="C9" s="99">
        <f>HLOOKUP($C$4,$D$4:$F$13,6,FALSE)</f>
        <v>0</v>
      </c>
      <c r="D9" s="100"/>
      <c r="E9" s="101"/>
      <c r="F9" s="102"/>
      <c r="G9" s="97"/>
    </row>
    <row r="10" spans="1:38" ht="15" customHeight="1" x14ac:dyDescent="0.25">
      <c r="B10" s="98"/>
      <c r="C10" s="99">
        <f>HLOOKUP($C$4,$D$4:$F$13,7,FALSE)</f>
        <v>0</v>
      </c>
      <c r="D10" s="100"/>
      <c r="E10" s="101"/>
      <c r="F10" s="102"/>
      <c r="G10" s="97"/>
    </row>
    <row r="11" spans="1:38" ht="15" customHeight="1" x14ac:dyDescent="0.25">
      <c r="B11" s="98"/>
      <c r="C11" s="103">
        <f>HLOOKUP($C$4,$D$4:$F$13,8,FALSE)</f>
        <v>0</v>
      </c>
      <c r="D11" s="104"/>
      <c r="E11" s="105"/>
      <c r="F11" s="106"/>
      <c r="G11" s="97"/>
    </row>
    <row r="12" spans="1:38" ht="15" customHeight="1" x14ac:dyDescent="0.25">
      <c r="B12" s="98"/>
      <c r="C12" s="103">
        <f>HLOOKUP($C$4,$D$4:$F$13,9,FALSE)</f>
        <v>0</v>
      </c>
      <c r="D12" s="104"/>
      <c r="E12" s="105"/>
      <c r="F12" s="106"/>
      <c r="G12" s="97"/>
    </row>
    <row r="13" spans="1:38" ht="15" customHeight="1" thickBot="1" x14ac:dyDescent="0.3">
      <c r="B13" s="107"/>
      <c r="C13" s="108">
        <f>HLOOKUP($C$4,$D$4:$F$13,10,FALSE)</f>
        <v>0</v>
      </c>
      <c r="D13" s="109"/>
      <c r="E13" s="110"/>
      <c r="F13" s="111"/>
      <c r="G13" s="112"/>
    </row>
    <row r="14" spans="1:38" ht="15" customHeight="1" x14ac:dyDescent="0.25"/>
    <row r="15" spans="1:38" ht="15" customHeight="1" x14ac:dyDescent="0.25"/>
    <row r="16" spans="1:38" ht="15" customHeight="1" x14ac:dyDescent="0.25"/>
    <row r="17" spans="2:7" ht="15" customHeight="1" x14ac:dyDescent="0.25"/>
    <row r="18" spans="2:7" ht="15" customHeight="1" x14ac:dyDescent="0.25"/>
    <row r="19" spans="2:7" ht="18.75" x14ac:dyDescent="0.3">
      <c r="B19" s="113" t="s">
        <v>119</v>
      </c>
    </row>
    <row r="20" spans="2:7" x14ac:dyDescent="0.25">
      <c r="B20" s="114" t="s">
        <v>111</v>
      </c>
      <c r="C20" s="422" t="s">
        <v>9</v>
      </c>
      <c r="D20" s="422"/>
      <c r="E20" s="422"/>
      <c r="F20" s="422"/>
      <c r="G20" s="422"/>
    </row>
    <row r="21" spans="2:7" ht="30" customHeight="1" x14ac:dyDescent="0.25">
      <c r="B21" s="115">
        <v>1</v>
      </c>
      <c r="C21" s="408" t="s">
        <v>120</v>
      </c>
      <c r="D21" s="408"/>
      <c r="E21" s="408"/>
      <c r="F21" s="408"/>
      <c r="G21" s="408"/>
    </row>
    <row r="22" spans="2:7" ht="30" customHeight="1" x14ac:dyDescent="0.25">
      <c r="B22" s="115">
        <v>2</v>
      </c>
      <c r="C22" s="409"/>
      <c r="D22" s="409"/>
      <c r="E22" s="409"/>
      <c r="F22" s="409"/>
      <c r="G22" s="409"/>
    </row>
    <row r="23" spans="2:7" ht="30" customHeight="1" x14ac:dyDescent="0.25">
      <c r="B23" s="116">
        <v>3</v>
      </c>
      <c r="C23" s="410"/>
      <c r="D23" s="410"/>
      <c r="E23" s="410"/>
      <c r="F23" s="410"/>
      <c r="G23" s="410"/>
    </row>
  </sheetData>
  <mergeCells count="9">
    <mergeCell ref="C21:G21"/>
    <mergeCell ref="C22:G22"/>
    <mergeCell ref="C23:G23"/>
    <mergeCell ref="A1:J1"/>
    <mergeCell ref="B3:B6"/>
    <mergeCell ref="D3:F3"/>
    <mergeCell ref="G3:G6"/>
    <mergeCell ref="D5:F5"/>
    <mergeCell ref="C20:G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K60"/>
  <sheetViews>
    <sheetView workbookViewId="0">
      <selection activeCell="C3" sqref="C3:C26"/>
    </sheetView>
  </sheetViews>
  <sheetFormatPr defaultColWidth="36.85546875" defaultRowHeight="12.75" customHeight="1" x14ac:dyDescent="0.25"/>
  <cols>
    <col min="1" max="1" width="18.5703125" style="176" customWidth="1"/>
    <col min="2" max="10" width="31.42578125" style="175" customWidth="1"/>
    <col min="11" max="27" width="36.85546875" style="175" customWidth="1"/>
    <col min="28" max="28" width="37" style="175" customWidth="1"/>
    <col min="29" max="35" width="36.85546875" style="175" customWidth="1"/>
    <col min="36" max="44" width="36.85546875" style="176" customWidth="1"/>
    <col min="45" max="45" width="37.140625" style="176" customWidth="1"/>
    <col min="46" max="47" width="36.85546875" style="176" customWidth="1"/>
    <col min="48" max="48" width="36.5703125" style="176" customWidth="1"/>
    <col min="49" max="50" width="36.85546875" style="176" customWidth="1"/>
    <col min="51" max="51" width="36.5703125" style="176" customWidth="1"/>
    <col min="52" max="52" width="37" style="176" customWidth="1"/>
    <col min="53" max="71" width="36.85546875" style="176" customWidth="1"/>
    <col min="72" max="72" width="37" style="176" customWidth="1"/>
    <col min="73" max="90" width="36.85546875" style="176" customWidth="1"/>
    <col min="91" max="91" width="36.5703125" style="176" customWidth="1"/>
    <col min="92" max="104" width="36.85546875" style="176" customWidth="1"/>
    <col min="105" max="105" width="36.5703125" style="176" customWidth="1"/>
    <col min="106" max="108" width="36.85546875" style="176" customWidth="1"/>
    <col min="109" max="109" width="36.5703125" style="176" customWidth="1"/>
    <col min="110" max="117" width="36.85546875" style="176" customWidth="1"/>
    <col min="118" max="118" width="36.5703125" style="176" customWidth="1"/>
    <col min="119" max="256" width="36.85546875" style="176"/>
    <col min="257" max="257" width="18.5703125" style="176" customWidth="1"/>
    <col min="258" max="266" width="31.42578125" style="176" customWidth="1"/>
    <col min="267" max="283" width="36.85546875" style="176" customWidth="1"/>
    <col min="284" max="284" width="37" style="176" customWidth="1"/>
    <col min="285" max="300" width="36.85546875" style="176" customWidth="1"/>
    <col min="301" max="301" width="37.140625" style="176" customWidth="1"/>
    <col min="302" max="303" width="36.85546875" style="176" customWidth="1"/>
    <col min="304" max="304" width="36.5703125" style="176" customWidth="1"/>
    <col min="305" max="306" width="36.85546875" style="176" customWidth="1"/>
    <col min="307" max="307" width="36.5703125" style="176" customWidth="1"/>
    <col min="308" max="308" width="37" style="176" customWidth="1"/>
    <col min="309" max="327" width="36.85546875" style="176" customWidth="1"/>
    <col min="328" max="328" width="37" style="176" customWidth="1"/>
    <col min="329" max="346" width="36.85546875" style="176" customWidth="1"/>
    <col min="347" max="347" width="36.5703125" style="176" customWidth="1"/>
    <col min="348" max="360" width="36.85546875" style="176" customWidth="1"/>
    <col min="361" max="361" width="36.5703125" style="176" customWidth="1"/>
    <col min="362" max="364" width="36.85546875" style="176" customWidth="1"/>
    <col min="365" max="365" width="36.5703125" style="176" customWidth="1"/>
    <col min="366" max="373" width="36.85546875" style="176" customWidth="1"/>
    <col min="374" max="374" width="36.5703125" style="176" customWidth="1"/>
    <col min="375" max="512" width="36.85546875" style="176"/>
    <col min="513" max="513" width="18.5703125" style="176" customWidth="1"/>
    <col min="514" max="522" width="31.42578125" style="176" customWidth="1"/>
    <col min="523" max="539" width="36.85546875" style="176" customWidth="1"/>
    <col min="540" max="540" width="37" style="176" customWidth="1"/>
    <col min="541" max="556" width="36.85546875" style="176" customWidth="1"/>
    <col min="557" max="557" width="37.140625" style="176" customWidth="1"/>
    <col min="558" max="559" width="36.85546875" style="176" customWidth="1"/>
    <col min="560" max="560" width="36.5703125" style="176" customWidth="1"/>
    <col min="561" max="562" width="36.85546875" style="176" customWidth="1"/>
    <col min="563" max="563" width="36.5703125" style="176" customWidth="1"/>
    <col min="564" max="564" width="37" style="176" customWidth="1"/>
    <col min="565" max="583" width="36.85546875" style="176" customWidth="1"/>
    <col min="584" max="584" width="37" style="176" customWidth="1"/>
    <col min="585" max="602" width="36.85546875" style="176" customWidth="1"/>
    <col min="603" max="603" width="36.5703125" style="176" customWidth="1"/>
    <col min="604" max="616" width="36.85546875" style="176" customWidth="1"/>
    <col min="617" max="617" width="36.5703125" style="176" customWidth="1"/>
    <col min="618" max="620" width="36.85546875" style="176" customWidth="1"/>
    <col min="621" max="621" width="36.5703125" style="176" customWidth="1"/>
    <col min="622" max="629" width="36.85546875" style="176" customWidth="1"/>
    <col min="630" max="630" width="36.5703125" style="176" customWidth="1"/>
    <col min="631" max="768" width="36.85546875" style="176"/>
    <col min="769" max="769" width="18.5703125" style="176" customWidth="1"/>
    <col min="770" max="778" width="31.42578125" style="176" customWidth="1"/>
    <col min="779" max="795" width="36.85546875" style="176" customWidth="1"/>
    <col min="796" max="796" width="37" style="176" customWidth="1"/>
    <col min="797" max="812" width="36.85546875" style="176" customWidth="1"/>
    <col min="813" max="813" width="37.140625" style="176" customWidth="1"/>
    <col min="814" max="815" width="36.85546875" style="176" customWidth="1"/>
    <col min="816" max="816" width="36.5703125" style="176" customWidth="1"/>
    <col min="817" max="818" width="36.85546875" style="176" customWidth="1"/>
    <col min="819" max="819" width="36.5703125" style="176" customWidth="1"/>
    <col min="820" max="820" width="37" style="176" customWidth="1"/>
    <col min="821" max="839" width="36.85546875" style="176" customWidth="1"/>
    <col min="840" max="840" width="37" style="176" customWidth="1"/>
    <col min="841" max="858" width="36.85546875" style="176" customWidth="1"/>
    <col min="859" max="859" width="36.5703125" style="176" customWidth="1"/>
    <col min="860" max="872" width="36.85546875" style="176" customWidth="1"/>
    <col min="873" max="873" width="36.5703125" style="176" customWidth="1"/>
    <col min="874" max="876" width="36.85546875" style="176" customWidth="1"/>
    <col min="877" max="877" width="36.5703125" style="176" customWidth="1"/>
    <col min="878" max="885" width="36.85546875" style="176" customWidth="1"/>
    <col min="886" max="886" width="36.5703125" style="176" customWidth="1"/>
    <col min="887" max="1024" width="36.85546875" style="176"/>
    <col min="1025" max="1025" width="18.5703125" style="176" customWidth="1"/>
    <col min="1026" max="1034" width="31.42578125" style="176" customWidth="1"/>
    <col min="1035" max="1051" width="36.85546875" style="176" customWidth="1"/>
    <col min="1052" max="1052" width="37" style="176" customWidth="1"/>
    <col min="1053" max="1068" width="36.85546875" style="176" customWidth="1"/>
    <col min="1069" max="1069" width="37.140625" style="176" customWidth="1"/>
    <col min="1070" max="1071" width="36.85546875" style="176" customWidth="1"/>
    <col min="1072" max="1072" width="36.5703125" style="176" customWidth="1"/>
    <col min="1073" max="1074" width="36.85546875" style="176" customWidth="1"/>
    <col min="1075" max="1075" width="36.5703125" style="176" customWidth="1"/>
    <col min="1076" max="1076" width="37" style="176" customWidth="1"/>
    <col min="1077" max="1095" width="36.85546875" style="176" customWidth="1"/>
    <col min="1096" max="1096" width="37" style="176" customWidth="1"/>
    <col min="1097" max="1114" width="36.85546875" style="176" customWidth="1"/>
    <col min="1115" max="1115" width="36.5703125" style="176" customWidth="1"/>
    <col min="1116" max="1128" width="36.85546875" style="176" customWidth="1"/>
    <col min="1129" max="1129" width="36.5703125" style="176" customWidth="1"/>
    <col min="1130" max="1132" width="36.85546875" style="176" customWidth="1"/>
    <col min="1133" max="1133" width="36.5703125" style="176" customWidth="1"/>
    <col min="1134" max="1141" width="36.85546875" style="176" customWidth="1"/>
    <col min="1142" max="1142" width="36.5703125" style="176" customWidth="1"/>
    <col min="1143" max="1280" width="36.85546875" style="176"/>
    <col min="1281" max="1281" width="18.5703125" style="176" customWidth="1"/>
    <col min="1282" max="1290" width="31.42578125" style="176" customWidth="1"/>
    <col min="1291" max="1307" width="36.85546875" style="176" customWidth="1"/>
    <col min="1308" max="1308" width="37" style="176" customWidth="1"/>
    <col min="1309" max="1324" width="36.85546875" style="176" customWidth="1"/>
    <col min="1325" max="1325" width="37.140625" style="176" customWidth="1"/>
    <col min="1326" max="1327" width="36.85546875" style="176" customWidth="1"/>
    <col min="1328" max="1328" width="36.5703125" style="176" customWidth="1"/>
    <col min="1329" max="1330" width="36.85546875" style="176" customWidth="1"/>
    <col min="1331" max="1331" width="36.5703125" style="176" customWidth="1"/>
    <col min="1332" max="1332" width="37" style="176" customWidth="1"/>
    <col min="1333" max="1351" width="36.85546875" style="176" customWidth="1"/>
    <col min="1352" max="1352" width="37" style="176" customWidth="1"/>
    <col min="1353" max="1370" width="36.85546875" style="176" customWidth="1"/>
    <col min="1371" max="1371" width="36.5703125" style="176" customWidth="1"/>
    <col min="1372" max="1384" width="36.85546875" style="176" customWidth="1"/>
    <col min="1385" max="1385" width="36.5703125" style="176" customWidth="1"/>
    <col min="1386" max="1388" width="36.85546875" style="176" customWidth="1"/>
    <col min="1389" max="1389" width="36.5703125" style="176" customWidth="1"/>
    <col min="1390" max="1397" width="36.85546875" style="176" customWidth="1"/>
    <col min="1398" max="1398" width="36.5703125" style="176" customWidth="1"/>
    <col min="1399" max="1536" width="36.85546875" style="176"/>
    <col min="1537" max="1537" width="18.5703125" style="176" customWidth="1"/>
    <col min="1538" max="1546" width="31.42578125" style="176" customWidth="1"/>
    <col min="1547" max="1563" width="36.85546875" style="176" customWidth="1"/>
    <col min="1564" max="1564" width="37" style="176" customWidth="1"/>
    <col min="1565" max="1580" width="36.85546875" style="176" customWidth="1"/>
    <col min="1581" max="1581" width="37.140625" style="176" customWidth="1"/>
    <col min="1582" max="1583" width="36.85546875" style="176" customWidth="1"/>
    <col min="1584" max="1584" width="36.5703125" style="176" customWidth="1"/>
    <col min="1585" max="1586" width="36.85546875" style="176" customWidth="1"/>
    <col min="1587" max="1587" width="36.5703125" style="176" customWidth="1"/>
    <col min="1588" max="1588" width="37" style="176" customWidth="1"/>
    <col min="1589" max="1607" width="36.85546875" style="176" customWidth="1"/>
    <col min="1608" max="1608" width="37" style="176" customWidth="1"/>
    <col min="1609" max="1626" width="36.85546875" style="176" customWidth="1"/>
    <col min="1627" max="1627" width="36.5703125" style="176" customWidth="1"/>
    <col min="1628" max="1640" width="36.85546875" style="176" customWidth="1"/>
    <col min="1641" max="1641" width="36.5703125" style="176" customWidth="1"/>
    <col min="1642" max="1644" width="36.85546875" style="176" customWidth="1"/>
    <col min="1645" max="1645" width="36.5703125" style="176" customWidth="1"/>
    <col min="1646" max="1653" width="36.85546875" style="176" customWidth="1"/>
    <col min="1654" max="1654" width="36.5703125" style="176" customWidth="1"/>
    <col min="1655" max="1792" width="36.85546875" style="176"/>
    <col min="1793" max="1793" width="18.5703125" style="176" customWidth="1"/>
    <col min="1794" max="1802" width="31.42578125" style="176" customWidth="1"/>
    <col min="1803" max="1819" width="36.85546875" style="176" customWidth="1"/>
    <col min="1820" max="1820" width="37" style="176" customWidth="1"/>
    <col min="1821" max="1836" width="36.85546875" style="176" customWidth="1"/>
    <col min="1837" max="1837" width="37.140625" style="176" customWidth="1"/>
    <col min="1838" max="1839" width="36.85546875" style="176" customWidth="1"/>
    <col min="1840" max="1840" width="36.5703125" style="176" customWidth="1"/>
    <col min="1841" max="1842" width="36.85546875" style="176" customWidth="1"/>
    <col min="1843" max="1843" width="36.5703125" style="176" customWidth="1"/>
    <col min="1844" max="1844" width="37" style="176" customWidth="1"/>
    <col min="1845" max="1863" width="36.85546875" style="176" customWidth="1"/>
    <col min="1864" max="1864" width="37" style="176" customWidth="1"/>
    <col min="1865" max="1882" width="36.85546875" style="176" customWidth="1"/>
    <col min="1883" max="1883" width="36.5703125" style="176" customWidth="1"/>
    <col min="1884" max="1896" width="36.85546875" style="176" customWidth="1"/>
    <col min="1897" max="1897" width="36.5703125" style="176" customWidth="1"/>
    <col min="1898" max="1900" width="36.85546875" style="176" customWidth="1"/>
    <col min="1901" max="1901" width="36.5703125" style="176" customWidth="1"/>
    <col min="1902" max="1909" width="36.85546875" style="176" customWidth="1"/>
    <col min="1910" max="1910" width="36.5703125" style="176" customWidth="1"/>
    <col min="1911" max="2048" width="36.85546875" style="176"/>
    <col min="2049" max="2049" width="18.5703125" style="176" customWidth="1"/>
    <col min="2050" max="2058" width="31.42578125" style="176" customWidth="1"/>
    <col min="2059" max="2075" width="36.85546875" style="176" customWidth="1"/>
    <col min="2076" max="2076" width="37" style="176" customWidth="1"/>
    <col min="2077" max="2092" width="36.85546875" style="176" customWidth="1"/>
    <col min="2093" max="2093" width="37.140625" style="176" customWidth="1"/>
    <col min="2094" max="2095" width="36.85546875" style="176" customWidth="1"/>
    <col min="2096" max="2096" width="36.5703125" style="176" customWidth="1"/>
    <col min="2097" max="2098" width="36.85546875" style="176" customWidth="1"/>
    <col min="2099" max="2099" width="36.5703125" style="176" customWidth="1"/>
    <col min="2100" max="2100" width="37" style="176" customWidth="1"/>
    <col min="2101" max="2119" width="36.85546875" style="176" customWidth="1"/>
    <col min="2120" max="2120" width="37" style="176" customWidth="1"/>
    <col min="2121" max="2138" width="36.85546875" style="176" customWidth="1"/>
    <col min="2139" max="2139" width="36.5703125" style="176" customWidth="1"/>
    <col min="2140" max="2152" width="36.85546875" style="176" customWidth="1"/>
    <col min="2153" max="2153" width="36.5703125" style="176" customWidth="1"/>
    <col min="2154" max="2156" width="36.85546875" style="176" customWidth="1"/>
    <col min="2157" max="2157" width="36.5703125" style="176" customWidth="1"/>
    <col min="2158" max="2165" width="36.85546875" style="176" customWidth="1"/>
    <col min="2166" max="2166" width="36.5703125" style="176" customWidth="1"/>
    <col min="2167" max="2304" width="36.85546875" style="176"/>
    <col min="2305" max="2305" width="18.5703125" style="176" customWidth="1"/>
    <col min="2306" max="2314" width="31.42578125" style="176" customWidth="1"/>
    <col min="2315" max="2331" width="36.85546875" style="176" customWidth="1"/>
    <col min="2332" max="2332" width="37" style="176" customWidth="1"/>
    <col min="2333" max="2348" width="36.85546875" style="176" customWidth="1"/>
    <col min="2349" max="2349" width="37.140625" style="176" customWidth="1"/>
    <col min="2350" max="2351" width="36.85546875" style="176" customWidth="1"/>
    <col min="2352" max="2352" width="36.5703125" style="176" customWidth="1"/>
    <col min="2353" max="2354" width="36.85546875" style="176" customWidth="1"/>
    <col min="2355" max="2355" width="36.5703125" style="176" customWidth="1"/>
    <col min="2356" max="2356" width="37" style="176" customWidth="1"/>
    <col min="2357" max="2375" width="36.85546875" style="176" customWidth="1"/>
    <col min="2376" max="2376" width="37" style="176" customWidth="1"/>
    <col min="2377" max="2394" width="36.85546875" style="176" customWidth="1"/>
    <col min="2395" max="2395" width="36.5703125" style="176" customWidth="1"/>
    <col min="2396" max="2408" width="36.85546875" style="176" customWidth="1"/>
    <col min="2409" max="2409" width="36.5703125" style="176" customWidth="1"/>
    <col min="2410" max="2412" width="36.85546875" style="176" customWidth="1"/>
    <col min="2413" max="2413" width="36.5703125" style="176" customWidth="1"/>
    <col min="2414" max="2421" width="36.85546875" style="176" customWidth="1"/>
    <col min="2422" max="2422" width="36.5703125" style="176" customWidth="1"/>
    <col min="2423" max="2560" width="36.85546875" style="176"/>
    <col min="2561" max="2561" width="18.5703125" style="176" customWidth="1"/>
    <col min="2562" max="2570" width="31.42578125" style="176" customWidth="1"/>
    <col min="2571" max="2587" width="36.85546875" style="176" customWidth="1"/>
    <col min="2588" max="2588" width="37" style="176" customWidth="1"/>
    <col min="2589" max="2604" width="36.85546875" style="176" customWidth="1"/>
    <col min="2605" max="2605" width="37.140625" style="176" customWidth="1"/>
    <col min="2606" max="2607" width="36.85546875" style="176" customWidth="1"/>
    <col min="2608" max="2608" width="36.5703125" style="176" customWidth="1"/>
    <col min="2609" max="2610" width="36.85546875" style="176" customWidth="1"/>
    <col min="2611" max="2611" width="36.5703125" style="176" customWidth="1"/>
    <col min="2612" max="2612" width="37" style="176" customWidth="1"/>
    <col min="2613" max="2631" width="36.85546875" style="176" customWidth="1"/>
    <col min="2632" max="2632" width="37" style="176" customWidth="1"/>
    <col min="2633" max="2650" width="36.85546875" style="176" customWidth="1"/>
    <col min="2651" max="2651" width="36.5703125" style="176" customWidth="1"/>
    <col min="2652" max="2664" width="36.85546875" style="176" customWidth="1"/>
    <col min="2665" max="2665" width="36.5703125" style="176" customWidth="1"/>
    <col min="2666" max="2668" width="36.85546875" style="176" customWidth="1"/>
    <col min="2669" max="2669" width="36.5703125" style="176" customWidth="1"/>
    <col min="2670" max="2677" width="36.85546875" style="176" customWidth="1"/>
    <col min="2678" max="2678" width="36.5703125" style="176" customWidth="1"/>
    <col min="2679" max="2816" width="36.85546875" style="176"/>
    <col min="2817" max="2817" width="18.5703125" style="176" customWidth="1"/>
    <col min="2818" max="2826" width="31.42578125" style="176" customWidth="1"/>
    <col min="2827" max="2843" width="36.85546875" style="176" customWidth="1"/>
    <col min="2844" max="2844" width="37" style="176" customWidth="1"/>
    <col min="2845" max="2860" width="36.85546875" style="176" customWidth="1"/>
    <col min="2861" max="2861" width="37.140625" style="176" customWidth="1"/>
    <col min="2862" max="2863" width="36.85546875" style="176" customWidth="1"/>
    <col min="2864" max="2864" width="36.5703125" style="176" customWidth="1"/>
    <col min="2865" max="2866" width="36.85546875" style="176" customWidth="1"/>
    <col min="2867" max="2867" width="36.5703125" style="176" customWidth="1"/>
    <col min="2868" max="2868" width="37" style="176" customWidth="1"/>
    <col min="2869" max="2887" width="36.85546875" style="176" customWidth="1"/>
    <col min="2888" max="2888" width="37" style="176" customWidth="1"/>
    <col min="2889" max="2906" width="36.85546875" style="176" customWidth="1"/>
    <col min="2907" max="2907" width="36.5703125" style="176" customWidth="1"/>
    <col min="2908" max="2920" width="36.85546875" style="176" customWidth="1"/>
    <col min="2921" max="2921" width="36.5703125" style="176" customWidth="1"/>
    <col min="2922" max="2924" width="36.85546875" style="176" customWidth="1"/>
    <col min="2925" max="2925" width="36.5703125" style="176" customWidth="1"/>
    <col min="2926" max="2933" width="36.85546875" style="176" customWidth="1"/>
    <col min="2934" max="2934" width="36.5703125" style="176" customWidth="1"/>
    <col min="2935" max="3072" width="36.85546875" style="176"/>
    <col min="3073" max="3073" width="18.5703125" style="176" customWidth="1"/>
    <col min="3074" max="3082" width="31.42578125" style="176" customWidth="1"/>
    <col min="3083" max="3099" width="36.85546875" style="176" customWidth="1"/>
    <col min="3100" max="3100" width="37" style="176" customWidth="1"/>
    <col min="3101" max="3116" width="36.85546875" style="176" customWidth="1"/>
    <col min="3117" max="3117" width="37.140625" style="176" customWidth="1"/>
    <col min="3118" max="3119" width="36.85546875" style="176" customWidth="1"/>
    <col min="3120" max="3120" width="36.5703125" style="176" customWidth="1"/>
    <col min="3121" max="3122" width="36.85546875" style="176" customWidth="1"/>
    <col min="3123" max="3123" width="36.5703125" style="176" customWidth="1"/>
    <col min="3124" max="3124" width="37" style="176" customWidth="1"/>
    <col min="3125" max="3143" width="36.85546875" style="176" customWidth="1"/>
    <col min="3144" max="3144" width="37" style="176" customWidth="1"/>
    <col min="3145" max="3162" width="36.85546875" style="176" customWidth="1"/>
    <col min="3163" max="3163" width="36.5703125" style="176" customWidth="1"/>
    <col min="3164" max="3176" width="36.85546875" style="176" customWidth="1"/>
    <col min="3177" max="3177" width="36.5703125" style="176" customWidth="1"/>
    <col min="3178" max="3180" width="36.85546875" style="176" customWidth="1"/>
    <col min="3181" max="3181" width="36.5703125" style="176" customWidth="1"/>
    <col min="3182" max="3189" width="36.85546875" style="176" customWidth="1"/>
    <col min="3190" max="3190" width="36.5703125" style="176" customWidth="1"/>
    <col min="3191" max="3328" width="36.85546875" style="176"/>
    <col min="3329" max="3329" width="18.5703125" style="176" customWidth="1"/>
    <col min="3330" max="3338" width="31.42578125" style="176" customWidth="1"/>
    <col min="3339" max="3355" width="36.85546875" style="176" customWidth="1"/>
    <col min="3356" max="3356" width="37" style="176" customWidth="1"/>
    <col min="3357" max="3372" width="36.85546875" style="176" customWidth="1"/>
    <col min="3373" max="3373" width="37.140625" style="176" customWidth="1"/>
    <col min="3374" max="3375" width="36.85546875" style="176" customWidth="1"/>
    <col min="3376" max="3376" width="36.5703125" style="176" customWidth="1"/>
    <col min="3377" max="3378" width="36.85546875" style="176" customWidth="1"/>
    <col min="3379" max="3379" width="36.5703125" style="176" customWidth="1"/>
    <col min="3380" max="3380" width="37" style="176" customWidth="1"/>
    <col min="3381" max="3399" width="36.85546875" style="176" customWidth="1"/>
    <col min="3400" max="3400" width="37" style="176" customWidth="1"/>
    <col min="3401" max="3418" width="36.85546875" style="176" customWidth="1"/>
    <col min="3419" max="3419" width="36.5703125" style="176" customWidth="1"/>
    <col min="3420" max="3432" width="36.85546875" style="176" customWidth="1"/>
    <col min="3433" max="3433" width="36.5703125" style="176" customWidth="1"/>
    <col min="3434" max="3436" width="36.85546875" style="176" customWidth="1"/>
    <col min="3437" max="3437" width="36.5703125" style="176" customWidth="1"/>
    <col min="3438" max="3445" width="36.85546875" style="176" customWidth="1"/>
    <col min="3446" max="3446" width="36.5703125" style="176" customWidth="1"/>
    <col min="3447" max="3584" width="36.85546875" style="176"/>
    <col min="3585" max="3585" width="18.5703125" style="176" customWidth="1"/>
    <col min="3586" max="3594" width="31.42578125" style="176" customWidth="1"/>
    <col min="3595" max="3611" width="36.85546875" style="176" customWidth="1"/>
    <col min="3612" max="3612" width="37" style="176" customWidth="1"/>
    <col min="3613" max="3628" width="36.85546875" style="176" customWidth="1"/>
    <col min="3629" max="3629" width="37.140625" style="176" customWidth="1"/>
    <col min="3630" max="3631" width="36.85546875" style="176" customWidth="1"/>
    <col min="3632" max="3632" width="36.5703125" style="176" customWidth="1"/>
    <col min="3633" max="3634" width="36.85546875" style="176" customWidth="1"/>
    <col min="3635" max="3635" width="36.5703125" style="176" customWidth="1"/>
    <col min="3636" max="3636" width="37" style="176" customWidth="1"/>
    <col min="3637" max="3655" width="36.85546875" style="176" customWidth="1"/>
    <col min="3656" max="3656" width="37" style="176" customWidth="1"/>
    <col min="3657" max="3674" width="36.85546875" style="176" customWidth="1"/>
    <col min="3675" max="3675" width="36.5703125" style="176" customWidth="1"/>
    <col min="3676" max="3688" width="36.85546875" style="176" customWidth="1"/>
    <col min="3689" max="3689" width="36.5703125" style="176" customWidth="1"/>
    <col min="3690" max="3692" width="36.85546875" style="176" customWidth="1"/>
    <col min="3693" max="3693" width="36.5703125" style="176" customWidth="1"/>
    <col min="3694" max="3701" width="36.85546875" style="176" customWidth="1"/>
    <col min="3702" max="3702" width="36.5703125" style="176" customWidth="1"/>
    <col min="3703" max="3840" width="36.85546875" style="176"/>
    <col min="3841" max="3841" width="18.5703125" style="176" customWidth="1"/>
    <col min="3842" max="3850" width="31.42578125" style="176" customWidth="1"/>
    <col min="3851" max="3867" width="36.85546875" style="176" customWidth="1"/>
    <col min="3868" max="3868" width="37" style="176" customWidth="1"/>
    <col min="3869" max="3884" width="36.85546875" style="176" customWidth="1"/>
    <col min="3885" max="3885" width="37.140625" style="176" customWidth="1"/>
    <col min="3886" max="3887" width="36.85546875" style="176" customWidth="1"/>
    <col min="3888" max="3888" width="36.5703125" style="176" customWidth="1"/>
    <col min="3889" max="3890" width="36.85546875" style="176" customWidth="1"/>
    <col min="3891" max="3891" width="36.5703125" style="176" customWidth="1"/>
    <col min="3892" max="3892" width="37" style="176" customWidth="1"/>
    <col min="3893" max="3911" width="36.85546875" style="176" customWidth="1"/>
    <col min="3912" max="3912" width="37" style="176" customWidth="1"/>
    <col min="3913" max="3930" width="36.85546875" style="176" customWidth="1"/>
    <col min="3931" max="3931" width="36.5703125" style="176" customWidth="1"/>
    <col min="3932" max="3944" width="36.85546875" style="176" customWidth="1"/>
    <col min="3945" max="3945" width="36.5703125" style="176" customWidth="1"/>
    <col min="3946" max="3948" width="36.85546875" style="176" customWidth="1"/>
    <col min="3949" max="3949" width="36.5703125" style="176" customWidth="1"/>
    <col min="3950" max="3957" width="36.85546875" style="176" customWidth="1"/>
    <col min="3958" max="3958" width="36.5703125" style="176" customWidth="1"/>
    <col min="3959" max="4096" width="36.85546875" style="176"/>
    <col min="4097" max="4097" width="18.5703125" style="176" customWidth="1"/>
    <col min="4098" max="4106" width="31.42578125" style="176" customWidth="1"/>
    <col min="4107" max="4123" width="36.85546875" style="176" customWidth="1"/>
    <col min="4124" max="4124" width="37" style="176" customWidth="1"/>
    <col min="4125" max="4140" width="36.85546875" style="176" customWidth="1"/>
    <col min="4141" max="4141" width="37.140625" style="176" customWidth="1"/>
    <col min="4142" max="4143" width="36.85546875" style="176" customWidth="1"/>
    <col min="4144" max="4144" width="36.5703125" style="176" customWidth="1"/>
    <col min="4145" max="4146" width="36.85546875" style="176" customWidth="1"/>
    <col min="4147" max="4147" width="36.5703125" style="176" customWidth="1"/>
    <col min="4148" max="4148" width="37" style="176" customWidth="1"/>
    <col min="4149" max="4167" width="36.85546875" style="176" customWidth="1"/>
    <col min="4168" max="4168" width="37" style="176" customWidth="1"/>
    <col min="4169" max="4186" width="36.85546875" style="176" customWidth="1"/>
    <col min="4187" max="4187" width="36.5703125" style="176" customWidth="1"/>
    <col min="4188" max="4200" width="36.85546875" style="176" customWidth="1"/>
    <col min="4201" max="4201" width="36.5703125" style="176" customWidth="1"/>
    <col min="4202" max="4204" width="36.85546875" style="176" customWidth="1"/>
    <col min="4205" max="4205" width="36.5703125" style="176" customWidth="1"/>
    <col min="4206" max="4213" width="36.85546875" style="176" customWidth="1"/>
    <col min="4214" max="4214" width="36.5703125" style="176" customWidth="1"/>
    <col min="4215" max="4352" width="36.85546875" style="176"/>
    <col min="4353" max="4353" width="18.5703125" style="176" customWidth="1"/>
    <col min="4354" max="4362" width="31.42578125" style="176" customWidth="1"/>
    <col min="4363" max="4379" width="36.85546875" style="176" customWidth="1"/>
    <col min="4380" max="4380" width="37" style="176" customWidth="1"/>
    <col min="4381" max="4396" width="36.85546875" style="176" customWidth="1"/>
    <col min="4397" max="4397" width="37.140625" style="176" customWidth="1"/>
    <col min="4398" max="4399" width="36.85546875" style="176" customWidth="1"/>
    <col min="4400" max="4400" width="36.5703125" style="176" customWidth="1"/>
    <col min="4401" max="4402" width="36.85546875" style="176" customWidth="1"/>
    <col min="4403" max="4403" width="36.5703125" style="176" customWidth="1"/>
    <col min="4404" max="4404" width="37" style="176" customWidth="1"/>
    <col min="4405" max="4423" width="36.85546875" style="176" customWidth="1"/>
    <col min="4424" max="4424" width="37" style="176" customWidth="1"/>
    <col min="4425" max="4442" width="36.85546875" style="176" customWidth="1"/>
    <col min="4443" max="4443" width="36.5703125" style="176" customWidth="1"/>
    <col min="4444" max="4456" width="36.85546875" style="176" customWidth="1"/>
    <col min="4457" max="4457" width="36.5703125" style="176" customWidth="1"/>
    <col min="4458" max="4460" width="36.85546875" style="176" customWidth="1"/>
    <col min="4461" max="4461" width="36.5703125" style="176" customWidth="1"/>
    <col min="4462" max="4469" width="36.85546875" style="176" customWidth="1"/>
    <col min="4470" max="4470" width="36.5703125" style="176" customWidth="1"/>
    <col min="4471" max="4608" width="36.85546875" style="176"/>
    <col min="4609" max="4609" width="18.5703125" style="176" customWidth="1"/>
    <col min="4610" max="4618" width="31.42578125" style="176" customWidth="1"/>
    <col min="4619" max="4635" width="36.85546875" style="176" customWidth="1"/>
    <col min="4636" max="4636" width="37" style="176" customWidth="1"/>
    <col min="4637" max="4652" width="36.85546875" style="176" customWidth="1"/>
    <col min="4653" max="4653" width="37.140625" style="176" customWidth="1"/>
    <col min="4654" max="4655" width="36.85546875" style="176" customWidth="1"/>
    <col min="4656" max="4656" width="36.5703125" style="176" customWidth="1"/>
    <col min="4657" max="4658" width="36.85546875" style="176" customWidth="1"/>
    <col min="4659" max="4659" width="36.5703125" style="176" customWidth="1"/>
    <col min="4660" max="4660" width="37" style="176" customWidth="1"/>
    <col min="4661" max="4679" width="36.85546875" style="176" customWidth="1"/>
    <col min="4680" max="4680" width="37" style="176" customWidth="1"/>
    <col min="4681" max="4698" width="36.85546875" style="176" customWidth="1"/>
    <col min="4699" max="4699" width="36.5703125" style="176" customWidth="1"/>
    <col min="4700" max="4712" width="36.85546875" style="176" customWidth="1"/>
    <col min="4713" max="4713" width="36.5703125" style="176" customWidth="1"/>
    <col min="4714" max="4716" width="36.85546875" style="176" customWidth="1"/>
    <col min="4717" max="4717" width="36.5703125" style="176" customWidth="1"/>
    <col min="4718" max="4725" width="36.85546875" style="176" customWidth="1"/>
    <col min="4726" max="4726" width="36.5703125" style="176" customWidth="1"/>
    <col min="4727" max="4864" width="36.85546875" style="176"/>
    <col min="4865" max="4865" width="18.5703125" style="176" customWidth="1"/>
    <col min="4866" max="4874" width="31.42578125" style="176" customWidth="1"/>
    <col min="4875" max="4891" width="36.85546875" style="176" customWidth="1"/>
    <col min="4892" max="4892" width="37" style="176" customWidth="1"/>
    <col min="4893" max="4908" width="36.85546875" style="176" customWidth="1"/>
    <col min="4909" max="4909" width="37.140625" style="176" customWidth="1"/>
    <col min="4910" max="4911" width="36.85546875" style="176" customWidth="1"/>
    <col min="4912" max="4912" width="36.5703125" style="176" customWidth="1"/>
    <col min="4913" max="4914" width="36.85546875" style="176" customWidth="1"/>
    <col min="4915" max="4915" width="36.5703125" style="176" customWidth="1"/>
    <col min="4916" max="4916" width="37" style="176" customWidth="1"/>
    <col min="4917" max="4935" width="36.85546875" style="176" customWidth="1"/>
    <col min="4936" max="4936" width="37" style="176" customWidth="1"/>
    <col min="4937" max="4954" width="36.85546875" style="176" customWidth="1"/>
    <col min="4955" max="4955" width="36.5703125" style="176" customWidth="1"/>
    <col min="4956" max="4968" width="36.85546875" style="176" customWidth="1"/>
    <col min="4969" max="4969" width="36.5703125" style="176" customWidth="1"/>
    <col min="4970" max="4972" width="36.85546875" style="176" customWidth="1"/>
    <col min="4973" max="4973" width="36.5703125" style="176" customWidth="1"/>
    <col min="4974" max="4981" width="36.85546875" style="176" customWidth="1"/>
    <col min="4982" max="4982" width="36.5703125" style="176" customWidth="1"/>
    <col min="4983" max="5120" width="36.85546875" style="176"/>
    <col min="5121" max="5121" width="18.5703125" style="176" customWidth="1"/>
    <col min="5122" max="5130" width="31.42578125" style="176" customWidth="1"/>
    <col min="5131" max="5147" width="36.85546875" style="176" customWidth="1"/>
    <col min="5148" max="5148" width="37" style="176" customWidth="1"/>
    <col min="5149" max="5164" width="36.85546875" style="176" customWidth="1"/>
    <col min="5165" max="5165" width="37.140625" style="176" customWidth="1"/>
    <col min="5166" max="5167" width="36.85546875" style="176" customWidth="1"/>
    <col min="5168" max="5168" width="36.5703125" style="176" customWidth="1"/>
    <col min="5169" max="5170" width="36.85546875" style="176" customWidth="1"/>
    <col min="5171" max="5171" width="36.5703125" style="176" customWidth="1"/>
    <col min="5172" max="5172" width="37" style="176" customWidth="1"/>
    <col min="5173" max="5191" width="36.85546875" style="176" customWidth="1"/>
    <col min="5192" max="5192" width="37" style="176" customWidth="1"/>
    <col min="5193" max="5210" width="36.85546875" style="176" customWidth="1"/>
    <col min="5211" max="5211" width="36.5703125" style="176" customWidth="1"/>
    <col min="5212" max="5224" width="36.85546875" style="176" customWidth="1"/>
    <col min="5225" max="5225" width="36.5703125" style="176" customWidth="1"/>
    <col min="5226" max="5228" width="36.85546875" style="176" customWidth="1"/>
    <col min="5229" max="5229" width="36.5703125" style="176" customWidth="1"/>
    <col min="5230" max="5237" width="36.85546875" style="176" customWidth="1"/>
    <col min="5238" max="5238" width="36.5703125" style="176" customWidth="1"/>
    <col min="5239" max="5376" width="36.85546875" style="176"/>
    <col min="5377" max="5377" width="18.5703125" style="176" customWidth="1"/>
    <col min="5378" max="5386" width="31.42578125" style="176" customWidth="1"/>
    <col min="5387" max="5403" width="36.85546875" style="176" customWidth="1"/>
    <col min="5404" max="5404" width="37" style="176" customWidth="1"/>
    <col min="5405" max="5420" width="36.85546875" style="176" customWidth="1"/>
    <col min="5421" max="5421" width="37.140625" style="176" customWidth="1"/>
    <col min="5422" max="5423" width="36.85546875" style="176" customWidth="1"/>
    <col min="5424" max="5424" width="36.5703125" style="176" customWidth="1"/>
    <col min="5425" max="5426" width="36.85546875" style="176" customWidth="1"/>
    <col min="5427" max="5427" width="36.5703125" style="176" customWidth="1"/>
    <col min="5428" max="5428" width="37" style="176" customWidth="1"/>
    <col min="5429" max="5447" width="36.85546875" style="176" customWidth="1"/>
    <col min="5448" max="5448" width="37" style="176" customWidth="1"/>
    <col min="5449" max="5466" width="36.85546875" style="176" customWidth="1"/>
    <col min="5467" max="5467" width="36.5703125" style="176" customWidth="1"/>
    <col min="5468" max="5480" width="36.85546875" style="176" customWidth="1"/>
    <col min="5481" max="5481" width="36.5703125" style="176" customWidth="1"/>
    <col min="5482" max="5484" width="36.85546875" style="176" customWidth="1"/>
    <col min="5485" max="5485" width="36.5703125" style="176" customWidth="1"/>
    <col min="5486" max="5493" width="36.85546875" style="176" customWidth="1"/>
    <col min="5494" max="5494" width="36.5703125" style="176" customWidth="1"/>
    <col min="5495" max="5632" width="36.85546875" style="176"/>
    <col min="5633" max="5633" width="18.5703125" style="176" customWidth="1"/>
    <col min="5634" max="5642" width="31.42578125" style="176" customWidth="1"/>
    <col min="5643" max="5659" width="36.85546875" style="176" customWidth="1"/>
    <col min="5660" max="5660" width="37" style="176" customWidth="1"/>
    <col min="5661" max="5676" width="36.85546875" style="176" customWidth="1"/>
    <col min="5677" max="5677" width="37.140625" style="176" customWidth="1"/>
    <col min="5678" max="5679" width="36.85546875" style="176" customWidth="1"/>
    <col min="5680" max="5680" width="36.5703125" style="176" customWidth="1"/>
    <col min="5681" max="5682" width="36.85546875" style="176" customWidth="1"/>
    <col min="5683" max="5683" width="36.5703125" style="176" customWidth="1"/>
    <col min="5684" max="5684" width="37" style="176" customWidth="1"/>
    <col min="5685" max="5703" width="36.85546875" style="176" customWidth="1"/>
    <col min="5704" max="5704" width="37" style="176" customWidth="1"/>
    <col min="5705" max="5722" width="36.85546875" style="176" customWidth="1"/>
    <col min="5723" max="5723" width="36.5703125" style="176" customWidth="1"/>
    <col min="5724" max="5736" width="36.85546875" style="176" customWidth="1"/>
    <col min="5737" max="5737" width="36.5703125" style="176" customWidth="1"/>
    <col min="5738" max="5740" width="36.85546875" style="176" customWidth="1"/>
    <col min="5741" max="5741" width="36.5703125" style="176" customWidth="1"/>
    <col min="5742" max="5749" width="36.85546875" style="176" customWidth="1"/>
    <col min="5750" max="5750" width="36.5703125" style="176" customWidth="1"/>
    <col min="5751" max="5888" width="36.85546875" style="176"/>
    <col min="5889" max="5889" width="18.5703125" style="176" customWidth="1"/>
    <col min="5890" max="5898" width="31.42578125" style="176" customWidth="1"/>
    <col min="5899" max="5915" width="36.85546875" style="176" customWidth="1"/>
    <col min="5916" max="5916" width="37" style="176" customWidth="1"/>
    <col min="5917" max="5932" width="36.85546875" style="176" customWidth="1"/>
    <col min="5933" max="5933" width="37.140625" style="176" customWidth="1"/>
    <col min="5934" max="5935" width="36.85546875" style="176" customWidth="1"/>
    <col min="5936" max="5936" width="36.5703125" style="176" customWidth="1"/>
    <col min="5937" max="5938" width="36.85546875" style="176" customWidth="1"/>
    <col min="5939" max="5939" width="36.5703125" style="176" customWidth="1"/>
    <col min="5940" max="5940" width="37" style="176" customWidth="1"/>
    <col min="5941" max="5959" width="36.85546875" style="176" customWidth="1"/>
    <col min="5960" max="5960" width="37" style="176" customWidth="1"/>
    <col min="5961" max="5978" width="36.85546875" style="176" customWidth="1"/>
    <col min="5979" max="5979" width="36.5703125" style="176" customWidth="1"/>
    <col min="5980" max="5992" width="36.85546875" style="176" customWidth="1"/>
    <col min="5993" max="5993" width="36.5703125" style="176" customWidth="1"/>
    <col min="5994" max="5996" width="36.85546875" style="176" customWidth="1"/>
    <col min="5997" max="5997" width="36.5703125" style="176" customWidth="1"/>
    <col min="5998" max="6005" width="36.85546875" style="176" customWidth="1"/>
    <col min="6006" max="6006" width="36.5703125" style="176" customWidth="1"/>
    <col min="6007" max="6144" width="36.85546875" style="176"/>
    <col min="6145" max="6145" width="18.5703125" style="176" customWidth="1"/>
    <col min="6146" max="6154" width="31.42578125" style="176" customWidth="1"/>
    <col min="6155" max="6171" width="36.85546875" style="176" customWidth="1"/>
    <col min="6172" max="6172" width="37" style="176" customWidth="1"/>
    <col min="6173" max="6188" width="36.85546875" style="176" customWidth="1"/>
    <col min="6189" max="6189" width="37.140625" style="176" customWidth="1"/>
    <col min="6190" max="6191" width="36.85546875" style="176" customWidth="1"/>
    <col min="6192" max="6192" width="36.5703125" style="176" customWidth="1"/>
    <col min="6193" max="6194" width="36.85546875" style="176" customWidth="1"/>
    <col min="6195" max="6195" width="36.5703125" style="176" customWidth="1"/>
    <col min="6196" max="6196" width="37" style="176" customWidth="1"/>
    <col min="6197" max="6215" width="36.85546875" style="176" customWidth="1"/>
    <col min="6216" max="6216" width="37" style="176" customWidth="1"/>
    <col min="6217" max="6234" width="36.85546875" style="176" customWidth="1"/>
    <col min="6235" max="6235" width="36.5703125" style="176" customWidth="1"/>
    <col min="6236" max="6248" width="36.85546875" style="176" customWidth="1"/>
    <col min="6249" max="6249" width="36.5703125" style="176" customWidth="1"/>
    <col min="6250" max="6252" width="36.85546875" style="176" customWidth="1"/>
    <col min="6253" max="6253" width="36.5703125" style="176" customWidth="1"/>
    <col min="6254" max="6261" width="36.85546875" style="176" customWidth="1"/>
    <col min="6262" max="6262" width="36.5703125" style="176" customWidth="1"/>
    <col min="6263" max="6400" width="36.85546875" style="176"/>
    <col min="6401" max="6401" width="18.5703125" style="176" customWidth="1"/>
    <col min="6402" max="6410" width="31.42578125" style="176" customWidth="1"/>
    <col min="6411" max="6427" width="36.85546875" style="176" customWidth="1"/>
    <col min="6428" max="6428" width="37" style="176" customWidth="1"/>
    <col min="6429" max="6444" width="36.85546875" style="176" customWidth="1"/>
    <col min="6445" max="6445" width="37.140625" style="176" customWidth="1"/>
    <col min="6446" max="6447" width="36.85546875" style="176" customWidth="1"/>
    <col min="6448" max="6448" width="36.5703125" style="176" customWidth="1"/>
    <col min="6449" max="6450" width="36.85546875" style="176" customWidth="1"/>
    <col min="6451" max="6451" width="36.5703125" style="176" customWidth="1"/>
    <col min="6452" max="6452" width="37" style="176" customWidth="1"/>
    <col min="6453" max="6471" width="36.85546875" style="176" customWidth="1"/>
    <col min="6472" max="6472" width="37" style="176" customWidth="1"/>
    <col min="6473" max="6490" width="36.85546875" style="176" customWidth="1"/>
    <col min="6491" max="6491" width="36.5703125" style="176" customWidth="1"/>
    <col min="6492" max="6504" width="36.85546875" style="176" customWidth="1"/>
    <col min="6505" max="6505" width="36.5703125" style="176" customWidth="1"/>
    <col min="6506" max="6508" width="36.85546875" style="176" customWidth="1"/>
    <col min="6509" max="6509" width="36.5703125" style="176" customWidth="1"/>
    <col min="6510" max="6517" width="36.85546875" style="176" customWidth="1"/>
    <col min="6518" max="6518" width="36.5703125" style="176" customWidth="1"/>
    <col min="6519" max="6656" width="36.85546875" style="176"/>
    <col min="6657" max="6657" width="18.5703125" style="176" customWidth="1"/>
    <col min="6658" max="6666" width="31.42578125" style="176" customWidth="1"/>
    <col min="6667" max="6683" width="36.85546875" style="176" customWidth="1"/>
    <col min="6684" max="6684" width="37" style="176" customWidth="1"/>
    <col min="6685" max="6700" width="36.85546875" style="176" customWidth="1"/>
    <col min="6701" max="6701" width="37.140625" style="176" customWidth="1"/>
    <col min="6702" max="6703" width="36.85546875" style="176" customWidth="1"/>
    <col min="6704" max="6704" width="36.5703125" style="176" customWidth="1"/>
    <col min="6705" max="6706" width="36.85546875" style="176" customWidth="1"/>
    <col min="6707" max="6707" width="36.5703125" style="176" customWidth="1"/>
    <col min="6708" max="6708" width="37" style="176" customWidth="1"/>
    <col min="6709" max="6727" width="36.85546875" style="176" customWidth="1"/>
    <col min="6728" max="6728" width="37" style="176" customWidth="1"/>
    <col min="6729" max="6746" width="36.85546875" style="176" customWidth="1"/>
    <col min="6747" max="6747" width="36.5703125" style="176" customWidth="1"/>
    <col min="6748" max="6760" width="36.85546875" style="176" customWidth="1"/>
    <col min="6761" max="6761" width="36.5703125" style="176" customWidth="1"/>
    <col min="6762" max="6764" width="36.85546875" style="176" customWidth="1"/>
    <col min="6765" max="6765" width="36.5703125" style="176" customWidth="1"/>
    <col min="6766" max="6773" width="36.85546875" style="176" customWidth="1"/>
    <col min="6774" max="6774" width="36.5703125" style="176" customWidth="1"/>
    <col min="6775" max="6912" width="36.85546875" style="176"/>
    <col min="6913" max="6913" width="18.5703125" style="176" customWidth="1"/>
    <col min="6914" max="6922" width="31.42578125" style="176" customWidth="1"/>
    <col min="6923" max="6939" width="36.85546875" style="176" customWidth="1"/>
    <col min="6940" max="6940" width="37" style="176" customWidth="1"/>
    <col min="6941" max="6956" width="36.85546875" style="176" customWidth="1"/>
    <col min="6957" max="6957" width="37.140625" style="176" customWidth="1"/>
    <col min="6958" max="6959" width="36.85546875" style="176" customWidth="1"/>
    <col min="6960" max="6960" width="36.5703125" style="176" customWidth="1"/>
    <col min="6961" max="6962" width="36.85546875" style="176" customWidth="1"/>
    <col min="6963" max="6963" width="36.5703125" style="176" customWidth="1"/>
    <col min="6964" max="6964" width="37" style="176" customWidth="1"/>
    <col min="6965" max="6983" width="36.85546875" style="176" customWidth="1"/>
    <col min="6984" max="6984" width="37" style="176" customWidth="1"/>
    <col min="6985" max="7002" width="36.85546875" style="176" customWidth="1"/>
    <col min="7003" max="7003" width="36.5703125" style="176" customWidth="1"/>
    <col min="7004" max="7016" width="36.85546875" style="176" customWidth="1"/>
    <col min="7017" max="7017" width="36.5703125" style="176" customWidth="1"/>
    <col min="7018" max="7020" width="36.85546875" style="176" customWidth="1"/>
    <col min="7021" max="7021" width="36.5703125" style="176" customWidth="1"/>
    <col min="7022" max="7029" width="36.85546875" style="176" customWidth="1"/>
    <col min="7030" max="7030" width="36.5703125" style="176" customWidth="1"/>
    <col min="7031" max="7168" width="36.85546875" style="176"/>
    <col min="7169" max="7169" width="18.5703125" style="176" customWidth="1"/>
    <col min="7170" max="7178" width="31.42578125" style="176" customWidth="1"/>
    <col min="7179" max="7195" width="36.85546875" style="176" customWidth="1"/>
    <col min="7196" max="7196" width="37" style="176" customWidth="1"/>
    <col min="7197" max="7212" width="36.85546875" style="176" customWidth="1"/>
    <col min="7213" max="7213" width="37.140625" style="176" customWidth="1"/>
    <col min="7214" max="7215" width="36.85546875" style="176" customWidth="1"/>
    <col min="7216" max="7216" width="36.5703125" style="176" customWidth="1"/>
    <col min="7217" max="7218" width="36.85546875" style="176" customWidth="1"/>
    <col min="7219" max="7219" width="36.5703125" style="176" customWidth="1"/>
    <col min="7220" max="7220" width="37" style="176" customWidth="1"/>
    <col min="7221" max="7239" width="36.85546875" style="176" customWidth="1"/>
    <col min="7240" max="7240" width="37" style="176" customWidth="1"/>
    <col min="7241" max="7258" width="36.85546875" style="176" customWidth="1"/>
    <col min="7259" max="7259" width="36.5703125" style="176" customWidth="1"/>
    <col min="7260" max="7272" width="36.85546875" style="176" customWidth="1"/>
    <col min="7273" max="7273" width="36.5703125" style="176" customWidth="1"/>
    <col min="7274" max="7276" width="36.85546875" style="176" customWidth="1"/>
    <col min="7277" max="7277" width="36.5703125" style="176" customWidth="1"/>
    <col min="7278" max="7285" width="36.85546875" style="176" customWidth="1"/>
    <col min="7286" max="7286" width="36.5703125" style="176" customWidth="1"/>
    <col min="7287" max="7424" width="36.85546875" style="176"/>
    <col min="7425" max="7425" width="18.5703125" style="176" customWidth="1"/>
    <col min="7426" max="7434" width="31.42578125" style="176" customWidth="1"/>
    <col min="7435" max="7451" width="36.85546875" style="176" customWidth="1"/>
    <col min="7452" max="7452" width="37" style="176" customWidth="1"/>
    <col min="7453" max="7468" width="36.85546875" style="176" customWidth="1"/>
    <col min="7469" max="7469" width="37.140625" style="176" customWidth="1"/>
    <col min="7470" max="7471" width="36.85546875" style="176" customWidth="1"/>
    <col min="7472" max="7472" width="36.5703125" style="176" customWidth="1"/>
    <col min="7473" max="7474" width="36.85546875" style="176" customWidth="1"/>
    <col min="7475" max="7475" width="36.5703125" style="176" customWidth="1"/>
    <col min="7476" max="7476" width="37" style="176" customWidth="1"/>
    <col min="7477" max="7495" width="36.85546875" style="176" customWidth="1"/>
    <col min="7496" max="7496" width="37" style="176" customWidth="1"/>
    <col min="7497" max="7514" width="36.85546875" style="176" customWidth="1"/>
    <col min="7515" max="7515" width="36.5703125" style="176" customWidth="1"/>
    <col min="7516" max="7528" width="36.85546875" style="176" customWidth="1"/>
    <col min="7529" max="7529" width="36.5703125" style="176" customWidth="1"/>
    <col min="7530" max="7532" width="36.85546875" style="176" customWidth="1"/>
    <col min="7533" max="7533" width="36.5703125" style="176" customWidth="1"/>
    <col min="7534" max="7541" width="36.85546875" style="176" customWidth="1"/>
    <col min="7542" max="7542" width="36.5703125" style="176" customWidth="1"/>
    <col min="7543" max="7680" width="36.85546875" style="176"/>
    <col min="7681" max="7681" width="18.5703125" style="176" customWidth="1"/>
    <col min="7682" max="7690" width="31.42578125" style="176" customWidth="1"/>
    <col min="7691" max="7707" width="36.85546875" style="176" customWidth="1"/>
    <col min="7708" max="7708" width="37" style="176" customWidth="1"/>
    <col min="7709" max="7724" width="36.85546875" style="176" customWidth="1"/>
    <col min="7725" max="7725" width="37.140625" style="176" customWidth="1"/>
    <col min="7726" max="7727" width="36.85546875" style="176" customWidth="1"/>
    <col min="7728" max="7728" width="36.5703125" style="176" customWidth="1"/>
    <col min="7729" max="7730" width="36.85546875" style="176" customWidth="1"/>
    <col min="7731" max="7731" width="36.5703125" style="176" customWidth="1"/>
    <col min="7732" max="7732" width="37" style="176" customWidth="1"/>
    <col min="7733" max="7751" width="36.85546875" style="176" customWidth="1"/>
    <col min="7752" max="7752" width="37" style="176" customWidth="1"/>
    <col min="7753" max="7770" width="36.85546875" style="176" customWidth="1"/>
    <col min="7771" max="7771" width="36.5703125" style="176" customWidth="1"/>
    <col min="7772" max="7784" width="36.85546875" style="176" customWidth="1"/>
    <col min="7785" max="7785" width="36.5703125" style="176" customWidth="1"/>
    <col min="7786" max="7788" width="36.85546875" style="176" customWidth="1"/>
    <col min="7789" max="7789" width="36.5703125" style="176" customWidth="1"/>
    <col min="7790" max="7797" width="36.85546875" style="176" customWidth="1"/>
    <col min="7798" max="7798" width="36.5703125" style="176" customWidth="1"/>
    <col min="7799" max="7936" width="36.85546875" style="176"/>
    <col min="7937" max="7937" width="18.5703125" style="176" customWidth="1"/>
    <col min="7938" max="7946" width="31.42578125" style="176" customWidth="1"/>
    <col min="7947" max="7963" width="36.85546875" style="176" customWidth="1"/>
    <col min="7964" max="7964" width="37" style="176" customWidth="1"/>
    <col min="7965" max="7980" width="36.85546875" style="176" customWidth="1"/>
    <col min="7981" max="7981" width="37.140625" style="176" customWidth="1"/>
    <col min="7982" max="7983" width="36.85546875" style="176" customWidth="1"/>
    <col min="7984" max="7984" width="36.5703125" style="176" customWidth="1"/>
    <col min="7985" max="7986" width="36.85546875" style="176" customWidth="1"/>
    <col min="7987" max="7987" width="36.5703125" style="176" customWidth="1"/>
    <col min="7988" max="7988" width="37" style="176" customWidth="1"/>
    <col min="7989" max="8007" width="36.85546875" style="176" customWidth="1"/>
    <col min="8008" max="8008" width="37" style="176" customWidth="1"/>
    <col min="8009" max="8026" width="36.85546875" style="176" customWidth="1"/>
    <col min="8027" max="8027" width="36.5703125" style="176" customWidth="1"/>
    <col min="8028" max="8040" width="36.85546875" style="176" customWidth="1"/>
    <col min="8041" max="8041" width="36.5703125" style="176" customWidth="1"/>
    <col min="8042" max="8044" width="36.85546875" style="176" customWidth="1"/>
    <col min="8045" max="8045" width="36.5703125" style="176" customWidth="1"/>
    <col min="8046" max="8053" width="36.85546875" style="176" customWidth="1"/>
    <col min="8054" max="8054" width="36.5703125" style="176" customWidth="1"/>
    <col min="8055" max="8192" width="36.85546875" style="176"/>
    <col min="8193" max="8193" width="18.5703125" style="176" customWidth="1"/>
    <col min="8194" max="8202" width="31.42578125" style="176" customWidth="1"/>
    <col min="8203" max="8219" width="36.85546875" style="176" customWidth="1"/>
    <col min="8220" max="8220" width="37" style="176" customWidth="1"/>
    <col min="8221" max="8236" width="36.85546875" style="176" customWidth="1"/>
    <col min="8237" max="8237" width="37.140625" style="176" customWidth="1"/>
    <col min="8238" max="8239" width="36.85546875" style="176" customWidth="1"/>
    <col min="8240" max="8240" width="36.5703125" style="176" customWidth="1"/>
    <col min="8241" max="8242" width="36.85546875" style="176" customWidth="1"/>
    <col min="8243" max="8243" width="36.5703125" style="176" customWidth="1"/>
    <col min="8244" max="8244" width="37" style="176" customWidth="1"/>
    <col min="8245" max="8263" width="36.85546875" style="176" customWidth="1"/>
    <col min="8264" max="8264" width="37" style="176" customWidth="1"/>
    <col min="8265" max="8282" width="36.85546875" style="176" customWidth="1"/>
    <col min="8283" max="8283" width="36.5703125" style="176" customWidth="1"/>
    <col min="8284" max="8296" width="36.85546875" style="176" customWidth="1"/>
    <col min="8297" max="8297" width="36.5703125" style="176" customWidth="1"/>
    <col min="8298" max="8300" width="36.85546875" style="176" customWidth="1"/>
    <col min="8301" max="8301" width="36.5703125" style="176" customWidth="1"/>
    <col min="8302" max="8309" width="36.85546875" style="176" customWidth="1"/>
    <col min="8310" max="8310" width="36.5703125" style="176" customWidth="1"/>
    <col min="8311" max="8448" width="36.85546875" style="176"/>
    <col min="8449" max="8449" width="18.5703125" style="176" customWidth="1"/>
    <col min="8450" max="8458" width="31.42578125" style="176" customWidth="1"/>
    <col min="8459" max="8475" width="36.85546875" style="176" customWidth="1"/>
    <col min="8476" max="8476" width="37" style="176" customWidth="1"/>
    <col min="8477" max="8492" width="36.85546875" style="176" customWidth="1"/>
    <col min="8493" max="8493" width="37.140625" style="176" customWidth="1"/>
    <col min="8494" max="8495" width="36.85546875" style="176" customWidth="1"/>
    <col min="8496" max="8496" width="36.5703125" style="176" customWidth="1"/>
    <col min="8497" max="8498" width="36.85546875" style="176" customWidth="1"/>
    <col min="8499" max="8499" width="36.5703125" style="176" customWidth="1"/>
    <col min="8500" max="8500" width="37" style="176" customWidth="1"/>
    <col min="8501" max="8519" width="36.85546875" style="176" customWidth="1"/>
    <col min="8520" max="8520" width="37" style="176" customWidth="1"/>
    <col min="8521" max="8538" width="36.85546875" style="176" customWidth="1"/>
    <col min="8539" max="8539" width="36.5703125" style="176" customWidth="1"/>
    <col min="8540" max="8552" width="36.85546875" style="176" customWidth="1"/>
    <col min="8553" max="8553" width="36.5703125" style="176" customWidth="1"/>
    <col min="8554" max="8556" width="36.85546875" style="176" customWidth="1"/>
    <col min="8557" max="8557" width="36.5703125" style="176" customWidth="1"/>
    <col min="8558" max="8565" width="36.85546875" style="176" customWidth="1"/>
    <col min="8566" max="8566" width="36.5703125" style="176" customWidth="1"/>
    <col min="8567" max="8704" width="36.85546875" style="176"/>
    <col min="8705" max="8705" width="18.5703125" style="176" customWidth="1"/>
    <col min="8706" max="8714" width="31.42578125" style="176" customWidth="1"/>
    <col min="8715" max="8731" width="36.85546875" style="176" customWidth="1"/>
    <col min="8732" max="8732" width="37" style="176" customWidth="1"/>
    <col min="8733" max="8748" width="36.85546875" style="176" customWidth="1"/>
    <col min="8749" max="8749" width="37.140625" style="176" customWidth="1"/>
    <col min="8750" max="8751" width="36.85546875" style="176" customWidth="1"/>
    <col min="8752" max="8752" width="36.5703125" style="176" customWidth="1"/>
    <col min="8753" max="8754" width="36.85546875" style="176" customWidth="1"/>
    <col min="8755" max="8755" width="36.5703125" style="176" customWidth="1"/>
    <col min="8756" max="8756" width="37" style="176" customWidth="1"/>
    <col min="8757" max="8775" width="36.85546875" style="176" customWidth="1"/>
    <col min="8776" max="8776" width="37" style="176" customWidth="1"/>
    <col min="8777" max="8794" width="36.85546875" style="176" customWidth="1"/>
    <col min="8795" max="8795" width="36.5703125" style="176" customWidth="1"/>
    <col min="8796" max="8808" width="36.85546875" style="176" customWidth="1"/>
    <col min="8809" max="8809" width="36.5703125" style="176" customWidth="1"/>
    <col min="8810" max="8812" width="36.85546875" style="176" customWidth="1"/>
    <col min="8813" max="8813" width="36.5703125" style="176" customWidth="1"/>
    <col min="8814" max="8821" width="36.85546875" style="176" customWidth="1"/>
    <col min="8822" max="8822" width="36.5703125" style="176" customWidth="1"/>
    <col min="8823" max="8960" width="36.85546875" style="176"/>
    <col min="8961" max="8961" width="18.5703125" style="176" customWidth="1"/>
    <col min="8962" max="8970" width="31.42578125" style="176" customWidth="1"/>
    <col min="8971" max="8987" width="36.85546875" style="176" customWidth="1"/>
    <col min="8988" max="8988" width="37" style="176" customWidth="1"/>
    <col min="8989" max="9004" width="36.85546875" style="176" customWidth="1"/>
    <col min="9005" max="9005" width="37.140625" style="176" customWidth="1"/>
    <col min="9006" max="9007" width="36.85546875" style="176" customWidth="1"/>
    <col min="9008" max="9008" width="36.5703125" style="176" customWidth="1"/>
    <col min="9009" max="9010" width="36.85546875" style="176" customWidth="1"/>
    <col min="9011" max="9011" width="36.5703125" style="176" customWidth="1"/>
    <col min="9012" max="9012" width="37" style="176" customWidth="1"/>
    <col min="9013" max="9031" width="36.85546875" style="176" customWidth="1"/>
    <col min="9032" max="9032" width="37" style="176" customWidth="1"/>
    <col min="9033" max="9050" width="36.85546875" style="176" customWidth="1"/>
    <col min="9051" max="9051" width="36.5703125" style="176" customWidth="1"/>
    <col min="9052" max="9064" width="36.85546875" style="176" customWidth="1"/>
    <col min="9065" max="9065" width="36.5703125" style="176" customWidth="1"/>
    <col min="9066" max="9068" width="36.85546875" style="176" customWidth="1"/>
    <col min="9069" max="9069" width="36.5703125" style="176" customWidth="1"/>
    <col min="9070" max="9077" width="36.85546875" style="176" customWidth="1"/>
    <col min="9078" max="9078" width="36.5703125" style="176" customWidth="1"/>
    <col min="9079" max="9216" width="36.85546875" style="176"/>
    <col min="9217" max="9217" width="18.5703125" style="176" customWidth="1"/>
    <col min="9218" max="9226" width="31.42578125" style="176" customWidth="1"/>
    <col min="9227" max="9243" width="36.85546875" style="176" customWidth="1"/>
    <col min="9244" max="9244" width="37" style="176" customWidth="1"/>
    <col min="9245" max="9260" width="36.85546875" style="176" customWidth="1"/>
    <col min="9261" max="9261" width="37.140625" style="176" customWidth="1"/>
    <col min="9262" max="9263" width="36.85546875" style="176" customWidth="1"/>
    <col min="9264" max="9264" width="36.5703125" style="176" customWidth="1"/>
    <col min="9265" max="9266" width="36.85546875" style="176" customWidth="1"/>
    <col min="9267" max="9267" width="36.5703125" style="176" customWidth="1"/>
    <col min="9268" max="9268" width="37" style="176" customWidth="1"/>
    <col min="9269" max="9287" width="36.85546875" style="176" customWidth="1"/>
    <col min="9288" max="9288" width="37" style="176" customWidth="1"/>
    <col min="9289" max="9306" width="36.85546875" style="176" customWidth="1"/>
    <col min="9307" max="9307" width="36.5703125" style="176" customWidth="1"/>
    <col min="9308" max="9320" width="36.85546875" style="176" customWidth="1"/>
    <col min="9321" max="9321" width="36.5703125" style="176" customWidth="1"/>
    <col min="9322" max="9324" width="36.85546875" style="176" customWidth="1"/>
    <col min="9325" max="9325" width="36.5703125" style="176" customWidth="1"/>
    <col min="9326" max="9333" width="36.85546875" style="176" customWidth="1"/>
    <col min="9334" max="9334" width="36.5703125" style="176" customWidth="1"/>
    <col min="9335" max="9472" width="36.85546875" style="176"/>
    <col min="9473" max="9473" width="18.5703125" style="176" customWidth="1"/>
    <col min="9474" max="9482" width="31.42578125" style="176" customWidth="1"/>
    <col min="9483" max="9499" width="36.85546875" style="176" customWidth="1"/>
    <col min="9500" max="9500" width="37" style="176" customWidth="1"/>
    <col min="9501" max="9516" width="36.85546875" style="176" customWidth="1"/>
    <col min="9517" max="9517" width="37.140625" style="176" customWidth="1"/>
    <col min="9518" max="9519" width="36.85546875" style="176" customWidth="1"/>
    <col min="9520" max="9520" width="36.5703125" style="176" customWidth="1"/>
    <col min="9521" max="9522" width="36.85546875" style="176" customWidth="1"/>
    <col min="9523" max="9523" width="36.5703125" style="176" customWidth="1"/>
    <col min="9524" max="9524" width="37" style="176" customWidth="1"/>
    <col min="9525" max="9543" width="36.85546875" style="176" customWidth="1"/>
    <col min="9544" max="9544" width="37" style="176" customWidth="1"/>
    <col min="9545" max="9562" width="36.85546875" style="176" customWidth="1"/>
    <col min="9563" max="9563" width="36.5703125" style="176" customWidth="1"/>
    <col min="9564" max="9576" width="36.85546875" style="176" customWidth="1"/>
    <col min="9577" max="9577" width="36.5703125" style="176" customWidth="1"/>
    <col min="9578" max="9580" width="36.85546875" style="176" customWidth="1"/>
    <col min="9581" max="9581" width="36.5703125" style="176" customWidth="1"/>
    <col min="9582" max="9589" width="36.85546875" style="176" customWidth="1"/>
    <col min="9590" max="9590" width="36.5703125" style="176" customWidth="1"/>
    <col min="9591" max="9728" width="36.85546875" style="176"/>
    <col min="9729" max="9729" width="18.5703125" style="176" customWidth="1"/>
    <col min="9730" max="9738" width="31.42578125" style="176" customWidth="1"/>
    <col min="9739" max="9755" width="36.85546875" style="176" customWidth="1"/>
    <col min="9756" max="9756" width="37" style="176" customWidth="1"/>
    <col min="9757" max="9772" width="36.85546875" style="176" customWidth="1"/>
    <col min="9773" max="9773" width="37.140625" style="176" customWidth="1"/>
    <col min="9774" max="9775" width="36.85546875" style="176" customWidth="1"/>
    <col min="9776" max="9776" width="36.5703125" style="176" customWidth="1"/>
    <col min="9777" max="9778" width="36.85546875" style="176" customWidth="1"/>
    <col min="9779" max="9779" width="36.5703125" style="176" customWidth="1"/>
    <col min="9780" max="9780" width="37" style="176" customWidth="1"/>
    <col min="9781" max="9799" width="36.85546875" style="176" customWidth="1"/>
    <col min="9800" max="9800" width="37" style="176" customWidth="1"/>
    <col min="9801" max="9818" width="36.85546875" style="176" customWidth="1"/>
    <col min="9819" max="9819" width="36.5703125" style="176" customWidth="1"/>
    <col min="9820" max="9832" width="36.85546875" style="176" customWidth="1"/>
    <col min="9833" max="9833" width="36.5703125" style="176" customWidth="1"/>
    <col min="9834" max="9836" width="36.85546875" style="176" customWidth="1"/>
    <col min="9837" max="9837" width="36.5703125" style="176" customWidth="1"/>
    <col min="9838" max="9845" width="36.85546875" style="176" customWidth="1"/>
    <col min="9846" max="9846" width="36.5703125" style="176" customWidth="1"/>
    <col min="9847" max="9984" width="36.85546875" style="176"/>
    <col min="9985" max="9985" width="18.5703125" style="176" customWidth="1"/>
    <col min="9986" max="9994" width="31.42578125" style="176" customWidth="1"/>
    <col min="9995" max="10011" width="36.85546875" style="176" customWidth="1"/>
    <col min="10012" max="10012" width="37" style="176" customWidth="1"/>
    <col min="10013" max="10028" width="36.85546875" style="176" customWidth="1"/>
    <col min="10029" max="10029" width="37.140625" style="176" customWidth="1"/>
    <col min="10030" max="10031" width="36.85546875" style="176" customWidth="1"/>
    <col min="10032" max="10032" width="36.5703125" style="176" customWidth="1"/>
    <col min="10033" max="10034" width="36.85546875" style="176" customWidth="1"/>
    <col min="10035" max="10035" width="36.5703125" style="176" customWidth="1"/>
    <col min="10036" max="10036" width="37" style="176" customWidth="1"/>
    <col min="10037" max="10055" width="36.85546875" style="176" customWidth="1"/>
    <col min="10056" max="10056" width="37" style="176" customWidth="1"/>
    <col min="10057" max="10074" width="36.85546875" style="176" customWidth="1"/>
    <col min="10075" max="10075" width="36.5703125" style="176" customWidth="1"/>
    <col min="10076" max="10088" width="36.85546875" style="176" customWidth="1"/>
    <col min="10089" max="10089" width="36.5703125" style="176" customWidth="1"/>
    <col min="10090" max="10092" width="36.85546875" style="176" customWidth="1"/>
    <col min="10093" max="10093" width="36.5703125" style="176" customWidth="1"/>
    <col min="10094" max="10101" width="36.85546875" style="176" customWidth="1"/>
    <col min="10102" max="10102" width="36.5703125" style="176" customWidth="1"/>
    <col min="10103" max="10240" width="36.85546875" style="176"/>
    <col min="10241" max="10241" width="18.5703125" style="176" customWidth="1"/>
    <col min="10242" max="10250" width="31.42578125" style="176" customWidth="1"/>
    <col min="10251" max="10267" width="36.85546875" style="176" customWidth="1"/>
    <col min="10268" max="10268" width="37" style="176" customWidth="1"/>
    <col min="10269" max="10284" width="36.85546875" style="176" customWidth="1"/>
    <col min="10285" max="10285" width="37.140625" style="176" customWidth="1"/>
    <col min="10286" max="10287" width="36.85546875" style="176" customWidth="1"/>
    <col min="10288" max="10288" width="36.5703125" style="176" customWidth="1"/>
    <col min="10289" max="10290" width="36.85546875" style="176" customWidth="1"/>
    <col min="10291" max="10291" width="36.5703125" style="176" customWidth="1"/>
    <col min="10292" max="10292" width="37" style="176" customWidth="1"/>
    <col min="10293" max="10311" width="36.85546875" style="176" customWidth="1"/>
    <col min="10312" max="10312" width="37" style="176" customWidth="1"/>
    <col min="10313" max="10330" width="36.85546875" style="176" customWidth="1"/>
    <col min="10331" max="10331" width="36.5703125" style="176" customWidth="1"/>
    <col min="10332" max="10344" width="36.85546875" style="176" customWidth="1"/>
    <col min="10345" max="10345" width="36.5703125" style="176" customWidth="1"/>
    <col min="10346" max="10348" width="36.85546875" style="176" customWidth="1"/>
    <col min="10349" max="10349" width="36.5703125" style="176" customWidth="1"/>
    <col min="10350" max="10357" width="36.85546875" style="176" customWidth="1"/>
    <col min="10358" max="10358" width="36.5703125" style="176" customWidth="1"/>
    <col min="10359" max="10496" width="36.85546875" style="176"/>
    <col min="10497" max="10497" width="18.5703125" style="176" customWidth="1"/>
    <col min="10498" max="10506" width="31.42578125" style="176" customWidth="1"/>
    <col min="10507" max="10523" width="36.85546875" style="176" customWidth="1"/>
    <col min="10524" max="10524" width="37" style="176" customWidth="1"/>
    <col min="10525" max="10540" width="36.85546875" style="176" customWidth="1"/>
    <col min="10541" max="10541" width="37.140625" style="176" customWidth="1"/>
    <col min="10542" max="10543" width="36.85546875" style="176" customWidth="1"/>
    <col min="10544" max="10544" width="36.5703125" style="176" customWidth="1"/>
    <col min="10545" max="10546" width="36.85546875" style="176" customWidth="1"/>
    <col min="10547" max="10547" width="36.5703125" style="176" customWidth="1"/>
    <col min="10548" max="10548" width="37" style="176" customWidth="1"/>
    <col min="10549" max="10567" width="36.85546875" style="176" customWidth="1"/>
    <col min="10568" max="10568" width="37" style="176" customWidth="1"/>
    <col min="10569" max="10586" width="36.85546875" style="176" customWidth="1"/>
    <col min="10587" max="10587" width="36.5703125" style="176" customWidth="1"/>
    <col min="10588" max="10600" width="36.85546875" style="176" customWidth="1"/>
    <col min="10601" max="10601" width="36.5703125" style="176" customWidth="1"/>
    <col min="10602" max="10604" width="36.85546875" style="176" customWidth="1"/>
    <col min="10605" max="10605" width="36.5703125" style="176" customWidth="1"/>
    <col min="10606" max="10613" width="36.85546875" style="176" customWidth="1"/>
    <col min="10614" max="10614" width="36.5703125" style="176" customWidth="1"/>
    <col min="10615" max="10752" width="36.85546875" style="176"/>
    <col min="10753" max="10753" width="18.5703125" style="176" customWidth="1"/>
    <col min="10754" max="10762" width="31.42578125" style="176" customWidth="1"/>
    <col min="10763" max="10779" width="36.85546875" style="176" customWidth="1"/>
    <col min="10780" max="10780" width="37" style="176" customWidth="1"/>
    <col min="10781" max="10796" width="36.85546875" style="176" customWidth="1"/>
    <col min="10797" max="10797" width="37.140625" style="176" customWidth="1"/>
    <col min="10798" max="10799" width="36.85546875" style="176" customWidth="1"/>
    <col min="10800" max="10800" width="36.5703125" style="176" customWidth="1"/>
    <col min="10801" max="10802" width="36.85546875" style="176" customWidth="1"/>
    <col min="10803" max="10803" width="36.5703125" style="176" customWidth="1"/>
    <col min="10804" max="10804" width="37" style="176" customWidth="1"/>
    <col min="10805" max="10823" width="36.85546875" style="176" customWidth="1"/>
    <col min="10824" max="10824" width="37" style="176" customWidth="1"/>
    <col min="10825" max="10842" width="36.85546875" style="176" customWidth="1"/>
    <col min="10843" max="10843" width="36.5703125" style="176" customWidth="1"/>
    <col min="10844" max="10856" width="36.85546875" style="176" customWidth="1"/>
    <col min="10857" max="10857" width="36.5703125" style="176" customWidth="1"/>
    <col min="10858" max="10860" width="36.85546875" style="176" customWidth="1"/>
    <col min="10861" max="10861" width="36.5703125" style="176" customWidth="1"/>
    <col min="10862" max="10869" width="36.85546875" style="176" customWidth="1"/>
    <col min="10870" max="10870" width="36.5703125" style="176" customWidth="1"/>
    <col min="10871" max="11008" width="36.85546875" style="176"/>
    <col min="11009" max="11009" width="18.5703125" style="176" customWidth="1"/>
    <col min="11010" max="11018" width="31.42578125" style="176" customWidth="1"/>
    <col min="11019" max="11035" width="36.85546875" style="176" customWidth="1"/>
    <col min="11036" max="11036" width="37" style="176" customWidth="1"/>
    <col min="11037" max="11052" width="36.85546875" style="176" customWidth="1"/>
    <col min="11053" max="11053" width="37.140625" style="176" customWidth="1"/>
    <col min="11054" max="11055" width="36.85546875" style="176" customWidth="1"/>
    <col min="11056" max="11056" width="36.5703125" style="176" customWidth="1"/>
    <col min="11057" max="11058" width="36.85546875" style="176" customWidth="1"/>
    <col min="11059" max="11059" width="36.5703125" style="176" customWidth="1"/>
    <col min="11060" max="11060" width="37" style="176" customWidth="1"/>
    <col min="11061" max="11079" width="36.85546875" style="176" customWidth="1"/>
    <col min="11080" max="11080" width="37" style="176" customWidth="1"/>
    <col min="11081" max="11098" width="36.85546875" style="176" customWidth="1"/>
    <col min="11099" max="11099" width="36.5703125" style="176" customWidth="1"/>
    <col min="11100" max="11112" width="36.85546875" style="176" customWidth="1"/>
    <col min="11113" max="11113" width="36.5703125" style="176" customWidth="1"/>
    <col min="11114" max="11116" width="36.85546875" style="176" customWidth="1"/>
    <col min="11117" max="11117" width="36.5703125" style="176" customWidth="1"/>
    <col min="11118" max="11125" width="36.85546875" style="176" customWidth="1"/>
    <col min="11126" max="11126" width="36.5703125" style="176" customWidth="1"/>
    <col min="11127" max="11264" width="36.85546875" style="176"/>
    <col min="11265" max="11265" width="18.5703125" style="176" customWidth="1"/>
    <col min="11266" max="11274" width="31.42578125" style="176" customWidth="1"/>
    <col min="11275" max="11291" width="36.85546875" style="176" customWidth="1"/>
    <col min="11292" max="11292" width="37" style="176" customWidth="1"/>
    <col min="11293" max="11308" width="36.85546875" style="176" customWidth="1"/>
    <col min="11309" max="11309" width="37.140625" style="176" customWidth="1"/>
    <col min="11310" max="11311" width="36.85546875" style="176" customWidth="1"/>
    <col min="11312" max="11312" width="36.5703125" style="176" customWidth="1"/>
    <col min="11313" max="11314" width="36.85546875" style="176" customWidth="1"/>
    <col min="11315" max="11315" width="36.5703125" style="176" customWidth="1"/>
    <col min="11316" max="11316" width="37" style="176" customWidth="1"/>
    <col min="11317" max="11335" width="36.85546875" style="176" customWidth="1"/>
    <col min="11336" max="11336" width="37" style="176" customWidth="1"/>
    <col min="11337" max="11354" width="36.85546875" style="176" customWidth="1"/>
    <col min="11355" max="11355" width="36.5703125" style="176" customWidth="1"/>
    <col min="11356" max="11368" width="36.85546875" style="176" customWidth="1"/>
    <col min="11369" max="11369" width="36.5703125" style="176" customWidth="1"/>
    <col min="11370" max="11372" width="36.85546875" style="176" customWidth="1"/>
    <col min="11373" max="11373" width="36.5703125" style="176" customWidth="1"/>
    <col min="11374" max="11381" width="36.85546875" style="176" customWidth="1"/>
    <col min="11382" max="11382" width="36.5703125" style="176" customWidth="1"/>
    <col min="11383" max="11520" width="36.85546875" style="176"/>
    <col min="11521" max="11521" width="18.5703125" style="176" customWidth="1"/>
    <col min="11522" max="11530" width="31.42578125" style="176" customWidth="1"/>
    <col min="11531" max="11547" width="36.85546875" style="176" customWidth="1"/>
    <col min="11548" max="11548" width="37" style="176" customWidth="1"/>
    <col min="11549" max="11564" width="36.85546875" style="176" customWidth="1"/>
    <col min="11565" max="11565" width="37.140625" style="176" customWidth="1"/>
    <col min="11566" max="11567" width="36.85546875" style="176" customWidth="1"/>
    <col min="11568" max="11568" width="36.5703125" style="176" customWidth="1"/>
    <col min="11569" max="11570" width="36.85546875" style="176" customWidth="1"/>
    <col min="11571" max="11571" width="36.5703125" style="176" customWidth="1"/>
    <col min="11572" max="11572" width="37" style="176" customWidth="1"/>
    <col min="11573" max="11591" width="36.85546875" style="176" customWidth="1"/>
    <col min="11592" max="11592" width="37" style="176" customWidth="1"/>
    <col min="11593" max="11610" width="36.85546875" style="176" customWidth="1"/>
    <col min="11611" max="11611" width="36.5703125" style="176" customWidth="1"/>
    <col min="11612" max="11624" width="36.85546875" style="176" customWidth="1"/>
    <col min="11625" max="11625" width="36.5703125" style="176" customWidth="1"/>
    <col min="11626" max="11628" width="36.85546875" style="176" customWidth="1"/>
    <col min="11629" max="11629" width="36.5703125" style="176" customWidth="1"/>
    <col min="11630" max="11637" width="36.85546875" style="176" customWidth="1"/>
    <col min="11638" max="11638" width="36.5703125" style="176" customWidth="1"/>
    <col min="11639" max="11776" width="36.85546875" style="176"/>
    <col min="11777" max="11777" width="18.5703125" style="176" customWidth="1"/>
    <col min="11778" max="11786" width="31.42578125" style="176" customWidth="1"/>
    <col min="11787" max="11803" width="36.85546875" style="176" customWidth="1"/>
    <col min="11804" max="11804" width="37" style="176" customWidth="1"/>
    <col min="11805" max="11820" width="36.85546875" style="176" customWidth="1"/>
    <col min="11821" max="11821" width="37.140625" style="176" customWidth="1"/>
    <col min="11822" max="11823" width="36.85546875" style="176" customWidth="1"/>
    <col min="11824" max="11824" width="36.5703125" style="176" customWidth="1"/>
    <col min="11825" max="11826" width="36.85546875" style="176" customWidth="1"/>
    <col min="11827" max="11827" width="36.5703125" style="176" customWidth="1"/>
    <col min="11828" max="11828" width="37" style="176" customWidth="1"/>
    <col min="11829" max="11847" width="36.85546875" style="176" customWidth="1"/>
    <col min="11848" max="11848" width="37" style="176" customWidth="1"/>
    <col min="11849" max="11866" width="36.85546875" style="176" customWidth="1"/>
    <col min="11867" max="11867" width="36.5703125" style="176" customWidth="1"/>
    <col min="11868" max="11880" width="36.85546875" style="176" customWidth="1"/>
    <col min="11881" max="11881" width="36.5703125" style="176" customWidth="1"/>
    <col min="11882" max="11884" width="36.85546875" style="176" customWidth="1"/>
    <col min="11885" max="11885" width="36.5703125" style="176" customWidth="1"/>
    <col min="11886" max="11893" width="36.85546875" style="176" customWidth="1"/>
    <col min="11894" max="11894" width="36.5703125" style="176" customWidth="1"/>
    <col min="11895" max="12032" width="36.85546875" style="176"/>
    <col min="12033" max="12033" width="18.5703125" style="176" customWidth="1"/>
    <col min="12034" max="12042" width="31.42578125" style="176" customWidth="1"/>
    <col min="12043" max="12059" width="36.85546875" style="176" customWidth="1"/>
    <col min="12060" max="12060" width="37" style="176" customWidth="1"/>
    <col min="12061" max="12076" width="36.85546875" style="176" customWidth="1"/>
    <col min="12077" max="12077" width="37.140625" style="176" customWidth="1"/>
    <col min="12078" max="12079" width="36.85546875" style="176" customWidth="1"/>
    <col min="12080" max="12080" width="36.5703125" style="176" customWidth="1"/>
    <col min="12081" max="12082" width="36.85546875" style="176" customWidth="1"/>
    <col min="12083" max="12083" width="36.5703125" style="176" customWidth="1"/>
    <col min="12084" max="12084" width="37" style="176" customWidth="1"/>
    <col min="12085" max="12103" width="36.85546875" style="176" customWidth="1"/>
    <col min="12104" max="12104" width="37" style="176" customWidth="1"/>
    <col min="12105" max="12122" width="36.85546875" style="176" customWidth="1"/>
    <col min="12123" max="12123" width="36.5703125" style="176" customWidth="1"/>
    <col min="12124" max="12136" width="36.85546875" style="176" customWidth="1"/>
    <col min="12137" max="12137" width="36.5703125" style="176" customWidth="1"/>
    <col min="12138" max="12140" width="36.85546875" style="176" customWidth="1"/>
    <col min="12141" max="12141" width="36.5703125" style="176" customWidth="1"/>
    <col min="12142" max="12149" width="36.85546875" style="176" customWidth="1"/>
    <col min="12150" max="12150" width="36.5703125" style="176" customWidth="1"/>
    <col min="12151" max="12288" width="36.85546875" style="176"/>
    <col min="12289" max="12289" width="18.5703125" style="176" customWidth="1"/>
    <col min="12290" max="12298" width="31.42578125" style="176" customWidth="1"/>
    <col min="12299" max="12315" width="36.85546875" style="176" customWidth="1"/>
    <col min="12316" max="12316" width="37" style="176" customWidth="1"/>
    <col min="12317" max="12332" width="36.85546875" style="176" customWidth="1"/>
    <col min="12333" max="12333" width="37.140625" style="176" customWidth="1"/>
    <col min="12334" max="12335" width="36.85546875" style="176" customWidth="1"/>
    <col min="12336" max="12336" width="36.5703125" style="176" customWidth="1"/>
    <col min="12337" max="12338" width="36.85546875" style="176" customWidth="1"/>
    <col min="12339" max="12339" width="36.5703125" style="176" customWidth="1"/>
    <col min="12340" max="12340" width="37" style="176" customWidth="1"/>
    <col min="12341" max="12359" width="36.85546875" style="176" customWidth="1"/>
    <col min="12360" max="12360" width="37" style="176" customWidth="1"/>
    <col min="12361" max="12378" width="36.85546875" style="176" customWidth="1"/>
    <col min="12379" max="12379" width="36.5703125" style="176" customWidth="1"/>
    <col min="12380" max="12392" width="36.85546875" style="176" customWidth="1"/>
    <col min="12393" max="12393" width="36.5703125" style="176" customWidth="1"/>
    <col min="12394" max="12396" width="36.85546875" style="176" customWidth="1"/>
    <col min="12397" max="12397" width="36.5703125" style="176" customWidth="1"/>
    <col min="12398" max="12405" width="36.85546875" style="176" customWidth="1"/>
    <col min="12406" max="12406" width="36.5703125" style="176" customWidth="1"/>
    <col min="12407" max="12544" width="36.85546875" style="176"/>
    <col min="12545" max="12545" width="18.5703125" style="176" customWidth="1"/>
    <col min="12546" max="12554" width="31.42578125" style="176" customWidth="1"/>
    <col min="12555" max="12571" width="36.85546875" style="176" customWidth="1"/>
    <col min="12572" max="12572" width="37" style="176" customWidth="1"/>
    <col min="12573" max="12588" width="36.85546875" style="176" customWidth="1"/>
    <col min="12589" max="12589" width="37.140625" style="176" customWidth="1"/>
    <col min="12590" max="12591" width="36.85546875" style="176" customWidth="1"/>
    <col min="12592" max="12592" width="36.5703125" style="176" customWidth="1"/>
    <col min="12593" max="12594" width="36.85546875" style="176" customWidth="1"/>
    <col min="12595" max="12595" width="36.5703125" style="176" customWidth="1"/>
    <col min="12596" max="12596" width="37" style="176" customWidth="1"/>
    <col min="12597" max="12615" width="36.85546875" style="176" customWidth="1"/>
    <col min="12616" max="12616" width="37" style="176" customWidth="1"/>
    <col min="12617" max="12634" width="36.85546875" style="176" customWidth="1"/>
    <col min="12635" max="12635" width="36.5703125" style="176" customWidth="1"/>
    <col min="12636" max="12648" width="36.85546875" style="176" customWidth="1"/>
    <col min="12649" max="12649" width="36.5703125" style="176" customWidth="1"/>
    <col min="12650" max="12652" width="36.85546875" style="176" customWidth="1"/>
    <col min="12653" max="12653" width="36.5703125" style="176" customWidth="1"/>
    <col min="12654" max="12661" width="36.85546875" style="176" customWidth="1"/>
    <col min="12662" max="12662" width="36.5703125" style="176" customWidth="1"/>
    <col min="12663" max="12800" width="36.85546875" style="176"/>
    <col min="12801" max="12801" width="18.5703125" style="176" customWidth="1"/>
    <col min="12802" max="12810" width="31.42578125" style="176" customWidth="1"/>
    <col min="12811" max="12827" width="36.85546875" style="176" customWidth="1"/>
    <col min="12828" max="12828" width="37" style="176" customWidth="1"/>
    <col min="12829" max="12844" width="36.85546875" style="176" customWidth="1"/>
    <col min="12845" max="12845" width="37.140625" style="176" customWidth="1"/>
    <col min="12846" max="12847" width="36.85546875" style="176" customWidth="1"/>
    <col min="12848" max="12848" width="36.5703125" style="176" customWidth="1"/>
    <col min="12849" max="12850" width="36.85546875" style="176" customWidth="1"/>
    <col min="12851" max="12851" width="36.5703125" style="176" customWidth="1"/>
    <col min="12852" max="12852" width="37" style="176" customWidth="1"/>
    <col min="12853" max="12871" width="36.85546875" style="176" customWidth="1"/>
    <col min="12872" max="12872" width="37" style="176" customWidth="1"/>
    <col min="12873" max="12890" width="36.85546875" style="176" customWidth="1"/>
    <col min="12891" max="12891" width="36.5703125" style="176" customWidth="1"/>
    <col min="12892" max="12904" width="36.85546875" style="176" customWidth="1"/>
    <col min="12905" max="12905" width="36.5703125" style="176" customWidth="1"/>
    <col min="12906" max="12908" width="36.85546875" style="176" customWidth="1"/>
    <col min="12909" max="12909" width="36.5703125" style="176" customWidth="1"/>
    <col min="12910" max="12917" width="36.85546875" style="176" customWidth="1"/>
    <col min="12918" max="12918" width="36.5703125" style="176" customWidth="1"/>
    <col min="12919" max="13056" width="36.85546875" style="176"/>
    <col min="13057" max="13057" width="18.5703125" style="176" customWidth="1"/>
    <col min="13058" max="13066" width="31.42578125" style="176" customWidth="1"/>
    <col min="13067" max="13083" width="36.85546875" style="176" customWidth="1"/>
    <col min="13084" max="13084" width="37" style="176" customWidth="1"/>
    <col min="13085" max="13100" width="36.85546875" style="176" customWidth="1"/>
    <col min="13101" max="13101" width="37.140625" style="176" customWidth="1"/>
    <col min="13102" max="13103" width="36.85546875" style="176" customWidth="1"/>
    <col min="13104" max="13104" width="36.5703125" style="176" customWidth="1"/>
    <col min="13105" max="13106" width="36.85546875" style="176" customWidth="1"/>
    <col min="13107" max="13107" width="36.5703125" style="176" customWidth="1"/>
    <col min="13108" max="13108" width="37" style="176" customWidth="1"/>
    <col min="13109" max="13127" width="36.85546875" style="176" customWidth="1"/>
    <col min="13128" max="13128" width="37" style="176" customWidth="1"/>
    <col min="13129" max="13146" width="36.85546875" style="176" customWidth="1"/>
    <col min="13147" max="13147" width="36.5703125" style="176" customWidth="1"/>
    <col min="13148" max="13160" width="36.85546875" style="176" customWidth="1"/>
    <col min="13161" max="13161" width="36.5703125" style="176" customWidth="1"/>
    <col min="13162" max="13164" width="36.85546875" style="176" customWidth="1"/>
    <col min="13165" max="13165" width="36.5703125" style="176" customWidth="1"/>
    <col min="13166" max="13173" width="36.85546875" style="176" customWidth="1"/>
    <col min="13174" max="13174" width="36.5703125" style="176" customWidth="1"/>
    <col min="13175" max="13312" width="36.85546875" style="176"/>
    <col min="13313" max="13313" width="18.5703125" style="176" customWidth="1"/>
    <col min="13314" max="13322" width="31.42578125" style="176" customWidth="1"/>
    <col min="13323" max="13339" width="36.85546875" style="176" customWidth="1"/>
    <col min="13340" max="13340" width="37" style="176" customWidth="1"/>
    <col min="13341" max="13356" width="36.85546875" style="176" customWidth="1"/>
    <col min="13357" max="13357" width="37.140625" style="176" customWidth="1"/>
    <col min="13358" max="13359" width="36.85546875" style="176" customWidth="1"/>
    <col min="13360" max="13360" width="36.5703125" style="176" customWidth="1"/>
    <col min="13361" max="13362" width="36.85546875" style="176" customWidth="1"/>
    <col min="13363" max="13363" width="36.5703125" style="176" customWidth="1"/>
    <col min="13364" max="13364" width="37" style="176" customWidth="1"/>
    <col min="13365" max="13383" width="36.85546875" style="176" customWidth="1"/>
    <col min="13384" max="13384" width="37" style="176" customWidth="1"/>
    <col min="13385" max="13402" width="36.85546875" style="176" customWidth="1"/>
    <col min="13403" max="13403" width="36.5703125" style="176" customWidth="1"/>
    <col min="13404" max="13416" width="36.85546875" style="176" customWidth="1"/>
    <col min="13417" max="13417" width="36.5703125" style="176" customWidth="1"/>
    <col min="13418" max="13420" width="36.85546875" style="176" customWidth="1"/>
    <col min="13421" max="13421" width="36.5703125" style="176" customWidth="1"/>
    <col min="13422" max="13429" width="36.85546875" style="176" customWidth="1"/>
    <col min="13430" max="13430" width="36.5703125" style="176" customWidth="1"/>
    <col min="13431" max="13568" width="36.85546875" style="176"/>
    <col min="13569" max="13569" width="18.5703125" style="176" customWidth="1"/>
    <col min="13570" max="13578" width="31.42578125" style="176" customWidth="1"/>
    <col min="13579" max="13595" width="36.85546875" style="176" customWidth="1"/>
    <col min="13596" max="13596" width="37" style="176" customWidth="1"/>
    <col min="13597" max="13612" width="36.85546875" style="176" customWidth="1"/>
    <col min="13613" max="13613" width="37.140625" style="176" customWidth="1"/>
    <col min="13614" max="13615" width="36.85546875" style="176" customWidth="1"/>
    <col min="13616" max="13616" width="36.5703125" style="176" customWidth="1"/>
    <col min="13617" max="13618" width="36.85546875" style="176" customWidth="1"/>
    <col min="13619" max="13619" width="36.5703125" style="176" customWidth="1"/>
    <col min="13620" max="13620" width="37" style="176" customWidth="1"/>
    <col min="13621" max="13639" width="36.85546875" style="176" customWidth="1"/>
    <col min="13640" max="13640" width="37" style="176" customWidth="1"/>
    <col min="13641" max="13658" width="36.85546875" style="176" customWidth="1"/>
    <col min="13659" max="13659" width="36.5703125" style="176" customWidth="1"/>
    <col min="13660" max="13672" width="36.85546875" style="176" customWidth="1"/>
    <col min="13673" max="13673" width="36.5703125" style="176" customWidth="1"/>
    <col min="13674" max="13676" width="36.85546875" style="176" customWidth="1"/>
    <col min="13677" max="13677" width="36.5703125" style="176" customWidth="1"/>
    <col min="13678" max="13685" width="36.85546875" style="176" customWidth="1"/>
    <col min="13686" max="13686" width="36.5703125" style="176" customWidth="1"/>
    <col min="13687" max="13824" width="36.85546875" style="176"/>
    <col min="13825" max="13825" width="18.5703125" style="176" customWidth="1"/>
    <col min="13826" max="13834" width="31.42578125" style="176" customWidth="1"/>
    <col min="13835" max="13851" width="36.85546875" style="176" customWidth="1"/>
    <col min="13852" max="13852" width="37" style="176" customWidth="1"/>
    <col min="13853" max="13868" width="36.85546875" style="176" customWidth="1"/>
    <col min="13869" max="13869" width="37.140625" style="176" customWidth="1"/>
    <col min="13870" max="13871" width="36.85546875" style="176" customWidth="1"/>
    <col min="13872" max="13872" width="36.5703125" style="176" customWidth="1"/>
    <col min="13873" max="13874" width="36.85546875" style="176" customWidth="1"/>
    <col min="13875" max="13875" width="36.5703125" style="176" customWidth="1"/>
    <col min="13876" max="13876" width="37" style="176" customWidth="1"/>
    <col min="13877" max="13895" width="36.85546875" style="176" customWidth="1"/>
    <col min="13896" max="13896" width="37" style="176" customWidth="1"/>
    <col min="13897" max="13914" width="36.85546875" style="176" customWidth="1"/>
    <col min="13915" max="13915" width="36.5703125" style="176" customWidth="1"/>
    <col min="13916" max="13928" width="36.85546875" style="176" customWidth="1"/>
    <col min="13929" max="13929" width="36.5703125" style="176" customWidth="1"/>
    <col min="13930" max="13932" width="36.85546875" style="176" customWidth="1"/>
    <col min="13933" max="13933" width="36.5703125" style="176" customWidth="1"/>
    <col min="13934" max="13941" width="36.85546875" style="176" customWidth="1"/>
    <col min="13942" max="13942" width="36.5703125" style="176" customWidth="1"/>
    <col min="13943" max="14080" width="36.85546875" style="176"/>
    <col min="14081" max="14081" width="18.5703125" style="176" customWidth="1"/>
    <col min="14082" max="14090" width="31.42578125" style="176" customWidth="1"/>
    <col min="14091" max="14107" width="36.85546875" style="176" customWidth="1"/>
    <col min="14108" max="14108" width="37" style="176" customWidth="1"/>
    <col min="14109" max="14124" width="36.85546875" style="176" customWidth="1"/>
    <col min="14125" max="14125" width="37.140625" style="176" customWidth="1"/>
    <col min="14126" max="14127" width="36.85546875" style="176" customWidth="1"/>
    <col min="14128" max="14128" width="36.5703125" style="176" customWidth="1"/>
    <col min="14129" max="14130" width="36.85546875" style="176" customWidth="1"/>
    <col min="14131" max="14131" width="36.5703125" style="176" customWidth="1"/>
    <col min="14132" max="14132" width="37" style="176" customWidth="1"/>
    <col min="14133" max="14151" width="36.85546875" style="176" customWidth="1"/>
    <col min="14152" max="14152" width="37" style="176" customWidth="1"/>
    <col min="14153" max="14170" width="36.85546875" style="176" customWidth="1"/>
    <col min="14171" max="14171" width="36.5703125" style="176" customWidth="1"/>
    <col min="14172" max="14184" width="36.85546875" style="176" customWidth="1"/>
    <col min="14185" max="14185" width="36.5703125" style="176" customWidth="1"/>
    <col min="14186" max="14188" width="36.85546875" style="176" customWidth="1"/>
    <col min="14189" max="14189" width="36.5703125" style="176" customWidth="1"/>
    <col min="14190" max="14197" width="36.85546875" style="176" customWidth="1"/>
    <col min="14198" max="14198" width="36.5703125" style="176" customWidth="1"/>
    <col min="14199" max="14336" width="36.85546875" style="176"/>
    <col min="14337" max="14337" width="18.5703125" style="176" customWidth="1"/>
    <col min="14338" max="14346" width="31.42578125" style="176" customWidth="1"/>
    <col min="14347" max="14363" width="36.85546875" style="176" customWidth="1"/>
    <col min="14364" max="14364" width="37" style="176" customWidth="1"/>
    <col min="14365" max="14380" width="36.85546875" style="176" customWidth="1"/>
    <col min="14381" max="14381" width="37.140625" style="176" customWidth="1"/>
    <col min="14382" max="14383" width="36.85546875" style="176" customWidth="1"/>
    <col min="14384" max="14384" width="36.5703125" style="176" customWidth="1"/>
    <col min="14385" max="14386" width="36.85546875" style="176" customWidth="1"/>
    <col min="14387" max="14387" width="36.5703125" style="176" customWidth="1"/>
    <col min="14388" max="14388" width="37" style="176" customWidth="1"/>
    <col min="14389" max="14407" width="36.85546875" style="176" customWidth="1"/>
    <col min="14408" max="14408" width="37" style="176" customWidth="1"/>
    <col min="14409" max="14426" width="36.85546875" style="176" customWidth="1"/>
    <col min="14427" max="14427" width="36.5703125" style="176" customWidth="1"/>
    <col min="14428" max="14440" width="36.85546875" style="176" customWidth="1"/>
    <col min="14441" max="14441" width="36.5703125" style="176" customWidth="1"/>
    <col min="14442" max="14444" width="36.85546875" style="176" customWidth="1"/>
    <col min="14445" max="14445" width="36.5703125" style="176" customWidth="1"/>
    <col min="14446" max="14453" width="36.85546875" style="176" customWidth="1"/>
    <col min="14454" max="14454" width="36.5703125" style="176" customWidth="1"/>
    <col min="14455" max="14592" width="36.85546875" style="176"/>
    <col min="14593" max="14593" width="18.5703125" style="176" customWidth="1"/>
    <col min="14594" max="14602" width="31.42578125" style="176" customWidth="1"/>
    <col min="14603" max="14619" width="36.85546875" style="176" customWidth="1"/>
    <col min="14620" max="14620" width="37" style="176" customWidth="1"/>
    <col min="14621" max="14636" width="36.85546875" style="176" customWidth="1"/>
    <col min="14637" max="14637" width="37.140625" style="176" customWidth="1"/>
    <col min="14638" max="14639" width="36.85546875" style="176" customWidth="1"/>
    <col min="14640" max="14640" width="36.5703125" style="176" customWidth="1"/>
    <col min="14641" max="14642" width="36.85546875" style="176" customWidth="1"/>
    <col min="14643" max="14643" width="36.5703125" style="176" customWidth="1"/>
    <col min="14644" max="14644" width="37" style="176" customWidth="1"/>
    <col min="14645" max="14663" width="36.85546875" style="176" customWidth="1"/>
    <col min="14664" max="14664" width="37" style="176" customWidth="1"/>
    <col min="14665" max="14682" width="36.85546875" style="176" customWidth="1"/>
    <col min="14683" max="14683" width="36.5703125" style="176" customWidth="1"/>
    <col min="14684" max="14696" width="36.85546875" style="176" customWidth="1"/>
    <col min="14697" max="14697" width="36.5703125" style="176" customWidth="1"/>
    <col min="14698" max="14700" width="36.85546875" style="176" customWidth="1"/>
    <col min="14701" max="14701" width="36.5703125" style="176" customWidth="1"/>
    <col min="14702" max="14709" width="36.85546875" style="176" customWidth="1"/>
    <col min="14710" max="14710" width="36.5703125" style="176" customWidth="1"/>
    <col min="14711" max="14848" width="36.85546875" style="176"/>
    <col min="14849" max="14849" width="18.5703125" style="176" customWidth="1"/>
    <col min="14850" max="14858" width="31.42578125" style="176" customWidth="1"/>
    <col min="14859" max="14875" width="36.85546875" style="176" customWidth="1"/>
    <col min="14876" max="14876" width="37" style="176" customWidth="1"/>
    <col min="14877" max="14892" width="36.85546875" style="176" customWidth="1"/>
    <col min="14893" max="14893" width="37.140625" style="176" customWidth="1"/>
    <col min="14894" max="14895" width="36.85546875" style="176" customWidth="1"/>
    <col min="14896" max="14896" width="36.5703125" style="176" customWidth="1"/>
    <col min="14897" max="14898" width="36.85546875" style="176" customWidth="1"/>
    <col min="14899" max="14899" width="36.5703125" style="176" customWidth="1"/>
    <col min="14900" max="14900" width="37" style="176" customWidth="1"/>
    <col min="14901" max="14919" width="36.85546875" style="176" customWidth="1"/>
    <col min="14920" max="14920" width="37" style="176" customWidth="1"/>
    <col min="14921" max="14938" width="36.85546875" style="176" customWidth="1"/>
    <col min="14939" max="14939" width="36.5703125" style="176" customWidth="1"/>
    <col min="14940" max="14952" width="36.85546875" style="176" customWidth="1"/>
    <col min="14953" max="14953" width="36.5703125" style="176" customWidth="1"/>
    <col min="14954" max="14956" width="36.85546875" style="176" customWidth="1"/>
    <col min="14957" max="14957" width="36.5703125" style="176" customWidth="1"/>
    <col min="14958" max="14965" width="36.85546875" style="176" customWidth="1"/>
    <col min="14966" max="14966" width="36.5703125" style="176" customWidth="1"/>
    <col min="14967" max="15104" width="36.85546875" style="176"/>
    <col min="15105" max="15105" width="18.5703125" style="176" customWidth="1"/>
    <col min="15106" max="15114" width="31.42578125" style="176" customWidth="1"/>
    <col min="15115" max="15131" width="36.85546875" style="176" customWidth="1"/>
    <col min="15132" max="15132" width="37" style="176" customWidth="1"/>
    <col min="15133" max="15148" width="36.85546875" style="176" customWidth="1"/>
    <col min="15149" max="15149" width="37.140625" style="176" customWidth="1"/>
    <col min="15150" max="15151" width="36.85546875" style="176" customWidth="1"/>
    <col min="15152" max="15152" width="36.5703125" style="176" customWidth="1"/>
    <col min="15153" max="15154" width="36.85546875" style="176" customWidth="1"/>
    <col min="15155" max="15155" width="36.5703125" style="176" customWidth="1"/>
    <col min="15156" max="15156" width="37" style="176" customWidth="1"/>
    <col min="15157" max="15175" width="36.85546875" style="176" customWidth="1"/>
    <col min="15176" max="15176" width="37" style="176" customWidth="1"/>
    <col min="15177" max="15194" width="36.85546875" style="176" customWidth="1"/>
    <col min="15195" max="15195" width="36.5703125" style="176" customWidth="1"/>
    <col min="15196" max="15208" width="36.85546875" style="176" customWidth="1"/>
    <col min="15209" max="15209" width="36.5703125" style="176" customWidth="1"/>
    <col min="15210" max="15212" width="36.85546875" style="176" customWidth="1"/>
    <col min="15213" max="15213" width="36.5703125" style="176" customWidth="1"/>
    <col min="15214" max="15221" width="36.85546875" style="176" customWidth="1"/>
    <col min="15222" max="15222" width="36.5703125" style="176" customWidth="1"/>
    <col min="15223" max="15360" width="36.85546875" style="176"/>
    <col min="15361" max="15361" width="18.5703125" style="176" customWidth="1"/>
    <col min="15362" max="15370" width="31.42578125" style="176" customWidth="1"/>
    <col min="15371" max="15387" width="36.85546875" style="176" customWidth="1"/>
    <col min="15388" max="15388" width="37" style="176" customWidth="1"/>
    <col min="15389" max="15404" width="36.85546875" style="176" customWidth="1"/>
    <col min="15405" max="15405" width="37.140625" style="176" customWidth="1"/>
    <col min="15406" max="15407" width="36.85546875" style="176" customWidth="1"/>
    <col min="15408" max="15408" width="36.5703125" style="176" customWidth="1"/>
    <col min="15409" max="15410" width="36.85546875" style="176" customWidth="1"/>
    <col min="15411" max="15411" width="36.5703125" style="176" customWidth="1"/>
    <col min="15412" max="15412" width="37" style="176" customWidth="1"/>
    <col min="15413" max="15431" width="36.85546875" style="176" customWidth="1"/>
    <col min="15432" max="15432" width="37" style="176" customWidth="1"/>
    <col min="15433" max="15450" width="36.85546875" style="176" customWidth="1"/>
    <col min="15451" max="15451" width="36.5703125" style="176" customWidth="1"/>
    <col min="15452" max="15464" width="36.85546875" style="176" customWidth="1"/>
    <col min="15465" max="15465" width="36.5703125" style="176" customWidth="1"/>
    <col min="15466" max="15468" width="36.85546875" style="176" customWidth="1"/>
    <col min="15469" max="15469" width="36.5703125" style="176" customWidth="1"/>
    <col min="15470" max="15477" width="36.85546875" style="176" customWidth="1"/>
    <col min="15478" max="15478" width="36.5703125" style="176" customWidth="1"/>
    <col min="15479" max="15616" width="36.85546875" style="176"/>
    <col min="15617" max="15617" width="18.5703125" style="176" customWidth="1"/>
    <col min="15618" max="15626" width="31.42578125" style="176" customWidth="1"/>
    <col min="15627" max="15643" width="36.85546875" style="176" customWidth="1"/>
    <col min="15644" max="15644" width="37" style="176" customWidth="1"/>
    <col min="15645" max="15660" width="36.85546875" style="176" customWidth="1"/>
    <col min="15661" max="15661" width="37.140625" style="176" customWidth="1"/>
    <col min="15662" max="15663" width="36.85546875" style="176" customWidth="1"/>
    <col min="15664" max="15664" width="36.5703125" style="176" customWidth="1"/>
    <col min="15665" max="15666" width="36.85546875" style="176" customWidth="1"/>
    <col min="15667" max="15667" width="36.5703125" style="176" customWidth="1"/>
    <col min="15668" max="15668" width="37" style="176" customWidth="1"/>
    <col min="15669" max="15687" width="36.85546875" style="176" customWidth="1"/>
    <col min="15688" max="15688" width="37" style="176" customWidth="1"/>
    <col min="15689" max="15706" width="36.85546875" style="176" customWidth="1"/>
    <col min="15707" max="15707" width="36.5703125" style="176" customWidth="1"/>
    <col min="15708" max="15720" width="36.85546875" style="176" customWidth="1"/>
    <col min="15721" max="15721" width="36.5703125" style="176" customWidth="1"/>
    <col min="15722" max="15724" width="36.85546875" style="176" customWidth="1"/>
    <col min="15725" max="15725" width="36.5703125" style="176" customWidth="1"/>
    <col min="15726" max="15733" width="36.85546875" style="176" customWidth="1"/>
    <col min="15734" max="15734" width="36.5703125" style="176" customWidth="1"/>
    <col min="15735" max="15872" width="36.85546875" style="176"/>
    <col min="15873" max="15873" width="18.5703125" style="176" customWidth="1"/>
    <col min="15874" max="15882" width="31.42578125" style="176" customWidth="1"/>
    <col min="15883" max="15899" width="36.85546875" style="176" customWidth="1"/>
    <col min="15900" max="15900" width="37" style="176" customWidth="1"/>
    <col min="15901" max="15916" width="36.85546875" style="176" customWidth="1"/>
    <col min="15917" max="15917" width="37.140625" style="176" customWidth="1"/>
    <col min="15918" max="15919" width="36.85546875" style="176" customWidth="1"/>
    <col min="15920" max="15920" width="36.5703125" style="176" customWidth="1"/>
    <col min="15921" max="15922" width="36.85546875" style="176" customWidth="1"/>
    <col min="15923" max="15923" width="36.5703125" style="176" customWidth="1"/>
    <col min="15924" max="15924" width="37" style="176" customWidth="1"/>
    <col min="15925" max="15943" width="36.85546875" style="176" customWidth="1"/>
    <col min="15944" max="15944" width="37" style="176" customWidth="1"/>
    <col min="15945" max="15962" width="36.85546875" style="176" customWidth="1"/>
    <col min="15963" max="15963" width="36.5703125" style="176" customWidth="1"/>
    <col min="15964" max="15976" width="36.85546875" style="176" customWidth="1"/>
    <col min="15977" max="15977" width="36.5703125" style="176" customWidth="1"/>
    <col min="15978" max="15980" width="36.85546875" style="176" customWidth="1"/>
    <col min="15981" max="15981" width="36.5703125" style="176" customWidth="1"/>
    <col min="15982" max="15989" width="36.85546875" style="176" customWidth="1"/>
    <col min="15990" max="15990" width="36.5703125" style="176" customWidth="1"/>
    <col min="15991" max="16128" width="36.85546875" style="176"/>
    <col min="16129" max="16129" width="18.5703125" style="176" customWidth="1"/>
    <col min="16130" max="16138" width="31.42578125" style="176" customWidth="1"/>
    <col min="16139" max="16155" width="36.85546875" style="176" customWidth="1"/>
    <col min="16156" max="16156" width="37" style="176" customWidth="1"/>
    <col min="16157" max="16172" width="36.85546875" style="176" customWidth="1"/>
    <col min="16173" max="16173" width="37.140625" style="176" customWidth="1"/>
    <col min="16174" max="16175" width="36.85546875" style="176" customWidth="1"/>
    <col min="16176" max="16176" width="36.5703125" style="176" customWidth="1"/>
    <col min="16177" max="16178" width="36.85546875" style="176" customWidth="1"/>
    <col min="16179" max="16179" width="36.5703125" style="176" customWidth="1"/>
    <col min="16180" max="16180" width="37" style="176" customWidth="1"/>
    <col min="16181" max="16199" width="36.85546875" style="176" customWidth="1"/>
    <col min="16200" max="16200" width="37" style="176" customWidth="1"/>
    <col min="16201" max="16218" width="36.85546875" style="176" customWidth="1"/>
    <col min="16219" max="16219" width="36.5703125" style="176" customWidth="1"/>
    <col min="16220" max="16232" width="36.85546875" style="176" customWidth="1"/>
    <col min="16233" max="16233" width="36.5703125" style="176" customWidth="1"/>
    <col min="16234" max="16236" width="36.85546875" style="176" customWidth="1"/>
    <col min="16237" max="16237" width="36.5703125" style="176" customWidth="1"/>
    <col min="16238" max="16245" width="36.85546875" style="176" customWidth="1"/>
    <col min="16246" max="16246" width="36.5703125" style="176" customWidth="1"/>
    <col min="16247" max="16384" width="36.85546875" style="176"/>
  </cols>
  <sheetData>
    <row r="1" spans="1:245" s="121" customFormat="1" ht="12.75" customHeight="1" x14ac:dyDescent="0.25">
      <c r="A1" s="117" t="s">
        <v>121</v>
      </c>
      <c r="B1" s="118"/>
      <c r="C1" s="119"/>
      <c r="D1" s="119"/>
      <c r="E1" s="119"/>
      <c r="F1" s="119"/>
      <c r="G1" s="119"/>
      <c r="H1" s="119"/>
      <c r="I1" s="119"/>
      <c r="J1" s="119"/>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row>
    <row r="2" spans="1:245" s="125" customFormat="1" ht="12.75" customHeight="1" x14ac:dyDescent="0.25">
      <c r="A2" s="122" t="s">
        <v>122</v>
      </c>
      <c r="B2" s="123">
        <v>1</v>
      </c>
      <c r="C2" s="123">
        <v>2</v>
      </c>
      <c r="D2" s="123">
        <v>3</v>
      </c>
      <c r="E2" s="123">
        <v>4</v>
      </c>
      <c r="F2" s="123">
        <v>5</v>
      </c>
      <c r="G2" s="123">
        <v>6</v>
      </c>
      <c r="H2" s="123">
        <v>7</v>
      </c>
      <c r="I2" s="123">
        <v>8</v>
      </c>
      <c r="J2" s="123">
        <v>9</v>
      </c>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4"/>
      <c r="AK2" s="124" t="str">
        <f t="shared" ref="AK2:CV2" si="0">IF(AK3="","",AJ2+1)</f>
        <v/>
      </c>
      <c r="AL2" s="124" t="str">
        <f t="shared" si="0"/>
        <v/>
      </c>
      <c r="AM2" s="124" t="str">
        <f t="shared" si="0"/>
        <v/>
      </c>
      <c r="AN2" s="124" t="str">
        <f t="shared" si="0"/>
        <v/>
      </c>
      <c r="AO2" s="124" t="str">
        <f t="shared" si="0"/>
        <v/>
      </c>
      <c r="AP2" s="124" t="str">
        <f t="shared" si="0"/>
        <v/>
      </c>
      <c r="AQ2" s="124" t="str">
        <f t="shared" si="0"/>
        <v/>
      </c>
      <c r="AR2" s="124" t="str">
        <f t="shared" si="0"/>
        <v/>
      </c>
      <c r="AS2" s="124" t="str">
        <f t="shared" si="0"/>
        <v/>
      </c>
      <c r="AT2" s="124" t="str">
        <f t="shared" si="0"/>
        <v/>
      </c>
      <c r="AU2" s="124" t="str">
        <f t="shared" si="0"/>
        <v/>
      </c>
      <c r="AV2" s="124" t="str">
        <f t="shared" si="0"/>
        <v/>
      </c>
      <c r="AW2" s="124" t="str">
        <f t="shared" si="0"/>
        <v/>
      </c>
      <c r="AX2" s="124" t="str">
        <f t="shared" si="0"/>
        <v/>
      </c>
      <c r="AY2" s="124" t="str">
        <f t="shared" si="0"/>
        <v/>
      </c>
      <c r="AZ2" s="124" t="str">
        <f t="shared" si="0"/>
        <v/>
      </c>
      <c r="BA2" s="124" t="str">
        <f t="shared" si="0"/>
        <v/>
      </c>
      <c r="BB2" s="124" t="str">
        <f t="shared" si="0"/>
        <v/>
      </c>
      <c r="BC2" s="124" t="str">
        <f t="shared" si="0"/>
        <v/>
      </c>
      <c r="BD2" s="124" t="str">
        <f t="shared" si="0"/>
        <v/>
      </c>
      <c r="BE2" s="124" t="str">
        <f t="shared" si="0"/>
        <v/>
      </c>
      <c r="BF2" s="124" t="str">
        <f t="shared" si="0"/>
        <v/>
      </c>
      <c r="BG2" s="124" t="str">
        <f t="shared" si="0"/>
        <v/>
      </c>
      <c r="BH2" s="124" t="str">
        <f t="shared" si="0"/>
        <v/>
      </c>
      <c r="BI2" s="124" t="str">
        <f t="shared" si="0"/>
        <v/>
      </c>
      <c r="BJ2" s="124" t="str">
        <f t="shared" si="0"/>
        <v/>
      </c>
      <c r="BK2" s="124" t="str">
        <f t="shared" si="0"/>
        <v/>
      </c>
      <c r="BL2" s="124" t="str">
        <f t="shared" si="0"/>
        <v/>
      </c>
      <c r="BM2" s="124" t="str">
        <f t="shared" si="0"/>
        <v/>
      </c>
      <c r="BN2" s="124" t="str">
        <f t="shared" si="0"/>
        <v/>
      </c>
      <c r="BO2" s="124" t="str">
        <f t="shared" si="0"/>
        <v/>
      </c>
      <c r="BP2" s="124" t="str">
        <f t="shared" si="0"/>
        <v/>
      </c>
      <c r="BQ2" s="124" t="str">
        <f t="shared" si="0"/>
        <v/>
      </c>
      <c r="BR2" s="124" t="str">
        <f t="shared" si="0"/>
        <v/>
      </c>
      <c r="BS2" s="124" t="str">
        <f t="shared" si="0"/>
        <v/>
      </c>
      <c r="BT2" s="124" t="str">
        <f t="shared" si="0"/>
        <v/>
      </c>
      <c r="BU2" s="124" t="str">
        <f t="shared" si="0"/>
        <v/>
      </c>
      <c r="BV2" s="124" t="str">
        <f t="shared" si="0"/>
        <v/>
      </c>
      <c r="BW2" s="124" t="str">
        <f t="shared" si="0"/>
        <v/>
      </c>
      <c r="BX2" s="124" t="str">
        <f t="shared" si="0"/>
        <v/>
      </c>
      <c r="BY2" s="124" t="str">
        <f t="shared" si="0"/>
        <v/>
      </c>
      <c r="BZ2" s="124" t="str">
        <f t="shared" si="0"/>
        <v/>
      </c>
      <c r="CA2" s="124" t="str">
        <f t="shared" si="0"/>
        <v/>
      </c>
      <c r="CB2" s="124" t="str">
        <f t="shared" si="0"/>
        <v/>
      </c>
      <c r="CC2" s="124" t="str">
        <f t="shared" si="0"/>
        <v/>
      </c>
      <c r="CD2" s="124" t="str">
        <f t="shared" si="0"/>
        <v/>
      </c>
      <c r="CE2" s="124" t="str">
        <f t="shared" si="0"/>
        <v/>
      </c>
      <c r="CF2" s="124" t="str">
        <f t="shared" si="0"/>
        <v/>
      </c>
      <c r="CG2" s="124" t="str">
        <f t="shared" si="0"/>
        <v/>
      </c>
      <c r="CH2" s="124" t="str">
        <f t="shared" si="0"/>
        <v/>
      </c>
      <c r="CI2" s="124" t="str">
        <f t="shared" si="0"/>
        <v/>
      </c>
      <c r="CJ2" s="124" t="str">
        <f t="shared" si="0"/>
        <v/>
      </c>
      <c r="CK2" s="124" t="str">
        <f t="shared" si="0"/>
        <v/>
      </c>
      <c r="CL2" s="124" t="str">
        <f t="shared" si="0"/>
        <v/>
      </c>
      <c r="CM2" s="124" t="str">
        <f t="shared" si="0"/>
        <v/>
      </c>
      <c r="CN2" s="124" t="str">
        <f t="shared" si="0"/>
        <v/>
      </c>
      <c r="CO2" s="124" t="str">
        <f t="shared" si="0"/>
        <v/>
      </c>
      <c r="CP2" s="124" t="str">
        <f t="shared" si="0"/>
        <v/>
      </c>
      <c r="CQ2" s="124" t="str">
        <f t="shared" si="0"/>
        <v/>
      </c>
      <c r="CR2" s="124" t="str">
        <f t="shared" si="0"/>
        <v/>
      </c>
      <c r="CS2" s="124" t="str">
        <f t="shared" si="0"/>
        <v/>
      </c>
      <c r="CT2" s="124" t="str">
        <f t="shared" si="0"/>
        <v/>
      </c>
      <c r="CU2" s="124" t="str">
        <f t="shared" si="0"/>
        <v/>
      </c>
      <c r="CV2" s="124" t="str">
        <f t="shared" si="0"/>
        <v/>
      </c>
      <c r="CW2" s="124" t="str">
        <f t="shared" ref="CW2:FH2" si="1">IF(CW3="","",CV2+1)</f>
        <v/>
      </c>
      <c r="CX2" s="124" t="str">
        <f t="shared" si="1"/>
        <v/>
      </c>
      <c r="CY2" s="124" t="str">
        <f t="shared" si="1"/>
        <v/>
      </c>
      <c r="CZ2" s="124" t="str">
        <f t="shared" si="1"/>
        <v/>
      </c>
      <c r="DA2" s="124" t="str">
        <f t="shared" si="1"/>
        <v/>
      </c>
      <c r="DB2" s="124" t="str">
        <f t="shared" si="1"/>
        <v/>
      </c>
      <c r="DC2" s="124" t="str">
        <f t="shared" si="1"/>
        <v/>
      </c>
      <c r="DD2" s="124" t="str">
        <f t="shared" si="1"/>
        <v/>
      </c>
      <c r="DE2" s="124" t="str">
        <f t="shared" si="1"/>
        <v/>
      </c>
      <c r="DF2" s="124" t="str">
        <f t="shared" si="1"/>
        <v/>
      </c>
      <c r="DG2" s="124" t="str">
        <f t="shared" si="1"/>
        <v/>
      </c>
      <c r="DH2" s="124" t="str">
        <f t="shared" si="1"/>
        <v/>
      </c>
      <c r="DI2" s="124" t="str">
        <f t="shared" si="1"/>
        <v/>
      </c>
      <c r="DJ2" s="124" t="str">
        <f t="shared" si="1"/>
        <v/>
      </c>
      <c r="DK2" s="124" t="str">
        <f t="shared" si="1"/>
        <v/>
      </c>
      <c r="DL2" s="124" t="str">
        <f t="shared" si="1"/>
        <v/>
      </c>
      <c r="DM2" s="124" t="str">
        <f t="shared" si="1"/>
        <v/>
      </c>
      <c r="DN2" s="124" t="str">
        <f t="shared" si="1"/>
        <v/>
      </c>
      <c r="DO2" s="124" t="str">
        <f t="shared" si="1"/>
        <v/>
      </c>
      <c r="DP2" s="124" t="str">
        <f t="shared" si="1"/>
        <v/>
      </c>
      <c r="DQ2" s="124" t="str">
        <f t="shared" si="1"/>
        <v/>
      </c>
      <c r="DR2" s="124" t="str">
        <f t="shared" si="1"/>
        <v/>
      </c>
      <c r="DS2" s="124" t="str">
        <f t="shared" si="1"/>
        <v/>
      </c>
      <c r="DT2" s="124" t="str">
        <f t="shared" si="1"/>
        <v/>
      </c>
      <c r="DU2" s="124" t="str">
        <f t="shared" si="1"/>
        <v/>
      </c>
      <c r="DV2" s="124" t="str">
        <f t="shared" si="1"/>
        <v/>
      </c>
      <c r="DW2" s="124" t="str">
        <f t="shared" si="1"/>
        <v/>
      </c>
      <c r="DX2" s="124" t="str">
        <f t="shared" si="1"/>
        <v/>
      </c>
      <c r="DY2" s="124" t="str">
        <f t="shared" si="1"/>
        <v/>
      </c>
      <c r="DZ2" s="124" t="str">
        <f t="shared" si="1"/>
        <v/>
      </c>
      <c r="EA2" s="124" t="str">
        <f t="shared" si="1"/>
        <v/>
      </c>
      <c r="EB2" s="124" t="str">
        <f t="shared" si="1"/>
        <v/>
      </c>
      <c r="EC2" s="124" t="str">
        <f t="shared" si="1"/>
        <v/>
      </c>
      <c r="ED2" s="124" t="str">
        <f t="shared" si="1"/>
        <v/>
      </c>
      <c r="EE2" s="124" t="str">
        <f t="shared" si="1"/>
        <v/>
      </c>
      <c r="EF2" s="124" t="str">
        <f t="shared" si="1"/>
        <v/>
      </c>
      <c r="EG2" s="124" t="str">
        <f t="shared" si="1"/>
        <v/>
      </c>
      <c r="EH2" s="124" t="str">
        <f t="shared" si="1"/>
        <v/>
      </c>
      <c r="EI2" s="124" t="str">
        <f t="shared" si="1"/>
        <v/>
      </c>
      <c r="EJ2" s="124" t="str">
        <f t="shared" si="1"/>
        <v/>
      </c>
      <c r="EK2" s="124" t="str">
        <f t="shared" si="1"/>
        <v/>
      </c>
      <c r="EL2" s="124" t="str">
        <f t="shared" si="1"/>
        <v/>
      </c>
      <c r="EM2" s="124" t="str">
        <f t="shared" si="1"/>
        <v/>
      </c>
      <c r="EN2" s="124" t="str">
        <f t="shared" si="1"/>
        <v/>
      </c>
      <c r="EO2" s="124" t="str">
        <f t="shared" si="1"/>
        <v/>
      </c>
      <c r="EP2" s="124" t="str">
        <f t="shared" si="1"/>
        <v/>
      </c>
      <c r="EQ2" s="124" t="str">
        <f t="shared" si="1"/>
        <v/>
      </c>
      <c r="ER2" s="124" t="str">
        <f t="shared" si="1"/>
        <v/>
      </c>
      <c r="ES2" s="124" t="str">
        <f t="shared" si="1"/>
        <v/>
      </c>
      <c r="ET2" s="124" t="str">
        <f t="shared" si="1"/>
        <v/>
      </c>
      <c r="EU2" s="124" t="str">
        <f t="shared" si="1"/>
        <v/>
      </c>
      <c r="EV2" s="124" t="str">
        <f t="shared" si="1"/>
        <v/>
      </c>
      <c r="EW2" s="124" t="str">
        <f t="shared" si="1"/>
        <v/>
      </c>
      <c r="EX2" s="124" t="str">
        <f t="shared" si="1"/>
        <v/>
      </c>
      <c r="EY2" s="124" t="str">
        <f t="shared" si="1"/>
        <v/>
      </c>
      <c r="EZ2" s="124" t="str">
        <f t="shared" si="1"/>
        <v/>
      </c>
      <c r="FA2" s="124" t="str">
        <f t="shared" si="1"/>
        <v/>
      </c>
      <c r="FB2" s="124" t="str">
        <f t="shared" si="1"/>
        <v/>
      </c>
      <c r="FC2" s="124" t="str">
        <f t="shared" si="1"/>
        <v/>
      </c>
      <c r="FD2" s="124" t="str">
        <f t="shared" si="1"/>
        <v/>
      </c>
      <c r="FE2" s="124" t="str">
        <f t="shared" si="1"/>
        <v/>
      </c>
      <c r="FF2" s="124" t="str">
        <f t="shared" si="1"/>
        <v/>
      </c>
      <c r="FG2" s="124" t="str">
        <f t="shared" si="1"/>
        <v/>
      </c>
      <c r="FH2" s="124" t="str">
        <f t="shared" si="1"/>
        <v/>
      </c>
      <c r="FI2" s="124" t="str">
        <f t="shared" ref="FI2:HT2" si="2">IF(FI3="","",FH2+1)</f>
        <v/>
      </c>
      <c r="FJ2" s="124" t="str">
        <f t="shared" si="2"/>
        <v/>
      </c>
      <c r="FK2" s="124" t="str">
        <f t="shared" si="2"/>
        <v/>
      </c>
      <c r="FL2" s="124" t="str">
        <f t="shared" si="2"/>
        <v/>
      </c>
      <c r="FM2" s="124" t="str">
        <f t="shared" si="2"/>
        <v/>
      </c>
      <c r="FN2" s="124" t="str">
        <f t="shared" si="2"/>
        <v/>
      </c>
      <c r="FO2" s="124" t="str">
        <f t="shared" si="2"/>
        <v/>
      </c>
      <c r="FP2" s="124" t="str">
        <f t="shared" si="2"/>
        <v/>
      </c>
      <c r="FQ2" s="124" t="str">
        <f t="shared" si="2"/>
        <v/>
      </c>
      <c r="FR2" s="124" t="str">
        <f t="shared" si="2"/>
        <v/>
      </c>
      <c r="FS2" s="124" t="str">
        <f t="shared" si="2"/>
        <v/>
      </c>
      <c r="FT2" s="124" t="str">
        <f t="shared" si="2"/>
        <v/>
      </c>
      <c r="FU2" s="124" t="str">
        <f t="shared" si="2"/>
        <v/>
      </c>
      <c r="FV2" s="124" t="str">
        <f t="shared" si="2"/>
        <v/>
      </c>
      <c r="FW2" s="124" t="str">
        <f t="shared" si="2"/>
        <v/>
      </c>
      <c r="FX2" s="124" t="str">
        <f t="shared" si="2"/>
        <v/>
      </c>
      <c r="FY2" s="124" t="str">
        <f t="shared" si="2"/>
        <v/>
      </c>
      <c r="FZ2" s="124" t="str">
        <f t="shared" si="2"/>
        <v/>
      </c>
      <c r="GA2" s="124" t="str">
        <f t="shared" si="2"/>
        <v/>
      </c>
      <c r="GB2" s="124" t="str">
        <f t="shared" si="2"/>
        <v/>
      </c>
      <c r="GC2" s="124" t="str">
        <f t="shared" si="2"/>
        <v/>
      </c>
      <c r="GD2" s="124" t="str">
        <f t="shared" si="2"/>
        <v/>
      </c>
      <c r="GE2" s="124" t="str">
        <f t="shared" si="2"/>
        <v/>
      </c>
      <c r="GF2" s="124" t="str">
        <f t="shared" si="2"/>
        <v/>
      </c>
      <c r="GG2" s="124" t="str">
        <f t="shared" si="2"/>
        <v/>
      </c>
      <c r="GH2" s="124" t="str">
        <f t="shared" si="2"/>
        <v/>
      </c>
      <c r="GI2" s="124" t="str">
        <f t="shared" si="2"/>
        <v/>
      </c>
      <c r="GJ2" s="124" t="str">
        <f t="shared" si="2"/>
        <v/>
      </c>
      <c r="GK2" s="124" t="str">
        <f t="shared" si="2"/>
        <v/>
      </c>
      <c r="GL2" s="124" t="str">
        <f t="shared" si="2"/>
        <v/>
      </c>
      <c r="GM2" s="124" t="str">
        <f t="shared" si="2"/>
        <v/>
      </c>
      <c r="GN2" s="124" t="str">
        <f t="shared" si="2"/>
        <v/>
      </c>
      <c r="GO2" s="124" t="str">
        <f t="shared" si="2"/>
        <v/>
      </c>
      <c r="GP2" s="124" t="str">
        <f t="shared" si="2"/>
        <v/>
      </c>
      <c r="GQ2" s="124" t="str">
        <f t="shared" si="2"/>
        <v/>
      </c>
      <c r="GR2" s="124" t="str">
        <f t="shared" si="2"/>
        <v/>
      </c>
      <c r="GS2" s="124" t="str">
        <f t="shared" si="2"/>
        <v/>
      </c>
      <c r="GT2" s="124" t="str">
        <f t="shared" si="2"/>
        <v/>
      </c>
      <c r="GU2" s="124" t="str">
        <f t="shared" si="2"/>
        <v/>
      </c>
      <c r="GV2" s="124" t="str">
        <f t="shared" si="2"/>
        <v/>
      </c>
      <c r="GW2" s="124" t="str">
        <f t="shared" si="2"/>
        <v/>
      </c>
      <c r="GX2" s="124" t="str">
        <f t="shared" si="2"/>
        <v/>
      </c>
      <c r="GY2" s="124" t="str">
        <f t="shared" si="2"/>
        <v/>
      </c>
      <c r="GZ2" s="124" t="str">
        <f t="shared" si="2"/>
        <v/>
      </c>
      <c r="HA2" s="124" t="str">
        <f t="shared" si="2"/>
        <v/>
      </c>
      <c r="HB2" s="124" t="str">
        <f t="shared" si="2"/>
        <v/>
      </c>
      <c r="HC2" s="124" t="str">
        <f t="shared" si="2"/>
        <v/>
      </c>
      <c r="HD2" s="124" t="str">
        <f t="shared" si="2"/>
        <v/>
      </c>
      <c r="HE2" s="124" t="str">
        <f t="shared" si="2"/>
        <v/>
      </c>
      <c r="HF2" s="124" t="str">
        <f t="shared" si="2"/>
        <v/>
      </c>
      <c r="HG2" s="124" t="str">
        <f t="shared" si="2"/>
        <v/>
      </c>
      <c r="HH2" s="124" t="str">
        <f t="shared" si="2"/>
        <v/>
      </c>
      <c r="HI2" s="124" t="str">
        <f t="shared" si="2"/>
        <v/>
      </c>
      <c r="HJ2" s="124" t="str">
        <f t="shared" si="2"/>
        <v/>
      </c>
      <c r="HK2" s="124" t="str">
        <f t="shared" si="2"/>
        <v/>
      </c>
      <c r="HL2" s="124" t="str">
        <f t="shared" si="2"/>
        <v/>
      </c>
      <c r="HM2" s="124" t="str">
        <f t="shared" si="2"/>
        <v/>
      </c>
      <c r="HN2" s="124" t="str">
        <f t="shared" si="2"/>
        <v/>
      </c>
      <c r="HO2" s="124" t="str">
        <f t="shared" si="2"/>
        <v/>
      </c>
      <c r="HP2" s="124" t="str">
        <f t="shared" si="2"/>
        <v/>
      </c>
      <c r="HQ2" s="124" t="str">
        <f t="shared" si="2"/>
        <v/>
      </c>
      <c r="HR2" s="124" t="str">
        <f t="shared" si="2"/>
        <v/>
      </c>
      <c r="HS2" s="124" t="str">
        <f t="shared" si="2"/>
        <v/>
      </c>
      <c r="HT2" s="124" t="str">
        <f t="shared" si="2"/>
        <v/>
      </c>
      <c r="HU2" s="124" t="str">
        <f t="shared" ref="HU2:IK2" si="3">IF(HU3="","",HT2+1)</f>
        <v/>
      </c>
      <c r="HV2" s="124" t="str">
        <f t="shared" si="3"/>
        <v/>
      </c>
      <c r="HW2" s="124" t="str">
        <f t="shared" si="3"/>
        <v/>
      </c>
      <c r="HX2" s="124" t="str">
        <f t="shared" si="3"/>
        <v/>
      </c>
      <c r="HY2" s="124" t="str">
        <f t="shared" si="3"/>
        <v/>
      </c>
      <c r="HZ2" s="124" t="str">
        <f t="shared" si="3"/>
        <v/>
      </c>
      <c r="IA2" s="124" t="str">
        <f t="shared" si="3"/>
        <v/>
      </c>
      <c r="IB2" s="124" t="str">
        <f t="shared" si="3"/>
        <v/>
      </c>
      <c r="IC2" s="124" t="str">
        <f t="shared" si="3"/>
        <v/>
      </c>
      <c r="ID2" s="124" t="str">
        <f t="shared" si="3"/>
        <v/>
      </c>
      <c r="IE2" s="124" t="str">
        <f t="shared" si="3"/>
        <v/>
      </c>
      <c r="IF2" s="124" t="str">
        <f t="shared" si="3"/>
        <v/>
      </c>
      <c r="IG2" s="124" t="str">
        <f t="shared" si="3"/>
        <v/>
      </c>
      <c r="IH2" s="124" t="str">
        <f t="shared" si="3"/>
        <v/>
      </c>
      <c r="II2" s="124" t="str">
        <f t="shared" si="3"/>
        <v/>
      </c>
      <c r="IJ2" s="124" t="str">
        <f t="shared" si="3"/>
        <v/>
      </c>
      <c r="IK2" s="124" t="str">
        <f t="shared" si="3"/>
        <v/>
      </c>
    </row>
    <row r="3" spans="1:245" s="130" customFormat="1" x14ac:dyDescent="0.2">
      <c r="A3" s="126" t="s">
        <v>123</v>
      </c>
      <c r="B3" s="267" t="s">
        <v>153</v>
      </c>
      <c r="C3" s="267" t="s">
        <v>153</v>
      </c>
      <c r="D3" s="274" t="s">
        <v>153</v>
      </c>
      <c r="E3" s="128"/>
      <c r="F3" s="129"/>
      <c r="G3" s="127"/>
      <c r="H3" s="127"/>
      <c r="I3" s="127"/>
      <c r="J3" s="127"/>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row>
    <row r="4" spans="1:245" s="130" customFormat="1" ht="51" x14ac:dyDescent="0.2">
      <c r="A4" s="126" t="s">
        <v>124</v>
      </c>
      <c r="B4" s="267" t="s">
        <v>292</v>
      </c>
      <c r="C4" s="267" t="s">
        <v>320</v>
      </c>
      <c r="D4" s="267" t="s">
        <v>361</v>
      </c>
      <c r="E4" s="127"/>
      <c r="F4" s="129"/>
      <c r="G4" s="127"/>
      <c r="H4" s="127"/>
      <c r="I4" s="127"/>
      <c r="J4" s="127"/>
      <c r="K4" s="128"/>
      <c r="L4" s="127"/>
      <c r="M4" s="127"/>
      <c r="N4" s="127"/>
      <c r="O4" s="128"/>
      <c r="P4" s="128"/>
      <c r="Q4" s="127"/>
      <c r="R4" s="127"/>
      <c r="S4" s="127"/>
      <c r="T4" s="127"/>
      <c r="U4" s="127"/>
      <c r="V4" s="127"/>
      <c r="W4" s="127"/>
      <c r="X4" s="132"/>
      <c r="Y4" s="127"/>
      <c r="Z4" s="128"/>
      <c r="AA4" s="127"/>
      <c r="AB4" s="127"/>
      <c r="AC4" s="128"/>
      <c r="AD4" s="128"/>
      <c r="AE4" s="128"/>
      <c r="AF4" s="128"/>
      <c r="AG4" s="128"/>
      <c r="AH4" s="128"/>
      <c r="AI4" s="128"/>
      <c r="AQ4" s="133"/>
      <c r="AR4" s="133"/>
      <c r="AS4" s="133"/>
      <c r="AT4" s="133"/>
      <c r="AU4" s="133"/>
      <c r="AV4" s="133"/>
      <c r="AW4" s="133"/>
      <c r="GA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row>
    <row r="5" spans="1:245" s="138" customFormat="1" x14ac:dyDescent="0.2">
      <c r="A5" s="134" t="s">
        <v>125</v>
      </c>
      <c r="B5" s="268" t="s">
        <v>293</v>
      </c>
      <c r="C5" s="268" t="s">
        <v>327</v>
      </c>
      <c r="D5" s="268" t="s">
        <v>362</v>
      </c>
      <c r="E5" s="136"/>
      <c r="F5" s="137"/>
      <c r="G5" s="135"/>
      <c r="H5" s="135"/>
      <c r="I5" s="135"/>
      <c r="J5" s="135"/>
      <c r="K5" s="135"/>
      <c r="L5" s="136"/>
      <c r="M5" s="135"/>
      <c r="N5" s="136"/>
      <c r="O5" s="136"/>
      <c r="P5" s="136"/>
      <c r="Q5" s="135"/>
      <c r="R5" s="136"/>
      <c r="S5" s="135"/>
      <c r="T5" s="136"/>
      <c r="U5" s="135"/>
      <c r="V5" s="136"/>
      <c r="W5" s="135"/>
      <c r="X5" s="136"/>
      <c r="Y5" s="135"/>
      <c r="Z5" s="135"/>
      <c r="AA5" s="136"/>
      <c r="AB5" s="136"/>
      <c r="AC5" s="136"/>
      <c r="AD5" s="136"/>
      <c r="AE5" s="136"/>
      <c r="AF5" s="136"/>
      <c r="AG5" s="136"/>
      <c r="AH5" s="136"/>
      <c r="AI5" s="136"/>
      <c r="DO5" s="139"/>
      <c r="GC5" s="140"/>
      <c r="GD5" s="140"/>
      <c r="GE5" s="140"/>
      <c r="GF5" s="140"/>
      <c r="GG5" s="140"/>
      <c r="GH5" s="140"/>
      <c r="GI5" s="140"/>
      <c r="GJ5" s="140"/>
      <c r="GK5" s="140"/>
      <c r="GL5" s="140"/>
      <c r="GM5" s="140"/>
      <c r="GN5" s="140"/>
      <c r="GO5" s="140"/>
      <c r="GP5" s="140"/>
      <c r="GQ5" s="140"/>
      <c r="GR5" s="140"/>
      <c r="GS5" s="140"/>
      <c r="GT5" s="140"/>
      <c r="GU5" s="140"/>
      <c r="GV5" s="140"/>
      <c r="GW5" s="141"/>
      <c r="GX5" s="140"/>
      <c r="GY5" s="140"/>
      <c r="GZ5" s="140"/>
      <c r="HA5" s="140"/>
      <c r="HB5" s="140"/>
    </row>
    <row r="6" spans="1:245" s="138" customFormat="1" ht="38.25" x14ac:dyDescent="0.2">
      <c r="A6" s="134" t="s">
        <v>126</v>
      </c>
      <c r="B6" s="268" t="s">
        <v>294</v>
      </c>
      <c r="C6" s="268" t="s">
        <v>326</v>
      </c>
      <c r="D6" s="275"/>
      <c r="E6" s="136"/>
      <c r="F6" s="137"/>
      <c r="G6" s="135"/>
      <c r="H6" s="135"/>
      <c r="I6" s="135"/>
      <c r="J6" s="135"/>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GC6" s="140"/>
      <c r="GD6" s="140"/>
      <c r="GE6" s="140"/>
      <c r="GF6" s="140"/>
      <c r="GG6" s="140"/>
      <c r="GH6" s="140"/>
      <c r="GI6" s="140"/>
      <c r="GJ6" s="140"/>
      <c r="GK6" s="140"/>
      <c r="GL6" s="140"/>
      <c r="GM6" s="140"/>
      <c r="GN6" s="140"/>
      <c r="GO6" s="140"/>
      <c r="GP6" s="140"/>
      <c r="GQ6" s="140"/>
      <c r="GR6" s="140"/>
      <c r="GS6" s="140"/>
      <c r="GT6" s="140"/>
      <c r="GU6" s="140"/>
      <c r="GV6" s="140"/>
      <c r="GW6" s="140"/>
      <c r="GX6" s="140"/>
      <c r="GY6" s="140"/>
      <c r="GZ6" s="140"/>
      <c r="HA6" s="140"/>
      <c r="HB6" s="140"/>
    </row>
    <row r="7" spans="1:245" s="145" customFormat="1" x14ac:dyDescent="0.2">
      <c r="A7" s="126" t="s">
        <v>127</v>
      </c>
      <c r="B7" s="269" t="s">
        <v>295</v>
      </c>
      <c r="C7" s="269" t="s">
        <v>321</v>
      </c>
      <c r="D7" s="269" t="s">
        <v>363</v>
      </c>
      <c r="E7" s="143"/>
      <c r="F7" s="144"/>
      <c r="G7" s="142"/>
      <c r="H7" s="142"/>
      <c r="I7" s="142"/>
      <c r="J7" s="142"/>
      <c r="K7" s="143"/>
      <c r="L7" s="143"/>
      <c r="M7" s="142"/>
      <c r="N7" s="143"/>
      <c r="O7" s="143"/>
      <c r="P7" s="143"/>
      <c r="Q7" s="142"/>
      <c r="R7" s="143"/>
      <c r="S7" s="142"/>
      <c r="T7" s="143"/>
      <c r="U7" s="143"/>
      <c r="V7" s="143"/>
      <c r="W7" s="143"/>
      <c r="X7" s="143"/>
      <c r="Y7" s="143"/>
      <c r="Z7" s="143"/>
      <c r="AA7" s="143"/>
      <c r="AB7" s="143"/>
      <c r="AC7" s="143"/>
      <c r="AD7" s="143"/>
      <c r="AE7" s="143"/>
      <c r="AF7" s="143"/>
      <c r="AG7" s="143"/>
      <c r="AH7" s="143"/>
      <c r="AI7" s="143"/>
      <c r="GC7" s="146"/>
      <c r="GD7" s="146"/>
      <c r="GE7" s="146"/>
      <c r="GF7" s="146"/>
      <c r="GG7" s="146"/>
      <c r="GH7" s="146"/>
      <c r="GI7" s="146"/>
      <c r="GJ7" s="146"/>
      <c r="GK7" s="146"/>
      <c r="GL7" s="146"/>
      <c r="GM7" s="146"/>
      <c r="GN7" s="146"/>
      <c r="GO7" s="146"/>
      <c r="GP7" s="146"/>
      <c r="GQ7" s="146"/>
      <c r="GR7" s="146"/>
      <c r="GS7" s="146"/>
      <c r="GT7" s="146"/>
      <c r="GU7" s="146"/>
      <c r="GV7" s="146"/>
      <c r="GW7" s="146"/>
      <c r="GX7" s="146"/>
      <c r="GY7" s="146"/>
      <c r="GZ7" s="146"/>
      <c r="HA7" s="146"/>
      <c r="HB7" s="146"/>
    </row>
    <row r="8" spans="1:245" s="145" customFormat="1" x14ac:dyDescent="0.2">
      <c r="A8" s="126" t="s">
        <v>128</v>
      </c>
      <c r="B8" s="269" t="s">
        <v>296</v>
      </c>
      <c r="C8" s="269" t="s">
        <v>322</v>
      </c>
      <c r="D8" s="276"/>
      <c r="E8" s="143"/>
      <c r="F8" s="144"/>
      <c r="G8" s="142"/>
      <c r="H8" s="142"/>
      <c r="I8" s="142"/>
      <c r="J8" s="142"/>
      <c r="K8" s="143"/>
      <c r="L8" s="143"/>
      <c r="M8" s="143"/>
      <c r="N8" s="142"/>
      <c r="O8" s="143"/>
      <c r="P8" s="143"/>
      <c r="Q8" s="143"/>
      <c r="R8" s="143"/>
      <c r="S8" s="142"/>
      <c r="T8" s="143"/>
      <c r="U8" s="143"/>
      <c r="V8" s="143"/>
      <c r="W8" s="143"/>
      <c r="X8" s="143"/>
      <c r="Y8" s="143"/>
      <c r="Z8" s="143"/>
      <c r="AA8" s="143"/>
      <c r="AB8" s="143"/>
      <c r="AC8" s="143"/>
      <c r="AD8" s="143"/>
      <c r="AE8" s="143"/>
      <c r="AF8" s="143"/>
      <c r="AG8" s="143"/>
      <c r="AH8" s="143"/>
      <c r="AI8" s="143"/>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row>
    <row r="9" spans="1:245" s="138" customFormat="1" x14ac:dyDescent="0.2">
      <c r="A9" s="134" t="s">
        <v>129</v>
      </c>
      <c r="B9" s="268" t="s">
        <v>297</v>
      </c>
      <c r="C9" s="273"/>
      <c r="D9" s="273"/>
      <c r="E9" s="136"/>
      <c r="F9" s="137"/>
      <c r="G9" s="135"/>
      <c r="H9" s="135"/>
      <c r="I9" s="135"/>
      <c r="J9" s="135"/>
      <c r="K9" s="136"/>
      <c r="L9" s="135"/>
      <c r="M9" s="135"/>
      <c r="N9" s="136"/>
      <c r="O9" s="136"/>
      <c r="P9" s="136"/>
      <c r="Q9" s="147"/>
      <c r="R9" s="136"/>
      <c r="S9" s="135"/>
      <c r="T9" s="135"/>
      <c r="U9" s="135"/>
      <c r="V9" s="136"/>
      <c r="W9" s="136"/>
      <c r="X9" s="136"/>
      <c r="Y9" s="136"/>
      <c r="Z9" s="136"/>
      <c r="AA9" s="136"/>
      <c r="AB9" s="136"/>
      <c r="AC9" s="136"/>
      <c r="AD9" s="136"/>
      <c r="AE9" s="136"/>
      <c r="AF9" s="136"/>
      <c r="AG9" s="136"/>
      <c r="AH9" s="136"/>
      <c r="AI9" s="136"/>
      <c r="AY9" s="139"/>
      <c r="GC9" s="140"/>
      <c r="GD9" s="140"/>
      <c r="GE9" s="140"/>
      <c r="GF9" s="140"/>
      <c r="GG9" s="140"/>
      <c r="GH9" s="140"/>
      <c r="GI9" s="140"/>
      <c r="GJ9" s="140"/>
      <c r="GK9" s="140"/>
      <c r="GL9" s="140"/>
      <c r="GM9" s="140"/>
      <c r="GN9" s="140"/>
      <c r="GO9" s="140"/>
      <c r="GP9" s="140"/>
      <c r="GQ9" s="140"/>
      <c r="GR9" s="140"/>
      <c r="GS9" s="140"/>
      <c r="GT9" s="140"/>
      <c r="GU9" s="140"/>
      <c r="GV9" s="140"/>
      <c r="GW9" s="140"/>
      <c r="GX9" s="140"/>
      <c r="GY9" s="140"/>
      <c r="GZ9" s="140"/>
      <c r="HA9" s="140"/>
      <c r="HB9" s="140"/>
    </row>
    <row r="10" spans="1:245" s="138" customFormat="1" ht="25.5" x14ac:dyDescent="0.2">
      <c r="A10" s="134" t="s">
        <v>130</v>
      </c>
      <c r="B10" s="268" t="s">
        <v>298</v>
      </c>
      <c r="C10" s="268" t="s">
        <v>329</v>
      </c>
      <c r="D10" s="268" t="s">
        <v>362</v>
      </c>
      <c r="E10" s="136"/>
      <c r="F10" s="137"/>
      <c r="G10" s="135"/>
      <c r="H10" s="135"/>
      <c r="I10" s="135"/>
      <c r="J10" s="135"/>
      <c r="K10" s="136"/>
      <c r="L10" s="136"/>
      <c r="M10" s="136"/>
      <c r="N10" s="136"/>
      <c r="O10" s="136"/>
      <c r="P10" s="136"/>
      <c r="Q10" s="135"/>
      <c r="R10" s="136"/>
      <c r="S10" s="136"/>
      <c r="T10" s="136"/>
      <c r="U10" s="136"/>
      <c r="V10" s="136"/>
      <c r="W10" s="136"/>
      <c r="X10" s="136"/>
      <c r="Y10" s="136"/>
      <c r="Z10" s="136"/>
      <c r="AA10" s="136"/>
      <c r="AB10" s="136"/>
      <c r="AC10" s="136"/>
      <c r="AD10" s="136"/>
      <c r="AE10" s="136"/>
      <c r="AF10" s="136"/>
      <c r="AG10" s="136"/>
      <c r="AH10" s="136"/>
      <c r="AI10" s="136"/>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row>
    <row r="11" spans="1:245" s="145" customFormat="1" x14ac:dyDescent="0.2">
      <c r="A11" s="126" t="s">
        <v>131</v>
      </c>
      <c r="B11" s="269"/>
      <c r="C11" s="269" t="s">
        <v>323</v>
      </c>
      <c r="D11" s="276"/>
      <c r="E11" s="143"/>
      <c r="F11" s="144"/>
      <c r="G11" s="142"/>
      <c r="H11" s="142"/>
      <c r="I11" s="142"/>
      <c r="J11" s="142"/>
      <c r="K11" s="143"/>
      <c r="L11" s="143"/>
      <c r="M11" s="143"/>
      <c r="N11" s="143"/>
      <c r="O11" s="143"/>
      <c r="P11" s="143"/>
      <c r="Q11" s="143"/>
      <c r="R11" s="143"/>
      <c r="S11" s="142"/>
      <c r="T11" s="143"/>
      <c r="U11" s="143"/>
      <c r="V11" s="143"/>
      <c r="W11" s="143"/>
      <c r="X11" s="142"/>
      <c r="Y11" s="143"/>
      <c r="Z11" s="143"/>
      <c r="AA11" s="143"/>
      <c r="AB11" s="143"/>
      <c r="AC11" s="143"/>
      <c r="AD11" s="143"/>
      <c r="AE11" s="143"/>
      <c r="AF11" s="143"/>
      <c r="AG11" s="143"/>
      <c r="AH11" s="143"/>
      <c r="AI11" s="143"/>
      <c r="GC11" s="146"/>
      <c r="GD11" s="146"/>
      <c r="GE11" s="146"/>
      <c r="GF11" s="146"/>
      <c r="GG11" s="146"/>
      <c r="GH11" s="146"/>
      <c r="GI11" s="146"/>
      <c r="GJ11" s="146"/>
      <c r="GK11" s="146"/>
      <c r="GL11" s="146"/>
      <c r="GM11" s="146"/>
      <c r="GN11" s="146"/>
      <c r="GO11" s="146"/>
      <c r="GP11" s="146"/>
      <c r="GQ11" s="146"/>
      <c r="GR11" s="146"/>
      <c r="GS11" s="146"/>
      <c r="GT11" s="146"/>
      <c r="GU11" s="146"/>
      <c r="GV11" s="146"/>
      <c r="GW11" s="146"/>
      <c r="GX11" s="146"/>
      <c r="GY11" s="146"/>
      <c r="GZ11" s="146"/>
      <c r="HA11" s="146"/>
      <c r="HB11" s="146"/>
    </row>
    <row r="12" spans="1:245" s="145" customFormat="1" ht="25.5" x14ac:dyDescent="0.2">
      <c r="A12" s="126" t="s">
        <v>132</v>
      </c>
      <c r="B12" s="269"/>
      <c r="C12" s="269"/>
      <c r="D12" s="276"/>
      <c r="E12" s="143"/>
      <c r="F12" s="144"/>
      <c r="G12" s="142"/>
      <c r="H12" s="142"/>
      <c r="I12" s="142"/>
      <c r="J12" s="142"/>
      <c r="K12" s="143"/>
      <c r="L12" s="143"/>
      <c r="M12" s="143"/>
      <c r="N12" s="143"/>
      <c r="O12" s="143"/>
      <c r="P12" s="143"/>
      <c r="Q12" s="143"/>
      <c r="R12" s="143"/>
      <c r="S12" s="142"/>
      <c r="T12" s="143"/>
      <c r="U12" s="143"/>
      <c r="V12" s="143"/>
      <c r="W12" s="143"/>
      <c r="X12" s="142"/>
      <c r="Y12" s="143"/>
      <c r="Z12" s="143"/>
      <c r="AA12" s="143"/>
      <c r="AB12" s="143"/>
      <c r="AC12" s="143"/>
      <c r="AD12" s="143"/>
      <c r="AE12" s="143"/>
      <c r="AF12" s="143"/>
      <c r="AG12" s="143"/>
      <c r="AH12" s="143"/>
      <c r="AI12" s="143"/>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row>
    <row r="13" spans="1:245" s="138" customFormat="1" x14ac:dyDescent="0.2">
      <c r="A13" s="134" t="s">
        <v>133</v>
      </c>
      <c r="B13" s="268"/>
      <c r="C13" s="268"/>
      <c r="D13" s="275"/>
      <c r="E13" s="136"/>
      <c r="F13" s="137"/>
      <c r="G13" s="135"/>
      <c r="H13" s="135"/>
      <c r="I13" s="135"/>
      <c r="J13" s="135"/>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GC13" s="140"/>
      <c r="GD13" s="140"/>
      <c r="GE13" s="140"/>
      <c r="GF13" s="140"/>
      <c r="GG13" s="140"/>
      <c r="GH13" s="140"/>
      <c r="GI13" s="140"/>
      <c r="GJ13" s="140"/>
      <c r="GK13" s="140"/>
      <c r="GL13" s="140"/>
      <c r="GM13" s="140"/>
      <c r="GN13" s="140"/>
      <c r="GO13" s="140"/>
      <c r="GP13" s="140"/>
      <c r="GQ13" s="140"/>
      <c r="GR13" s="140"/>
      <c r="GS13" s="140"/>
      <c r="GT13" s="140"/>
      <c r="GU13" s="140"/>
      <c r="GV13" s="140"/>
      <c r="GW13" s="140"/>
      <c r="GX13" s="140"/>
      <c r="GY13" s="140"/>
      <c r="GZ13" s="140"/>
      <c r="HA13" s="140"/>
      <c r="HB13" s="140"/>
    </row>
    <row r="14" spans="1:245" s="138" customFormat="1" x14ac:dyDescent="0.2">
      <c r="A14" s="134" t="s">
        <v>134</v>
      </c>
      <c r="B14" s="268"/>
      <c r="C14" s="268"/>
      <c r="D14" s="275"/>
      <c r="E14" s="136"/>
      <c r="F14" s="137"/>
      <c r="G14" s="135"/>
      <c r="H14" s="135"/>
      <c r="I14" s="135"/>
      <c r="J14" s="135"/>
      <c r="K14" s="136"/>
      <c r="L14" s="136"/>
      <c r="M14" s="136"/>
      <c r="N14" s="135"/>
      <c r="O14" s="136"/>
      <c r="P14" s="136"/>
      <c r="Q14" s="136"/>
      <c r="R14" s="136"/>
      <c r="S14" s="136"/>
      <c r="T14" s="136"/>
      <c r="U14" s="136"/>
      <c r="V14" s="136"/>
      <c r="W14" s="136"/>
      <c r="X14" s="136"/>
      <c r="Y14" s="136"/>
      <c r="Z14" s="136"/>
      <c r="AA14" s="136"/>
      <c r="AB14" s="136"/>
      <c r="AC14" s="136"/>
      <c r="AD14" s="136"/>
      <c r="AE14" s="136"/>
      <c r="AF14" s="136"/>
      <c r="AG14" s="136"/>
      <c r="AH14" s="136"/>
      <c r="AI14" s="136"/>
      <c r="GC14" s="140"/>
      <c r="GD14" s="140"/>
      <c r="GE14" s="140"/>
      <c r="GF14" s="140"/>
      <c r="GG14" s="140"/>
      <c r="GH14" s="140"/>
      <c r="GI14" s="140"/>
      <c r="GJ14" s="140"/>
      <c r="GK14" s="140"/>
      <c r="GL14" s="140"/>
      <c r="GM14" s="140"/>
      <c r="GN14" s="140"/>
      <c r="GO14" s="140"/>
      <c r="GP14" s="140"/>
      <c r="GQ14" s="140"/>
      <c r="GR14" s="140"/>
      <c r="GS14" s="140"/>
      <c r="GT14" s="140"/>
      <c r="GU14" s="140"/>
      <c r="GV14" s="140"/>
      <c r="GW14" s="140"/>
      <c r="GX14" s="140"/>
      <c r="GY14" s="140"/>
      <c r="GZ14" s="140"/>
      <c r="HA14" s="140"/>
      <c r="HB14" s="140"/>
    </row>
    <row r="15" spans="1:245" s="130" customFormat="1" x14ac:dyDescent="0.2">
      <c r="A15" s="126" t="s">
        <v>135</v>
      </c>
      <c r="B15" s="267" t="s">
        <v>301</v>
      </c>
      <c r="C15" s="267"/>
      <c r="D15" s="274"/>
      <c r="E15" s="128"/>
      <c r="F15" s="129"/>
      <c r="G15" s="127"/>
      <c r="H15" s="127"/>
      <c r="I15" s="127"/>
      <c r="J15" s="127"/>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GC15" s="131"/>
      <c r="GD15" s="131"/>
      <c r="GE15" s="131"/>
      <c r="GF15" s="131"/>
      <c r="GG15" s="131"/>
      <c r="GH15" s="131"/>
      <c r="GI15" s="131"/>
      <c r="GJ15" s="131"/>
      <c r="GK15" s="131"/>
      <c r="GL15" s="131"/>
      <c r="GM15" s="131"/>
      <c r="GN15" s="131"/>
      <c r="GO15" s="131"/>
      <c r="GP15" s="131"/>
      <c r="GQ15" s="131"/>
      <c r="GR15" s="131"/>
      <c r="GS15" s="131"/>
      <c r="GT15" s="131"/>
      <c r="GU15" s="131"/>
      <c r="GV15" s="131"/>
      <c r="GW15" s="131"/>
      <c r="GX15" s="131"/>
      <c r="GY15" s="131"/>
      <c r="GZ15" s="131"/>
      <c r="HA15" s="131"/>
      <c r="HB15" s="131"/>
    </row>
    <row r="16" spans="1:245" s="145" customFormat="1" x14ac:dyDescent="0.2">
      <c r="A16" s="126" t="s">
        <v>136</v>
      </c>
      <c r="B16" s="269" t="s">
        <v>300</v>
      </c>
      <c r="C16" s="269" t="s">
        <v>324</v>
      </c>
      <c r="D16" s="276"/>
      <c r="E16" s="143"/>
      <c r="F16" s="144"/>
      <c r="G16" s="142"/>
      <c r="H16" s="142"/>
      <c r="I16" s="142"/>
      <c r="J16" s="142"/>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CC16" s="130"/>
      <c r="GC16" s="146"/>
      <c r="GD16" s="146"/>
      <c r="GE16" s="146"/>
      <c r="GF16" s="146"/>
      <c r="GG16" s="146"/>
      <c r="GH16" s="146"/>
      <c r="GI16" s="146"/>
      <c r="GJ16" s="146"/>
      <c r="GK16" s="146"/>
      <c r="GL16" s="146"/>
      <c r="GM16" s="146"/>
      <c r="GN16" s="146"/>
      <c r="GO16" s="146"/>
      <c r="GP16" s="146"/>
      <c r="GQ16" s="146"/>
      <c r="GR16" s="146"/>
      <c r="GS16" s="146"/>
      <c r="GT16" s="146"/>
      <c r="GU16" s="146"/>
      <c r="GV16" s="146"/>
      <c r="GW16" s="146"/>
      <c r="GX16" s="146"/>
      <c r="GY16" s="146"/>
      <c r="GZ16" s="146"/>
      <c r="HA16" s="146"/>
      <c r="HB16" s="146"/>
    </row>
    <row r="17" spans="1:210" s="151" customFormat="1" x14ac:dyDescent="0.2">
      <c r="A17" s="134" t="s">
        <v>137</v>
      </c>
      <c r="B17" s="270"/>
      <c r="C17" s="270" t="s">
        <v>325</v>
      </c>
      <c r="D17" s="277"/>
      <c r="E17" s="149"/>
      <c r="F17" s="150"/>
      <c r="G17" s="148"/>
      <c r="H17" s="148"/>
      <c r="I17" s="148"/>
      <c r="J17" s="148"/>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GC17" s="152"/>
      <c r="GD17" s="152"/>
      <c r="GE17" s="152"/>
      <c r="GF17" s="152"/>
      <c r="GG17" s="152"/>
      <c r="GH17" s="152"/>
      <c r="GI17" s="152"/>
      <c r="GJ17" s="152"/>
      <c r="GK17" s="152"/>
      <c r="GL17" s="152"/>
      <c r="GM17" s="152"/>
      <c r="GN17" s="152"/>
      <c r="GO17" s="152"/>
      <c r="GP17" s="152"/>
      <c r="GQ17" s="152"/>
      <c r="GR17" s="152"/>
      <c r="GS17" s="152"/>
      <c r="GT17" s="152"/>
      <c r="GU17" s="152"/>
      <c r="GV17" s="152"/>
      <c r="GW17" s="152"/>
      <c r="GX17" s="152"/>
      <c r="GY17" s="152"/>
      <c r="GZ17" s="152"/>
      <c r="HA17" s="152"/>
      <c r="HB17" s="152"/>
    </row>
    <row r="18" spans="1:210" s="151" customFormat="1" x14ac:dyDescent="0.2">
      <c r="A18" s="134" t="s">
        <v>138</v>
      </c>
      <c r="B18" s="270"/>
      <c r="C18" s="270"/>
      <c r="D18" s="277"/>
      <c r="E18" s="149"/>
      <c r="F18" s="150"/>
      <c r="G18" s="148"/>
      <c r="H18" s="148"/>
      <c r="I18" s="148"/>
      <c r="J18" s="148"/>
      <c r="K18" s="149"/>
      <c r="L18" s="149"/>
      <c r="M18" s="149"/>
      <c r="N18" s="149"/>
      <c r="O18" s="149"/>
      <c r="P18" s="149"/>
      <c r="Q18" s="149"/>
      <c r="R18" s="149"/>
      <c r="S18" s="149"/>
      <c r="T18" s="149"/>
      <c r="U18" s="149"/>
      <c r="V18" s="149"/>
      <c r="W18" s="149"/>
      <c r="X18" s="153"/>
      <c r="Y18" s="149"/>
      <c r="Z18" s="149"/>
      <c r="AA18" s="149"/>
      <c r="AB18" s="149"/>
      <c r="AC18" s="149"/>
      <c r="AD18" s="149"/>
      <c r="AE18" s="149"/>
      <c r="AF18" s="149"/>
      <c r="AG18" s="149"/>
      <c r="AH18" s="149"/>
      <c r="AI18" s="149"/>
      <c r="GC18" s="152"/>
      <c r="GD18" s="152"/>
      <c r="GE18" s="152"/>
      <c r="GF18" s="152"/>
      <c r="GG18" s="152"/>
      <c r="GH18" s="152"/>
      <c r="GI18" s="152"/>
      <c r="GJ18" s="152"/>
      <c r="GK18" s="152"/>
      <c r="GL18" s="152"/>
      <c r="GM18" s="152"/>
      <c r="GN18" s="152"/>
      <c r="GO18" s="152"/>
      <c r="GP18" s="152"/>
      <c r="GQ18" s="152"/>
      <c r="GR18" s="152"/>
      <c r="GS18" s="152"/>
      <c r="GT18" s="152"/>
      <c r="GU18" s="152"/>
      <c r="GV18" s="152"/>
      <c r="GW18" s="152"/>
      <c r="GX18" s="152"/>
      <c r="GY18" s="152"/>
      <c r="GZ18" s="152"/>
      <c r="HA18" s="152"/>
      <c r="HB18" s="152"/>
    </row>
    <row r="19" spans="1:210" s="130" customFormat="1" x14ac:dyDescent="0.2">
      <c r="A19" s="126" t="s">
        <v>139</v>
      </c>
      <c r="B19" s="267"/>
      <c r="C19" s="267"/>
      <c r="D19" s="274"/>
      <c r="E19" s="128"/>
      <c r="F19" s="129"/>
      <c r="G19" s="127"/>
      <c r="H19" s="127"/>
      <c r="I19" s="127"/>
      <c r="J19" s="127"/>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GC19" s="131"/>
      <c r="GD19" s="131"/>
      <c r="GE19" s="131"/>
      <c r="GF19" s="131"/>
      <c r="GG19" s="131"/>
      <c r="GH19" s="131"/>
      <c r="GI19" s="131"/>
      <c r="GJ19" s="131"/>
      <c r="GK19" s="131"/>
      <c r="GL19" s="131"/>
      <c r="GM19" s="131"/>
      <c r="GN19" s="131"/>
      <c r="GO19" s="131"/>
      <c r="GP19" s="131"/>
      <c r="GQ19" s="131"/>
      <c r="GR19" s="131"/>
      <c r="GS19" s="131"/>
      <c r="GT19" s="131"/>
      <c r="GU19" s="131"/>
      <c r="GV19" s="131"/>
      <c r="GW19" s="131"/>
      <c r="GX19" s="131"/>
      <c r="GY19" s="131"/>
      <c r="GZ19" s="131"/>
      <c r="HA19" s="131"/>
      <c r="HB19" s="131"/>
    </row>
    <row r="20" spans="1:210" s="159" customFormat="1" x14ac:dyDescent="0.25">
      <c r="A20" s="154" t="s">
        <v>140</v>
      </c>
      <c r="B20" s="271"/>
      <c r="C20" s="271"/>
      <c r="D20" s="278"/>
      <c r="E20" s="155"/>
      <c r="F20" s="157"/>
      <c r="G20" s="155"/>
      <c r="H20" s="155"/>
      <c r="I20" s="155"/>
      <c r="J20" s="155"/>
      <c r="K20" s="156"/>
      <c r="L20" s="156"/>
      <c r="M20" s="158"/>
      <c r="N20" s="156"/>
      <c r="P20" s="160"/>
      <c r="Q20" s="156"/>
      <c r="R20" s="156"/>
      <c r="T20" s="156"/>
      <c r="U20" s="156"/>
      <c r="V20" s="156"/>
      <c r="W20" s="156"/>
      <c r="X20" s="156"/>
      <c r="Y20" s="156"/>
      <c r="Z20" s="156"/>
      <c r="AA20" s="160"/>
      <c r="AB20" s="160"/>
      <c r="AC20" s="160"/>
      <c r="AD20" s="160"/>
      <c r="AE20" s="160"/>
      <c r="AF20" s="160"/>
      <c r="AG20" s="160"/>
      <c r="AH20" s="160"/>
      <c r="AI20" s="160"/>
      <c r="AJ20" s="160"/>
      <c r="AK20" s="160"/>
      <c r="AL20" s="160"/>
      <c r="AM20" s="160"/>
      <c r="AN20" s="160"/>
      <c r="AO20" s="160"/>
      <c r="AP20" s="160"/>
      <c r="AQ20" s="160"/>
      <c r="AR20" s="160"/>
      <c r="AS20" s="160"/>
      <c r="AU20" s="160"/>
      <c r="AV20" s="160"/>
      <c r="AW20" s="160"/>
      <c r="AX20" s="160"/>
      <c r="AY20" s="160"/>
      <c r="AZ20" s="160"/>
      <c r="BA20" s="160"/>
      <c r="BB20" s="160"/>
      <c r="BC20" s="160"/>
      <c r="BD20" s="160"/>
      <c r="BE20" s="160"/>
      <c r="BF20" s="160"/>
      <c r="BG20" s="160"/>
      <c r="BH20" s="160"/>
      <c r="BI20" s="160"/>
      <c r="BJ20" s="160"/>
      <c r="BK20" s="160"/>
      <c r="BL20" s="160"/>
      <c r="BM20" s="160"/>
      <c r="BN20" s="160"/>
      <c r="BO20" s="160"/>
      <c r="BX20" s="160"/>
      <c r="BY20" s="160"/>
      <c r="BZ20" s="160"/>
      <c r="CA20" s="160"/>
      <c r="CB20" s="160"/>
      <c r="CC20" s="160"/>
      <c r="CD20" s="160"/>
      <c r="CE20" s="160"/>
      <c r="CF20" s="160"/>
      <c r="CG20" s="160"/>
      <c r="CH20" s="160"/>
      <c r="CI20" s="160"/>
      <c r="CK20" s="160"/>
      <c r="CL20" s="160"/>
      <c r="CN20" s="160"/>
      <c r="CO20" s="160"/>
      <c r="CP20" s="160"/>
      <c r="CQ20" s="160"/>
      <c r="CR20" s="160"/>
      <c r="CS20" s="160"/>
      <c r="CT20" s="160"/>
      <c r="CU20" s="160"/>
      <c r="CW20" s="160"/>
      <c r="CX20" s="160"/>
      <c r="CY20" s="160"/>
      <c r="CZ20" s="160"/>
      <c r="DA20" s="160"/>
      <c r="DB20" s="160"/>
      <c r="DC20" s="160"/>
      <c r="DD20" s="160"/>
      <c r="DE20" s="160"/>
      <c r="DF20" s="160"/>
      <c r="DG20" s="160"/>
      <c r="DH20" s="160"/>
      <c r="DI20" s="160"/>
      <c r="DJ20" s="160"/>
      <c r="DK20" s="160"/>
      <c r="DL20" s="160"/>
      <c r="DM20" s="160"/>
      <c r="DN20" s="160"/>
      <c r="DO20" s="160"/>
      <c r="DP20" s="160"/>
      <c r="DQ20" s="160"/>
      <c r="DR20" s="160"/>
      <c r="DS20" s="160"/>
      <c r="DT20" s="160"/>
      <c r="GC20" s="158"/>
      <c r="GE20" s="158"/>
      <c r="GI20" s="158"/>
      <c r="GJ20" s="158"/>
      <c r="GK20" s="158"/>
      <c r="GM20" s="158"/>
      <c r="GN20" s="158"/>
      <c r="GO20" s="158"/>
      <c r="GP20" s="158"/>
      <c r="GQ20" s="158"/>
      <c r="GR20" s="158"/>
      <c r="GS20" s="158"/>
      <c r="GT20" s="158"/>
      <c r="GU20" s="158"/>
      <c r="GV20" s="158"/>
      <c r="GW20" s="158"/>
      <c r="GX20" s="158"/>
      <c r="GY20" s="158"/>
      <c r="GZ20" s="158"/>
      <c r="HA20" s="158"/>
      <c r="HB20" s="158"/>
    </row>
    <row r="21" spans="1:210" s="142" customFormat="1" ht="25.5" x14ac:dyDescent="0.25">
      <c r="A21" s="161" t="s">
        <v>141</v>
      </c>
      <c r="B21" s="272"/>
      <c r="C21" s="272"/>
      <c r="D21" s="279"/>
      <c r="E21" s="162"/>
      <c r="F21" s="164"/>
      <c r="G21" s="162"/>
      <c r="H21" s="162"/>
      <c r="I21" s="162"/>
      <c r="J21" s="162"/>
      <c r="K21" s="163"/>
      <c r="L21" s="163"/>
      <c r="M21" s="165"/>
      <c r="N21" s="163"/>
      <c r="P21" s="166"/>
      <c r="Q21" s="163"/>
      <c r="R21" s="163"/>
      <c r="T21" s="163"/>
      <c r="U21" s="163"/>
      <c r="V21" s="163"/>
      <c r="W21" s="163"/>
      <c r="X21" s="163"/>
      <c r="Y21" s="163"/>
      <c r="Z21" s="163"/>
      <c r="AA21" s="166"/>
      <c r="AB21" s="166"/>
      <c r="AC21" s="166"/>
      <c r="AD21" s="166"/>
      <c r="AE21" s="166"/>
      <c r="AF21" s="166"/>
      <c r="AG21" s="166"/>
      <c r="AH21" s="166"/>
      <c r="AI21" s="166"/>
      <c r="AJ21" s="166"/>
      <c r="AK21" s="166"/>
      <c r="AL21" s="166"/>
      <c r="AM21" s="166"/>
      <c r="AN21" s="166"/>
      <c r="AO21" s="166"/>
      <c r="AP21" s="166"/>
      <c r="AQ21" s="166"/>
      <c r="AR21" s="166"/>
      <c r="AS21" s="166"/>
      <c r="AU21" s="166"/>
      <c r="AV21" s="166"/>
      <c r="AW21" s="166"/>
      <c r="AX21" s="166"/>
      <c r="AY21" s="166"/>
      <c r="AZ21" s="166"/>
      <c r="BA21" s="166"/>
      <c r="BB21" s="166"/>
      <c r="BC21" s="166"/>
      <c r="BD21" s="166"/>
      <c r="BE21" s="166"/>
      <c r="BF21" s="166"/>
      <c r="BG21" s="166"/>
      <c r="BH21" s="166"/>
      <c r="BI21" s="166"/>
      <c r="BJ21" s="166"/>
      <c r="BK21" s="166"/>
      <c r="BL21" s="166"/>
      <c r="BM21" s="166"/>
      <c r="BN21" s="166"/>
      <c r="BO21" s="166"/>
      <c r="BX21" s="166"/>
      <c r="BY21" s="166"/>
      <c r="BZ21" s="166"/>
      <c r="CA21" s="166"/>
      <c r="CB21" s="166"/>
      <c r="CC21" s="166"/>
      <c r="CD21" s="166"/>
      <c r="CE21" s="166"/>
      <c r="CF21" s="166"/>
      <c r="CG21" s="166"/>
      <c r="CH21" s="166"/>
      <c r="CI21" s="166"/>
      <c r="CK21" s="166"/>
      <c r="CL21" s="166"/>
      <c r="CN21" s="166"/>
      <c r="CO21" s="166"/>
      <c r="CP21" s="166"/>
      <c r="CQ21" s="166"/>
      <c r="CR21" s="166"/>
      <c r="CS21" s="166"/>
      <c r="CT21" s="166"/>
      <c r="CU21" s="166"/>
      <c r="CW21" s="166"/>
      <c r="CX21" s="166"/>
      <c r="CY21" s="166"/>
      <c r="CZ21" s="166"/>
      <c r="DA21" s="166"/>
      <c r="DB21" s="166"/>
      <c r="DC21" s="166"/>
      <c r="DD21" s="166"/>
      <c r="DE21" s="166"/>
      <c r="DF21" s="166"/>
      <c r="DG21" s="166"/>
      <c r="DH21" s="166"/>
      <c r="DI21" s="166"/>
      <c r="DJ21" s="166"/>
      <c r="DK21" s="166"/>
      <c r="DL21" s="166"/>
      <c r="DM21" s="166"/>
      <c r="DN21" s="166"/>
      <c r="DO21" s="166"/>
      <c r="DP21" s="166"/>
      <c r="DQ21" s="166"/>
      <c r="DR21" s="166"/>
      <c r="DS21" s="166"/>
      <c r="DT21" s="166"/>
      <c r="GC21" s="165"/>
      <c r="GE21" s="165"/>
      <c r="GI21" s="165"/>
      <c r="GJ21" s="165"/>
      <c r="GK21" s="165"/>
      <c r="GM21" s="165"/>
      <c r="GN21" s="165"/>
      <c r="GO21" s="165"/>
      <c r="GP21" s="165"/>
      <c r="GQ21" s="165"/>
      <c r="GR21" s="165"/>
      <c r="GS21" s="165"/>
      <c r="GT21" s="165"/>
      <c r="GU21" s="165"/>
      <c r="GV21" s="165"/>
      <c r="GW21" s="165"/>
      <c r="GX21" s="165"/>
      <c r="GY21" s="165"/>
      <c r="GZ21" s="165"/>
      <c r="HA21" s="165"/>
      <c r="HB21" s="165"/>
    </row>
    <row r="22" spans="1:210" s="138" customFormat="1" x14ac:dyDescent="0.2">
      <c r="A22" s="134" t="s">
        <v>142</v>
      </c>
      <c r="B22" s="268"/>
      <c r="C22" s="268"/>
      <c r="D22" s="275"/>
      <c r="E22" s="136"/>
      <c r="F22" s="137"/>
      <c r="G22" s="135"/>
      <c r="H22" s="135"/>
      <c r="I22" s="135"/>
      <c r="J22" s="135"/>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GC22" s="140"/>
      <c r="GD22" s="140"/>
      <c r="GE22" s="140"/>
      <c r="GF22" s="140"/>
      <c r="GG22" s="140"/>
      <c r="GH22" s="140"/>
      <c r="GI22" s="140"/>
      <c r="GJ22" s="140"/>
      <c r="GK22" s="140"/>
      <c r="GL22" s="140"/>
      <c r="GM22" s="140"/>
      <c r="GN22" s="140"/>
      <c r="GO22" s="140"/>
      <c r="GP22" s="140"/>
      <c r="GQ22" s="140"/>
      <c r="GR22" s="140"/>
      <c r="GS22" s="140"/>
      <c r="GT22" s="140"/>
      <c r="GU22" s="140"/>
      <c r="GV22" s="140"/>
      <c r="GW22" s="140"/>
      <c r="GX22" s="140"/>
      <c r="GY22" s="140"/>
      <c r="GZ22" s="140"/>
      <c r="HA22" s="140"/>
      <c r="HB22" s="140"/>
    </row>
    <row r="23" spans="1:210" s="151" customFormat="1" ht="25.5" x14ac:dyDescent="0.2">
      <c r="A23" s="134" t="s">
        <v>143</v>
      </c>
      <c r="B23" s="270"/>
      <c r="C23" s="270"/>
      <c r="D23" s="270"/>
      <c r="E23" s="149"/>
      <c r="F23" s="150"/>
      <c r="G23" s="135"/>
      <c r="H23" s="148"/>
      <c r="I23" s="148"/>
      <c r="J23" s="148"/>
      <c r="K23" s="136"/>
      <c r="L23" s="149"/>
      <c r="M23" s="135"/>
      <c r="N23" s="149"/>
      <c r="O23" s="149"/>
      <c r="P23" s="149"/>
      <c r="Q23" s="148"/>
      <c r="R23" s="149"/>
      <c r="S23" s="148"/>
      <c r="T23" s="149"/>
      <c r="U23" s="149"/>
      <c r="V23" s="149"/>
      <c r="W23" s="149"/>
      <c r="X23" s="148"/>
      <c r="Y23" s="149"/>
      <c r="Z23" s="149"/>
      <c r="AA23" s="149"/>
      <c r="AB23" s="149"/>
      <c r="AC23" s="149"/>
      <c r="AD23" s="149"/>
      <c r="AE23" s="149"/>
      <c r="AF23" s="149"/>
      <c r="AG23" s="149"/>
      <c r="AH23" s="149"/>
      <c r="AI23" s="149"/>
      <c r="GC23" s="152"/>
      <c r="GD23" s="152"/>
      <c r="GE23" s="152"/>
      <c r="GF23" s="152"/>
      <c r="GG23" s="152"/>
      <c r="GH23" s="152"/>
      <c r="GI23" s="152"/>
      <c r="GJ23" s="152"/>
      <c r="GK23" s="152"/>
      <c r="GL23" s="152"/>
      <c r="GM23" s="152"/>
      <c r="GN23" s="152"/>
      <c r="GO23" s="152"/>
      <c r="GP23" s="152"/>
      <c r="GQ23" s="152"/>
      <c r="GR23" s="152"/>
      <c r="GS23" s="152"/>
      <c r="GT23" s="152"/>
      <c r="GU23" s="152"/>
      <c r="GV23" s="152"/>
      <c r="GW23" s="152"/>
      <c r="GX23" s="152"/>
      <c r="GY23" s="152"/>
      <c r="GZ23" s="152"/>
      <c r="HA23" s="152"/>
      <c r="HB23" s="152"/>
    </row>
    <row r="24" spans="1:210" s="145" customFormat="1" ht="25.5" x14ac:dyDescent="0.2">
      <c r="A24" s="126" t="s">
        <v>144</v>
      </c>
      <c r="B24" s="269"/>
      <c r="C24" s="267" t="s">
        <v>261</v>
      </c>
      <c r="D24" s="274"/>
      <c r="E24" s="143"/>
      <c r="F24" s="144"/>
      <c r="G24" s="127"/>
      <c r="H24" s="142"/>
      <c r="I24" s="142"/>
      <c r="J24" s="142"/>
      <c r="K24" s="128"/>
      <c r="L24" s="143"/>
      <c r="M24" s="127"/>
      <c r="N24" s="143"/>
      <c r="O24" s="143"/>
      <c r="P24" s="143"/>
      <c r="Q24" s="128"/>
      <c r="R24" s="143"/>
      <c r="S24" s="127"/>
      <c r="T24" s="143"/>
      <c r="U24" s="143"/>
      <c r="V24" s="143"/>
      <c r="W24" s="143"/>
      <c r="X24" s="143"/>
      <c r="Y24" s="143"/>
      <c r="Z24" s="143"/>
      <c r="AA24" s="143"/>
      <c r="AB24" s="143"/>
      <c r="AC24" s="143"/>
      <c r="AD24" s="143"/>
      <c r="AE24" s="143"/>
      <c r="AF24" s="143"/>
      <c r="AG24" s="143"/>
      <c r="AH24" s="143"/>
      <c r="AI24" s="143"/>
      <c r="GC24" s="146"/>
      <c r="GD24" s="146"/>
      <c r="GE24" s="146"/>
      <c r="GF24" s="146"/>
      <c r="GG24" s="146"/>
      <c r="GH24" s="146"/>
      <c r="GI24" s="146"/>
      <c r="GJ24" s="146"/>
      <c r="GK24" s="146"/>
      <c r="GL24" s="146"/>
      <c r="GM24" s="146"/>
      <c r="GN24" s="146"/>
      <c r="GO24" s="146"/>
      <c r="GP24" s="146"/>
      <c r="GQ24" s="146"/>
      <c r="GR24" s="146"/>
      <c r="GS24" s="146"/>
      <c r="GT24" s="146"/>
      <c r="GU24" s="146"/>
      <c r="GV24" s="146"/>
      <c r="GW24" s="146"/>
      <c r="GX24" s="146"/>
      <c r="GY24" s="146"/>
      <c r="GZ24" s="146"/>
      <c r="HA24" s="146"/>
      <c r="HB24" s="146"/>
    </row>
    <row r="25" spans="1:210" s="130" customFormat="1" x14ac:dyDescent="0.2">
      <c r="A25" s="126" t="s">
        <v>145</v>
      </c>
      <c r="B25" s="267"/>
      <c r="C25" s="267"/>
      <c r="D25" s="267"/>
      <c r="E25" s="128"/>
      <c r="F25" s="129"/>
      <c r="G25" s="127"/>
      <c r="H25" s="127"/>
      <c r="I25" s="127"/>
      <c r="J25" s="127"/>
      <c r="K25" s="128"/>
      <c r="L25" s="128"/>
      <c r="M25" s="127"/>
      <c r="N25" s="128"/>
      <c r="O25" s="128"/>
      <c r="P25" s="128"/>
      <c r="Q25" s="127"/>
      <c r="R25" s="128"/>
      <c r="S25" s="127"/>
      <c r="T25" s="128"/>
      <c r="U25" s="128"/>
      <c r="V25" s="128"/>
      <c r="W25" s="128"/>
      <c r="X25" s="128"/>
      <c r="Y25" s="128"/>
      <c r="Z25" s="128"/>
      <c r="AA25" s="128"/>
      <c r="AB25" s="128"/>
      <c r="AC25" s="128"/>
      <c r="AD25" s="128"/>
      <c r="AE25" s="128"/>
      <c r="AF25" s="128"/>
      <c r="AG25" s="128"/>
      <c r="AH25" s="128"/>
      <c r="AI25" s="128"/>
      <c r="GC25" s="131"/>
      <c r="GD25" s="131"/>
      <c r="GE25" s="131"/>
      <c r="GF25" s="131"/>
      <c r="GG25" s="131"/>
      <c r="GH25" s="131"/>
      <c r="GI25" s="131"/>
      <c r="GJ25" s="131"/>
      <c r="GK25" s="131"/>
      <c r="GL25" s="131"/>
      <c r="GM25" s="131"/>
      <c r="GN25" s="131"/>
      <c r="GO25" s="131"/>
      <c r="GP25" s="131"/>
      <c r="GQ25" s="131"/>
      <c r="GR25" s="131"/>
      <c r="GS25" s="131"/>
      <c r="GT25" s="131"/>
      <c r="GU25" s="131"/>
      <c r="GV25" s="131"/>
      <c r="GW25" s="131"/>
      <c r="GX25" s="131"/>
      <c r="GY25" s="131"/>
      <c r="GZ25" s="131"/>
      <c r="HA25" s="131"/>
      <c r="HB25" s="131"/>
    </row>
    <row r="26" spans="1:210" s="138" customFormat="1" ht="103.5" customHeight="1" x14ac:dyDescent="0.2">
      <c r="A26" s="139" t="s">
        <v>146</v>
      </c>
      <c r="B26" s="268" t="s">
        <v>299</v>
      </c>
      <c r="C26" s="268" t="s">
        <v>328</v>
      </c>
      <c r="D26" s="268" t="s">
        <v>364</v>
      </c>
      <c r="E26" s="135"/>
      <c r="F26" s="167"/>
      <c r="G26" s="135"/>
      <c r="H26" s="135"/>
      <c r="I26" s="135"/>
      <c r="J26" s="135"/>
      <c r="K26" s="168"/>
      <c r="L26" s="135"/>
      <c r="M26" s="135"/>
      <c r="N26" s="135"/>
      <c r="O26" s="135"/>
      <c r="P26" s="135"/>
      <c r="Q26" s="135"/>
      <c r="R26" s="135"/>
      <c r="S26" s="135"/>
      <c r="T26" s="135"/>
      <c r="U26" s="135"/>
      <c r="V26" s="135"/>
      <c r="W26" s="135"/>
      <c r="X26" s="135"/>
      <c r="Y26" s="135"/>
      <c r="Z26" s="135"/>
      <c r="AA26" s="169"/>
      <c r="AB26" s="169"/>
      <c r="AC26" s="169"/>
      <c r="AD26" s="135"/>
      <c r="AE26" s="169"/>
      <c r="AF26" s="169"/>
      <c r="AG26" s="169"/>
      <c r="AH26" s="169"/>
      <c r="AI26" s="169"/>
      <c r="AJ26" s="139"/>
      <c r="AK26" s="170"/>
      <c r="AL26" s="170"/>
      <c r="AM26" s="170"/>
      <c r="AN26" s="170"/>
      <c r="AO26" s="170"/>
      <c r="AP26" s="170"/>
      <c r="AQ26" s="170"/>
      <c r="AR26" s="170"/>
      <c r="AS26" s="170"/>
      <c r="AU26" s="139"/>
      <c r="AV26" s="139"/>
      <c r="AW26" s="139"/>
      <c r="AX26" s="139"/>
      <c r="BL26" s="170"/>
      <c r="DS26" s="139"/>
      <c r="DT26" s="139"/>
      <c r="GC26" s="140"/>
      <c r="GD26" s="140"/>
      <c r="GE26" s="140"/>
      <c r="GF26" s="140"/>
      <c r="GG26" s="140"/>
      <c r="GH26" s="140"/>
      <c r="GI26" s="140"/>
      <c r="GJ26" s="140"/>
      <c r="GK26" s="141"/>
      <c r="GL26" s="140"/>
      <c r="GM26" s="140"/>
      <c r="GN26" s="140"/>
      <c r="GO26" s="140"/>
      <c r="GP26" s="140"/>
      <c r="GQ26" s="140"/>
      <c r="GR26" s="140"/>
      <c r="GS26" s="140"/>
      <c r="GT26" s="140"/>
      <c r="GU26" s="140"/>
      <c r="GV26" s="140"/>
      <c r="GW26" s="140"/>
      <c r="GX26" s="140"/>
      <c r="GY26" s="140"/>
      <c r="GZ26" s="140"/>
      <c r="HA26" s="171"/>
      <c r="HB26" s="171"/>
    </row>
    <row r="27" spans="1:210" s="138" customFormat="1" x14ac:dyDescent="0.25">
      <c r="A27" s="134" t="s">
        <v>147</v>
      </c>
      <c r="B27" s="135"/>
      <c r="C27" s="135"/>
      <c r="D27" s="136"/>
      <c r="E27" s="136"/>
      <c r="F27" s="137"/>
      <c r="G27" s="135"/>
      <c r="H27" s="135"/>
      <c r="I27" s="135"/>
      <c r="J27" s="135"/>
      <c r="K27" s="136"/>
      <c r="L27" s="136"/>
      <c r="M27" s="136"/>
      <c r="N27" s="136"/>
      <c r="O27" s="136"/>
      <c r="P27" s="136"/>
      <c r="Q27" s="136"/>
      <c r="R27" s="136"/>
      <c r="S27" s="135"/>
      <c r="T27" s="136"/>
      <c r="U27" s="136"/>
      <c r="V27" s="136"/>
      <c r="W27" s="136"/>
      <c r="X27" s="135"/>
      <c r="Y27" s="136"/>
      <c r="Z27" s="136"/>
      <c r="AA27" s="136"/>
      <c r="AB27" s="136"/>
      <c r="AC27" s="136"/>
      <c r="AD27" s="136"/>
      <c r="AE27" s="136"/>
      <c r="AF27" s="136"/>
      <c r="AG27" s="136"/>
      <c r="AH27" s="136"/>
      <c r="AI27" s="136"/>
    </row>
    <row r="28" spans="1:210" s="172" customFormat="1" ht="12.75" customHeight="1" x14ac:dyDescent="0.25">
      <c r="B28" s="173"/>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row>
    <row r="29" spans="1:210" s="172" customFormat="1" ht="12.75" customHeight="1" x14ac:dyDescent="0.25">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row>
    <row r="30" spans="1:210" s="172" customFormat="1" ht="12.75" customHeight="1" x14ac:dyDescent="0.25">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row>
    <row r="31" spans="1:210" s="172" customFormat="1" ht="12.75" customHeight="1" x14ac:dyDescent="0.25">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row>
    <row r="32" spans="1:210" s="172" customFormat="1" ht="12.75" customHeight="1" x14ac:dyDescent="0.25">
      <c r="B32" s="173"/>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row>
    <row r="33" spans="2:35" s="172" customFormat="1" ht="12.75" customHeight="1" x14ac:dyDescent="0.25">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row>
    <row r="34" spans="2:35" s="172" customFormat="1" ht="12.75" customHeight="1" x14ac:dyDescent="0.25">
      <c r="B34" s="173"/>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row>
    <row r="35" spans="2:35" s="172" customFormat="1" ht="12.75" customHeight="1" x14ac:dyDescent="0.25">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row>
    <row r="36" spans="2:35" s="172" customFormat="1" ht="12.75" customHeight="1" x14ac:dyDescent="0.25">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row>
    <row r="37" spans="2:35" s="172" customFormat="1" ht="12.75" customHeight="1" x14ac:dyDescent="0.25">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row>
    <row r="38" spans="2:35" s="172" customFormat="1" ht="12.75" customHeight="1" x14ac:dyDescent="0.25">
      <c r="B38" s="173"/>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row>
    <row r="39" spans="2:35" s="172" customFormat="1" ht="12.75" customHeight="1" x14ac:dyDescent="0.25">
      <c r="B39" s="173"/>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row>
    <row r="40" spans="2:35" s="172" customFormat="1" ht="12.75" customHeight="1" x14ac:dyDescent="0.25">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row>
    <row r="50" spans="1:35" ht="12.75" customHeight="1" x14ac:dyDescent="0.2">
      <c r="A50" s="174" t="s">
        <v>148</v>
      </c>
    </row>
    <row r="51" spans="1:35" s="177" customFormat="1" ht="12.75" customHeight="1" x14ac:dyDescent="0.25">
      <c r="B51" s="178" t="s">
        <v>149</v>
      </c>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row>
    <row r="52" spans="1:35" ht="12.75" customHeight="1" x14ac:dyDescent="0.2">
      <c r="B52" s="179" t="s">
        <v>78</v>
      </c>
    </row>
    <row r="53" spans="1:35" ht="12.75" customHeight="1" x14ac:dyDescent="0.2">
      <c r="B53" s="180" t="s">
        <v>150</v>
      </c>
    </row>
    <row r="54" spans="1:35" ht="12.75" customHeight="1" x14ac:dyDescent="0.2">
      <c r="B54" s="180" t="s">
        <v>151</v>
      </c>
    </row>
    <row r="55" spans="1:35" ht="12.75" customHeight="1" x14ac:dyDescent="0.2">
      <c r="B55" s="180" t="s">
        <v>152</v>
      </c>
    </row>
    <row r="56" spans="1:35" ht="12.75" customHeight="1" x14ac:dyDescent="0.2">
      <c r="B56" s="180" t="s">
        <v>153</v>
      </c>
    </row>
    <row r="57" spans="1:35" ht="12.75" customHeight="1" x14ac:dyDescent="0.2">
      <c r="B57" s="180" t="s">
        <v>154</v>
      </c>
    </row>
    <row r="58" spans="1:35" ht="12.75" customHeight="1" x14ac:dyDescent="0.2">
      <c r="B58" s="180" t="s">
        <v>155</v>
      </c>
    </row>
    <row r="59" spans="1:35" ht="12.75" customHeight="1" x14ac:dyDescent="0.2">
      <c r="B59" s="180" t="s">
        <v>156</v>
      </c>
    </row>
    <row r="60" spans="1:35" ht="12.75" customHeight="1" x14ac:dyDescent="0.2">
      <c r="B60" s="180" t="s">
        <v>157</v>
      </c>
    </row>
  </sheetData>
  <sheetProtection formatCells="0" insertHyperlinks="0"/>
  <dataValidations count="3">
    <dataValidation type="list" allowBlank="1" showInputMessage="1" showErrorMessage="1" prompt="Select from List." sqref="GC3:HB3 PY3:QX3 ZU3:AAT3 AJQ3:AKP3 ATM3:AUL3 BDI3:BEH3 BNE3:BOD3 BXA3:BXZ3 CGW3:CHV3 CQS3:CRR3 DAO3:DBN3 DKK3:DLJ3 DUG3:DVF3 EEC3:EFB3 ENY3:EOX3 EXU3:EYT3 FHQ3:FIP3 FRM3:FSL3 GBI3:GCH3 GLE3:GMD3 GVA3:GVZ3 HEW3:HFV3 HOS3:HPR3 HYO3:HZN3 IIK3:IJJ3 ISG3:ITF3 JCC3:JDB3 JLY3:JMX3 JVU3:JWT3 KFQ3:KGP3 KPM3:KQL3 KZI3:LAH3 LJE3:LKD3 LTA3:LTZ3 MCW3:MDV3 MMS3:MNR3 MWO3:MXN3 NGK3:NHJ3 NQG3:NRF3 OAC3:OBB3 OJY3:OKX3 OTU3:OUT3 PDQ3:PEP3 PNM3:POL3 PXI3:PYH3 QHE3:QID3 QRA3:QRZ3 RAW3:RBV3 RKS3:RLR3 RUO3:RVN3 SEK3:SFJ3 SOG3:SPF3 SYC3:SZB3 THY3:TIX3 TRU3:TST3 UBQ3:UCP3 ULM3:UML3 UVI3:UWH3 VFE3:VGD3 VPA3:VPZ3 VYW3:VZV3 WIS3:WJR3 WSO3:WTN3 XCK3:XDJ3 GC65539:HB65539 PY65539:QX65539 ZU65539:AAT65539 AJQ65539:AKP65539 ATM65539:AUL65539 BDI65539:BEH65539 BNE65539:BOD65539 BXA65539:BXZ65539 CGW65539:CHV65539 CQS65539:CRR65539 DAO65539:DBN65539 DKK65539:DLJ65539 DUG65539:DVF65539 EEC65539:EFB65539 ENY65539:EOX65539 EXU65539:EYT65539 FHQ65539:FIP65539 FRM65539:FSL65539 GBI65539:GCH65539 GLE65539:GMD65539 GVA65539:GVZ65539 HEW65539:HFV65539 HOS65539:HPR65539 HYO65539:HZN65539 IIK65539:IJJ65539 ISG65539:ITF65539 JCC65539:JDB65539 JLY65539:JMX65539 JVU65539:JWT65539 KFQ65539:KGP65539 KPM65539:KQL65539 KZI65539:LAH65539 LJE65539:LKD65539 LTA65539:LTZ65539 MCW65539:MDV65539 MMS65539:MNR65539 MWO65539:MXN65539 NGK65539:NHJ65539 NQG65539:NRF65539 OAC65539:OBB65539 OJY65539:OKX65539 OTU65539:OUT65539 PDQ65539:PEP65539 PNM65539:POL65539 PXI65539:PYH65539 QHE65539:QID65539 QRA65539:QRZ65539 RAW65539:RBV65539 RKS65539:RLR65539 RUO65539:RVN65539 SEK65539:SFJ65539 SOG65539:SPF65539 SYC65539:SZB65539 THY65539:TIX65539 TRU65539:TST65539 UBQ65539:UCP65539 ULM65539:UML65539 UVI65539:UWH65539 VFE65539:VGD65539 VPA65539:VPZ65539 VYW65539:VZV65539 WIS65539:WJR65539 WSO65539:WTN65539 XCK65539:XDJ65539 GC131075:HB131075 PY131075:QX131075 ZU131075:AAT131075 AJQ131075:AKP131075 ATM131075:AUL131075 BDI131075:BEH131075 BNE131075:BOD131075 BXA131075:BXZ131075 CGW131075:CHV131075 CQS131075:CRR131075 DAO131075:DBN131075 DKK131075:DLJ131075 DUG131075:DVF131075 EEC131075:EFB131075 ENY131075:EOX131075 EXU131075:EYT131075 FHQ131075:FIP131075 FRM131075:FSL131075 GBI131075:GCH131075 GLE131075:GMD131075 GVA131075:GVZ131075 HEW131075:HFV131075 HOS131075:HPR131075 HYO131075:HZN131075 IIK131075:IJJ131075 ISG131075:ITF131075 JCC131075:JDB131075 JLY131075:JMX131075 JVU131075:JWT131075 KFQ131075:KGP131075 KPM131075:KQL131075 KZI131075:LAH131075 LJE131075:LKD131075 LTA131075:LTZ131075 MCW131075:MDV131075 MMS131075:MNR131075 MWO131075:MXN131075 NGK131075:NHJ131075 NQG131075:NRF131075 OAC131075:OBB131075 OJY131075:OKX131075 OTU131075:OUT131075 PDQ131075:PEP131075 PNM131075:POL131075 PXI131075:PYH131075 QHE131075:QID131075 QRA131075:QRZ131075 RAW131075:RBV131075 RKS131075:RLR131075 RUO131075:RVN131075 SEK131075:SFJ131075 SOG131075:SPF131075 SYC131075:SZB131075 THY131075:TIX131075 TRU131075:TST131075 UBQ131075:UCP131075 ULM131075:UML131075 UVI131075:UWH131075 VFE131075:VGD131075 VPA131075:VPZ131075 VYW131075:VZV131075 WIS131075:WJR131075 WSO131075:WTN131075 XCK131075:XDJ131075 GC196611:HB196611 PY196611:QX196611 ZU196611:AAT196611 AJQ196611:AKP196611 ATM196611:AUL196611 BDI196611:BEH196611 BNE196611:BOD196611 BXA196611:BXZ196611 CGW196611:CHV196611 CQS196611:CRR196611 DAO196611:DBN196611 DKK196611:DLJ196611 DUG196611:DVF196611 EEC196611:EFB196611 ENY196611:EOX196611 EXU196611:EYT196611 FHQ196611:FIP196611 FRM196611:FSL196611 GBI196611:GCH196611 GLE196611:GMD196611 GVA196611:GVZ196611 HEW196611:HFV196611 HOS196611:HPR196611 HYO196611:HZN196611 IIK196611:IJJ196611 ISG196611:ITF196611 JCC196611:JDB196611 JLY196611:JMX196611 JVU196611:JWT196611 KFQ196611:KGP196611 KPM196611:KQL196611 KZI196611:LAH196611 LJE196611:LKD196611 LTA196611:LTZ196611 MCW196611:MDV196611 MMS196611:MNR196611 MWO196611:MXN196611 NGK196611:NHJ196611 NQG196611:NRF196611 OAC196611:OBB196611 OJY196611:OKX196611 OTU196611:OUT196611 PDQ196611:PEP196611 PNM196611:POL196611 PXI196611:PYH196611 QHE196611:QID196611 QRA196611:QRZ196611 RAW196611:RBV196611 RKS196611:RLR196611 RUO196611:RVN196611 SEK196611:SFJ196611 SOG196611:SPF196611 SYC196611:SZB196611 THY196611:TIX196611 TRU196611:TST196611 UBQ196611:UCP196611 ULM196611:UML196611 UVI196611:UWH196611 VFE196611:VGD196611 VPA196611:VPZ196611 VYW196611:VZV196611 WIS196611:WJR196611 WSO196611:WTN196611 XCK196611:XDJ196611 GC262147:HB262147 PY262147:QX262147 ZU262147:AAT262147 AJQ262147:AKP262147 ATM262147:AUL262147 BDI262147:BEH262147 BNE262147:BOD262147 BXA262147:BXZ262147 CGW262147:CHV262147 CQS262147:CRR262147 DAO262147:DBN262147 DKK262147:DLJ262147 DUG262147:DVF262147 EEC262147:EFB262147 ENY262147:EOX262147 EXU262147:EYT262147 FHQ262147:FIP262147 FRM262147:FSL262147 GBI262147:GCH262147 GLE262147:GMD262147 GVA262147:GVZ262147 HEW262147:HFV262147 HOS262147:HPR262147 HYO262147:HZN262147 IIK262147:IJJ262147 ISG262147:ITF262147 JCC262147:JDB262147 JLY262147:JMX262147 JVU262147:JWT262147 KFQ262147:KGP262147 KPM262147:KQL262147 KZI262147:LAH262147 LJE262147:LKD262147 LTA262147:LTZ262147 MCW262147:MDV262147 MMS262147:MNR262147 MWO262147:MXN262147 NGK262147:NHJ262147 NQG262147:NRF262147 OAC262147:OBB262147 OJY262147:OKX262147 OTU262147:OUT262147 PDQ262147:PEP262147 PNM262147:POL262147 PXI262147:PYH262147 QHE262147:QID262147 QRA262147:QRZ262147 RAW262147:RBV262147 RKS262147:RLR262147 RUO262147:RVN262147 SEK262147:SFJ262147 SOG262147:SPF262147 SYC262147:SZB262147 THY262147:TIX262147 TRU262147:TST262147 UBQ262147:UCP262147 ULM262147:UML262147 UVI262147:UWH262147 VFE262147:VGD262147 VPA262147:VPZ262147 VYW262147:VZV262147 WIS262147:WJR262147 WSO262147:WTN262147 XCK262147:XDJ262147 GC327683:HB327683 PY327683:QX327683 ZU327683:AAT327683 AJQ327683:AKP327683 ATM327683:AUL327683 BDI327683:BEH327683 BNE327683:BOD327683 BXA327683:BXZ327683 CGW327683:CHV327683 CQS327683:CRR327683 DAO327683:DBN327683 DKK327683:DLJ327683 DUG327683:DVF327683 EEC327683:EFB327683 ENY327683:EOX327683 EXU327683:EYT327683 FHQ327683:FIP327683 FRM327683:FSL327683 GBI327683:GCH327683 GLE327683:GMD327683 GVA327683:GVZ327683 HEW327683:HFV327683 HOS327683:HPR327683 HYO327683:HZN327683 IIK327683:IJJ327683 ISG327683:ITF327683 JCC327683:JDB327683 JLY327683:JMX327683 JVU327683:JWT327683 KFQ327683:KGP327683 KPM327683:KQL327683 KZI327683:LAH327683 LJE327683:LKD327683 LTA327683:LTZ327683 MCW327683:MDV327683 MMS327683:MNR327683 MWO327683:MXN327683 NGK327683:NHJ327683 NQG327683:NRF327683 OAC327683:OBB327683 OJY327683:OKX327683 OTU327683:OUT327683 PDQ327683:PEP327683 PNM327683:POL327683 PXI327683:PYH327683 QHE327683:QID327683 QRA327683:QRZ327683 RAW327683:RBV327683 RKS327683:RLR327683 RUO327683:RVN327683 SEK327683:SFJ327683 SOG327683:SPF327683 SYC327683:SZB327683 THY327683:TIX327683 TRU327683:TST327683 UBQ327683:UCP327683 ULM327683:UML327683 UVI327683:UWH327683 VFE327683:VGD327683 VPA327683:VPZ327683 VYW327683:VZV327683 WIS327683:WJR327683 WSO327683:WTN327683 XCK327683:XDJ327683 GC393219:HB393219 PY393219:QX393219 ZU393219:AAT393219 AJQ393219:AKP393219 ATM393219:AUL393219 BDI393219:BEH393219 BNE393219:BOD393219 BXA393219:BXZ393219 CGW393219:CHV393219 CQS393219:CRR393219 DAO393219:DBN393219 DKK393219:DLJ393219 DUG393219:DVF393219 EEC393219:EFB393219 ENY393219:EOX393219 EXU393219:EYT393219 FHQ393219:FIP393219 FRM393219:FSL393219 GBI393219:GCH393219 GLE393219:GMD393219 GVA393219:GVZ393219 HEW393219:HFV393219 HOS393219:HPR393219 HYO393219:HZN393219 IIK393219:IJJ393219 ISG393219:ITF393219 JCC393219:JDB393219 JLY393219:JMX393219 JVU393219:JWT393219 KFQ393219:KGP393219 KPM393219:KQL393219 KZI393219:LAH393219 LJE393219:LKD393219 LTA393219:LTZ393219 MCW393219:MDV393219 MMS393219:MNR393219 MWO393219:MXN393219 NGK393219:NHJ393219 NQG393219:NRF393219 OAC393219:OBB393219 OJY393219:OKX393219 OTU393219:OUT393219 PDQ393219:PEP393219 PNM393219:POL393219 PXI393219:PYH393219 QHE393219:QID393219 QRA393219:QRZ393219 RAW393219:RBV393219 RKS393219:RLR393219 RUO393219:RVN393219 SEK393219:SFJ393219 SOG393219:SPF393219 SYC393219:SZB393219 THY393219:TIX393219 TRU393219:TST393219 UBQ393219:UCP393219 ULM393219:UML393219 UVI393219:UWH393219 VFE393219:VGD393219 VPA393219:VPZ393219 VYW393219:VZV393219 WIS393219:WJR393219 WSO393219:WTN393219 XCK393219:XDJ393219 GC458755:HB458755 PY458755:QX458755 ZU458755:AAT458755 AJQ458755:AKP458755 ATM458755:AUL458755 BDI458755:BEH458755 BNE458755:BOD458755 BXA458755:BXZ458755 CGW458755:CHV458755 CQS458755:CRR458755 DAO458755:DBN458755 DKK458755:DLJ458755 DUG458755:DVF458755 EEC458755:EFB458755 ENY458755:EOX458755 EXU458755:EYT458755 FHQ458755:FIP458755 FRM458755:FSL458755 GBI458755:GCH458755 GLE458755:GMD458755 GVA458755:GVZ458755 HEW458755:HFV458755 HOS458755:HPR458755 HYO458755:HZN458755 IIK458755:IJJ458755 ISG458755:ITF458755 JCC458755:JDB458755 JLY458755:JMX458755 JVU458755:JWT458755 KFQ458755:KGP458755 KPM458755:KQL458755 KZI458755:LAH458755 LJE458755:LKD458755 LTA458755:LTZ458755 MCW458755:MDV458755 MMS458755:MNR458755 MWO458755:MXN458755 NGK458755:NHJ458755 NQG458755:NRF458755 OAC458755:OBB458755 OJY458755:OKX458755 OTU458755:OUT458755 PDQ458755:PEP458755 PNM458755:POL458755 PXI458755:PYH458755 QHE458755:QID458755 QRA458755:QRZ458755 RAW458755:RBV458755 RKS458755:RLR458755 RUO458755:RVN458755 SEK458755:SFJ458755 SOG458755:SPF458755 SYC458755:SZB458755 THY458755:TIX458755 TRU458755:TST458755 UBQ458755:UCP458755 ULM458755:UML458755 UVI458755:UWH458755 VFE458755:VGD458755 VPA458755:VPZ458755 VYW458755:VZV458755 WIS458755:WJR458755 WSO458755:WTN458755 XCK458755:XDJ458755 GC524291:HB524291 PY524291:QX524291 ZU524291:AAT524291 AJQ524291:AKP524291 ATM524291:AUL524291 BDI524291:BEH524291 BNE524291:BOD524291 BXA524291:BXZ524291 CGW524291:CHV524291 CQS524291:CRR524291 DAO524291:DBN524291 DKK524291:DLJ524291 DUG524291:DVF524291 EEC524291:EFB524291 ENY524291:EOX524291 EXU524291:EYT524291 FHQ524291:FIP524291 FRM524291:FSL524291 GBI524291:GCH524291 GLE524291:GMD524291 GVA524291:GVZ524291 HEW524291:HFV524291 HOS524291:HPR524291 HYO524291:HZN524291 IIK524291:IJJ524291 ISG524291:ITF524291 JCC524291:JDB524291 JLY524291:JMX524291 JVU524291:JWT524291 KFQ524291:KGP524291 KPM524291:KQL524291 KZI524291:LAH524291 LJE524291:LKD524291 LTA524291:LTZ524291 MCW524291:MDV524291 MMS524291:MNR524291 MWO524291:MXN524291 NGK524291:NHJ524291 NQG524291:NRF524291 OAC524291:OBB524291 OJY524291:OKX524291 OTU524291:OUT524291 PDQ524291:PEP524291 PNM524291:POL524291 PXI524291:PYH524291 QHE524291:QID524291 QRA524291:QRZ524291 RAW524291:RBV524291 RKS524291:RLR524291 RUO524291:RVN524291 SEK524291:SFJ524291 SOG524291:SPF524291 SYC524291:SZB524291 THY524291:TIX524291 TRU524291:TST524291 UBQ524291:UCP524291 ULM524291:UML524291 UVI524291:UWH524291 VFE524291:VGD524291 VPA524291:VPZ524291 VYW524291:VZV524291 WIS524291:WJR524291 WSO524291:WTN524291 XCK524291:XDJ524291 GC589827:HB589827 PY589827:QX589827 ZU589827:AAT589827 AJQ589827:AKP589827 ATM589827:AUL589827 BDI589827:BEH589827 BNE589827:BOD589827 BXA589827:BXZ589827 CGW589827:CHV589827 CQS589827:CRR589827 DAO589827:DBN589827 DKK589827:DLJ589827 DUG589827:DVF589827 EEC589827:EFB589827 ENY589827:EOX589827 EXU589827:EYT589827 FHQ589827:FIP589827 FRM589827:FSL589827 GBI589827:GCH589827 GLE589827:GMD589827 GVA589827:GVZ589827 HEW589827:HFV589827 HOS589827:HPR589827 HYO589827:HZN589827 IIK589827:IJJ589827 ISG589827:ITF589827 JCC589827:JDB589827 JLY589827:JMX589827 JVU589827:JWT589827 KFQ589827:KGP589827 KPM589827:KQL589827 KZI589827:LAH589827 LJE589827:LKD589827 LTA589827:LTZ589827 MCW589827:MDV589827 MMS589827:MNR589827 MWO589827:MXN589827 NGK589827:NHJ589827 NQG589827:NRF589827 OAC589827:OBB589827 OJY589827:OKX589827 OTU589827:OUT589827 PDQ589827:PEP589827 PNM589827:POL589827 PXI589827:PYH589827 QHE589827:QID589827 QRA589827:QRZ589827 RAW589827:RBV589827 RKS589827:RLR589827 RUO589827:RVN589827 SEK589827:SFJ589827 SOG589827:SPF589827 SYC589827:SZB589827 THY589827:TIX589827 TRU589827:TST589827 UBQ589827:UCP589827 ULM589827:UML589827 UVI589827:UWH589827 VFE589827:VGD589827 VPA589827:VPZ589827 VYW589827:VZV589827 WIS589827:WJR589827 WSO589827:WTN589827 XCK589827:XDJ589827 GC655363:HB655363 PY655363:QX655363 ZU655363:AAT655363 AJQ655363:AKP655363 ATM655363:AUL655363 BDI655363:BEH655363 BNE655363:BOD655363 BXA655363:BXZ655363 CGW655363:CHV655363 CQS655363:CRR655363 DAO655363:DBN655363 DKK655363:DLJ655363 DUG655363:DVF655363 EEC655363:EFB655363 ENY655363:EOX655363 EXU655363:EYT655363 FHQ655363:FIP655363 FRM655363:FSL655363 GBI655363:GCH655363 GLE655363:GMD655363 GVA655363:GVZ655363 HEW655363:HFV655363 HOS655363:HPR655363 HYO655363:HZN655363 IIK655363:IJJ655363 ISG655363:ITF655363 JCC655363:JDB655363 JLY655363:JMX655363 JVU655363:JWT655363 KFQ655363:KGP655363 KPM655363:KQL655363 KZI655363:LAH655363 LJE655363:LKD655363 LTA655363:LTZ655363 MCW655363:MDV655363 MMS655363:MNR655363 MWO655363:MXN655363 NGK655363:NHJ655363 NQG655363:NRF655363 OAC655363:OBB655363 OJY655363:OKX655363 OTU655363:OUT655363 PDQ655363:PEP655363 PNM655363:POL655363 PXI655363:PYH655363 QHE655363:QID655363 QRA655363:QRZ655363 RAW655363:RBV655363 RKS655363:RLR655363 RUO655363:RVN655363 SEK655363:SFJ655363 SOG655363:SPF655363 SYC655363:SZB655363 THY655363:TIX655363 TRU655363:TST655363 UBQ655363:UCP655363 ULM655363:UML655363 UVI655363:UWH655363 VFE655363:VGD655363 VPA655363:VPZ655363 VYW655363:VZV655363 WIS655363:WJR655363 WSO655363:WTN655363 XCK655363:XDJ655363 GC720899:HB720899 PY720899:QX720899 ZU720899:AAT720899 AJQ720899:AKP720899 ATM720899:AUL720899 BDI720899:BEH720899 BNE720899:BOD720899 BXA720899:BXZ720899 CGW720899:CHV720899 CQS720899:CRR720899 DAO720899:DBN720899 DKK720899:DLJ720899 DUG720899:DVF720899 EEC720899:EFB720899 ENY720899:EOX720899 EXU720899:EYT720899 FHQ720899:FIP720899 FRM720899:FSL720899 GBI720899:GCH720899 GLE720899:GMD720899 GVA720899:GVZ720899 HEW720899:HFV720899 HOS720899:HPR720899 HYO720899:HZN720899 IIK720899:IJJ720899 ISG720899:ITF720899 JCC720899:JDB720899 JLY720899:JMX720899 JVU720899:JWT720899 KFQ720899:KGP720899 KPM720899:KQL720899 KZI720899:LAH720899 LJE720899:LKD720899 LTA720899:LTZ720899 MCW720899:MDV720899 MMS720899:MNR720899 MWO720899:MXN720899 NGK720899:NHJ720899 NQG720899:NRF720899 OAC720899:OBB720899 OJY720899:OKX720899 OTU720899:OUT720899 PDQ720899:PEP720899 PNM720899:POL720899 PXI720899:PYH720899 QHE720899:QID720899 QRA720899:QRZ720899 RAW720899:RBV720899 RKS720899:RLR720899 RUO720899:RVN720899 SEK720899:SFJ720899 SOG720899:SPF720899 SYC720899:SZB720899 THY720899:TIX720899 TRU720899:TST720899 UBQ720899:UCP720899 ULM720899:UML720899 UVI720899:UWH720899 VFE720899:VGD720899 VPA720899:VPZ720899 VYW720899:VZV720899 WIS720899:WJR720899 WSO720899:WTN720899 XCK720899:XDJ720899 GC786435:HB786435 PY786435:QX786435 ZU786435:AAT786435 AJQ786435:AKP786435 ATM786435:AUL786435 BDI786435:BEH786435 BNE786435:BOD786435 BXA786435:BXZ786435 CGW786435:CHV786435 CQS786435:CRR786435 DAO786435:DBN786435 DKK786435:DLJ786435 DUG786435:DVF786435 EEC786435:EFB786435 ENY786435:EOX786435 EXU786435:EYT786435 FHQ786435:FIP786435 FRM786435:FSL786435 GBI786435:GCH786435 GLE786435:GMD786435 GVA786435:GVZ786435 HEW786435:HFV786435 HOS786435:HPR786435 HYO786435:HZN786435 IIK786435:IJJ786435 ISG786435:ITF786435 JCC786435:JDB786435 JLY786435:JMX786435 JVU786435:JWT786435 KFQ786435:KGP786435 KPM786435:KQL786435 KZI786435:LAH786435 LJE786435:LKD786435 LTA786435:LTZ786435 MCW786435:MDV786435 MMS786435:MNR786435 MWO786435:MXN786435 NGK786435:NHJ786435 NQG786435:NRF786435 OAC786435:OBB786435 OJY786435:OKX786435 OTU786435:OUT786435 PDQ786435:PEP786435 PNM786435:POL786435 PXI786435:PYH786435 QHE786435:QID786435 QRA786435:QRZ786435 RAW786435:RBV786435 RKS786435:RLR786435 RUO786435:RVN786435 SEK786435:SFJ786435 SOG786435:SPF786435 SYC786435:SZB786435 THY786435:TIX786435 TRU786435:TST786435 UBQ786435:UCP786435 ULM786435:UML786435 UVI786435:UWH786435 VFE786435:VGD786435 VPA786435:VPZ786435 VYW786435:VZV786435 WIS786435:WJR786435 WSO786435:WTN786435 XCK786435:XDJ786435 GC851971:HB851971 PY851971:QX851971 ZU851971:AAT851971 AJQ851971:AKP851971 ATM851971:AUL851971 BDI851971:BEH851971 BNE851971:BOD851971 BXA851971:BXZ851971 CGW851971:CHV851971 CQS851971:CRR851971 DAO851971:DBN851971 DKK851971:DLJ851971 DUG851971:DVF851971 EEC851971:EFB851971 ENY851971:EOX851971 EXU851971:EYT851971 FHQ851971:FIP851971 FRM851971:FSL851971 GBI851971:GCH851971 GLE851971:GMD851971 GVA851971:GVZ851971 HEW851971:HFV851971 HOS851971:HPR851971 HYO851971:HZN851971 IIK851971:IJJ851971 ISG851971:ITF851971 JCC851971:JDB851971 JLY851971:JMX851971 JVU851971:JWT851971 KFQ851971:KGP851971 KPM851971:KQL851971 KZI851971:LAH851971 LJE851971:LKD851971 LTA851971:LTZ851971 MCW851971:MDV851971 MMS851971:MNR851971 MWO851971:MXN851971 NGK851971:NHJ851971 NQG851971:NRF851971 OAC851971:OBB851971 OJY851971:OKX851971 OTU851971:OUT851971 PDQ851971:PEP851971 PNM851971:POL851971 PXI851971:PYH851971 QHE851971:QID851971 QRA851971:QRZ851971 RAW851971:RBV851971 RKS851971:RLR851971 RUO851971:RVN851971 SEK851971:SFJ851971 SOG851971:SPF851971 SYC851971:SZB851971 THY851971:TIX851971 TRU851971:TST851971 UBQ851971:UCP851971 ULM851971:UML851971 UVI851971:UWH851971 VFE851971:VGD851971 VPA851971:VPZ851971 VYW851971:VZV851971 WIS851971:WJR851971 WSO851971:WTN851971 XCK851971:XDJ851971 GC917507:HB917507 PY917507:QX917507 ZU917507:AAT917507 AJQ917507:AKP917507 ATM917507:AUL917507 BDI917507:BEH917507 BNE917507:BOD917507 BXA917507:BXZ917507 CGW917507:CHV917507 CQS917507:CRR917507 DAO917507:DBN917507 DKK917507:DLJ917507 DUG917507:DVF917507 EEC917507:EFB917507 ENY917507:EOX917507 EXU917507:EYT917507 FHQ917507:FIP917507 FRM917507:FSL917507 GBI917507:GCH917507 GLE917507:GMD917507 GVA917507:GVZ917507 HEW917507:HFV917507 HOS917507:HPR917507 HYO917507:HZN917507 IIK917507:IJJ917507 ISG917507:ITF917507 JCC917507:JDB917507 JLY917507:JMX917507 JVU917507:JWT917507 KFQ917507:KGP917507 KPM917507:KQL917507 KZI917507:LAH917507 LJE917507:LKD917507 LTA917507:LTZ917507 MCW917507:MDV917507 MMS917507:MNR917507 MWO917507:MXN917507 NGK917507:NHJ917507 NQG917507:NRF917507 OAC917507:OBB917507 OJY917507:OKX917507 OTU917507:OUT917507 PDQ917507:PEP917507 PNM917507:POL917507 PXI917507:PYH917507 QHE917507:QID917507 QRA917507:QRZ917507 RAW917507:RBV917507 RKS917507:RLR917507 RUO917507:RVN917507 SEK917507:SFJ917507 SOG917507:SPF917507 SYC917507:SZB917507 THY917507:TIX917507 TRU917507:TST917507 UBQ917507:UCP917507 ULM917507:UML917507 UVI917507:UWH917507 VFE917507:VGD917507 VPA917507:VPZ917507 VYW917507:VZV917507 WIS917507:WJR917507 WSO917507:WTN917507 XCK917507:XDJ917507 GC983043:HB983043 PY983043:QX983043 ZU983043:AAT983043 AJQ983043:AKP983043 ATM983043:AUL983043 BDI983043:BEH983043 BNE983043:BOD983043 BXA983043:BXZ983043 CGW983043:CHV983043 CQS983043:CRR983043 DAO983043:DBN983043 DKK983043:DLJ983043 DUG983043:DVF983043 EEC983043:EFB983043 ENY983043:EOX983043 EXU983043:EYT983043 FHQ983043:FIP983043 FRM983043:FSL983043 GBI983043:GCH983043 GLE983043:GMD983043 GVA983043:GVZ983043 HEW983043:HFV983043 HOS983043:HPR983043 HYO983043:HZN983043 IIK983043:IJJ983043 ISG983043:ITF983043 JCC983043:JDB983043 JLY983043:JMX983043 JVU983043:JWT983043 KFQ983043:KGP983043 KPM983043:KQL983043 KZI983043:LAH983043 LJE983043:LKD983043 LTA983043:LTZ983043 MCW983043:MDV983043 MMS983043:MNR983043 MWO983043:MXN983043 NGK983043:NHJ983043 NQG983043:NRF983043 OAC983043:OBB983043 OJY983043:OKX983043 OTU983043:OUT983043 PDQ983043:PEP983043 PNM983043:POL983043 PXI983043:PYH983043 QHE983043:QID983043 QRA983043:QRZ983043 RAW983043:RBV983043 RKS983043:RLR983043 RUO983043:RVN983043 SEK983043:SFJ983043 SOG983043:SPF983043 SYC983043:SZB983043 THY983043:TIX983043 TRU983043:TST983043 UBQ983043:UCP983043 ULM983043:UML983043 UVI983043:UWH983043 VFE983043:VGD983043 VPA983043:VPZ983043 VYW983043:VZV983043 WIS983043:WJR983043 WSO983043:WTN983043 XCK983043:XDJ983043">
      <formula1>LstSourseType</formula1>
    </dataValidation>
    <dataValidation type="list" allowBlank="1" showInputMessage="1" showErrorMessage="1" prompt="Select from list." sqref="CC16 LY16 VU16 AFQ16 APM16 AZI16 BJE16 BTA16 CCW16 CMS16 CWO16 DGK16 DQG16 EAC16 EJY16 ETU16 FDQ16 FNM16 FXI16 GHE16 GRA16 HAW16 HKS16 HUO16 IEK16 IOG16 IYC16 JHY16 JRU16 KBQ16 KLM16 KVI16 LFE16 LPA16 LYW16 MIS16 MSO16 NCK16 NMG16 NWC16 OFY16 OPU16 OZQ16 PJM16 PTI16 QDE16 QNA16 QWW16 RGS16 RQO16 SAK16 SKG16 SUC16 TDY16 TNU16 TXQ16 UHM16 URI16 VBE16 VLA16 VUW16 WES16 WOO16 WYK16 CC65552 LY65552 VU65552 AFQ65552 APM65552 AZI65552 BJE65552 BTA65552 CCW65552 CMS65552 CWO65552 DGK65552 DQG65552 EAC65552 EJY65552 ETU65552 FDQ65552 FNM65552 FXI65552 GHE65552 GRA65552 HAW65552 HKS65552 HUO65552 IEK65552 IOG65552 IYC65552 JHY65552 JRU65552 KBQ65552 KLM65552 KVI65552 LFE65552 LPA65552 LYW65552 MIS65552 MSO65552 NCK65552 NMG65552 NWC65552 OFY65552 OPU65552 OZQ65552 PJM65552 PTI65552 QDE65552 QNA65552 QWW65552 RGS65552 RQO65552 SAK65552 SKG65552 SUC65552 TDY65552 TNU65552 TXQ65552 UHM65552 URI65552 VBE65552 VLA65552 VUW65552 WES65552 WOO65552 WYK65552 CC131088 LY131088 VU131088 AFQ131088 APM131088 AZI131088 BJE131088 BTA131088 CCW131088 CMS131088 CWO131088 DGK131088 DQG131088 EAC131088 EJY131088 ETU131088 FDQ131088 FNM131088 FXI131088 GHE131088 GRA131088 HAW131088 HKS131088 HUO131088 IEK131088 IOG131088 IYC131088 JHY131088 JRU131088 KBQ131088 KLM131088 KVI131088 LFE131088 LPA131088 LYW131088 MIS131088 MSO131088 NCK131088 NMG131088 NWC131088 OFY131088 OPU131088 OZQ131088 PJM131088 PTI131088 QDE131088 QNA131088 QWW131088 RGS131088 RQO131088 SAK131088 SKG131088 SUC131088 TDY131088 TNU131088 TXQ131088 UHM131088 URI131088 VBE131088 VLA131088 VUW131088 WES131088 WOO131088 WYK131088 CC196624 LY196624 VU196624 AFQ196624 APM196624 AZI196624 BJE196624 BTA196624 CCW196624 CMS196624 CWO196624 DGK196624 DQG196624 EAC196624 EJY196624 ETU196624 FDQ196624 FNM196624 FXI196624 GHE196624 GRA196624 HAW196624 HKS196624 HUO196624 IEK196624 IOG196624 IYC196624 JHY196624 JRU196624 KBQ196624 KLM196624 KVI196624 LFE196624 LPA196624 LYW196624 MIS196624 MSO196624 NCK196624 NMG196624 NWC196624 OFY196624 OPU196624 OZQ196624 PJM196624 PTI196624 QDE196624 QNA196624 QWW196624 RGS196624 RQO196624 SAK196624 SKG196624 SUC196624 TDY196624 TNU196624 TXQ196624 UHM196624 URI196624 VBE196624 VLA196624 VUW196624 WES196624 WOO196624 WYK196624 CC262160 LY262160 VU262160 AFQ262160 APM262160 AZI262160 BJE262160 BTA262160 CCW262160 CMS262160 CWO262160 DGK262160 DQG262160 EAC262160 EJY262160 ETU262160 FDQ262160 FNM262160 FXI262160 GHE262160 GRA262160 HAW262160 HKS262160 HUO262160 IEK262160 IOG262160 IYC262160 JHY262160 JRU262160 KBQ262160 KLM262160 KVI262160 LFE262160 LPA262160 LYW262160 MIS262160 MSO262160 NCK262160 NMG262160 NWC262160 OFY262160 OPU262160 OZQ262160 PJM262160 PTI262160 QDE262160 QNA262160 QWW262160 RGS262160 RQO262160 SAK262160 SKG262160 SUC262160 TDY262160 TNU262160 TXQ262160 UHM262160 URI262160 VBE262160 VLA262160 VUW262160 WES262160 WOO262160 WYK262160 CC327696 LY327696 VU327696 AFQ327696 APM327696 AZI327696 BJE327696 BTA327696 CCW327696 CMS327696 CWO327696 DGK327696 DQG327696 EAC327696 EJY327696 ETU327696 FDQ327696 FNM327696 FXI327696 GHE327696 GRA327696 HAW327696 HKS327696 HUO327696 IEK327696 IOG327696 IYC327696 JHY327696 JRU327696 KBQ327696 KLM327696 KVI327696 LFE327696 LPA327696 LYW327696 MIS327696 MSO327696 NCK327696 NMG327696 NWC327696 OFY327696 OPU327696 OZQ327696 PJM327696 PTI327696 QDE327696 QNA327696 QWW327696 RGS327696 RQO327696 SAK327696 SKG327696 SUC327696 TDY327696 TNU327696 TXQ327696 UHM327696 URI327696 VBE327696 VLA327696 VUW327696 WES327696 WOO327696 WYK327696 CC393232 LY393232 VU393232 AFQ393232 APM393232 AZI393232 BJE393232 BTA393232 CCW393232 CMS393232 CWO393232 DGK393232 DQG393232 EAC393232 EJY393232 ETU393232 FDQ393232 FNM393232 FXI393232 GHE393232 GRA393232 HAW393232 HKS393232 HUO393232 IEK393232 IOG393232 IYC393232 JHY393232 JRU393232 KBQ393232 KLM393232 KVI393232 LFE393232 LPA393232 LYW393232 MIS393232 MSO393232 NCK393232 NMG393232 NWC393232 OFY393232 OPU393232 OZQ393232 PJM393232 PTI393232 QDE393232 QNA393232 QWW393232 RGS393232 RQO393232 SAK393232 SKG393232 SUC393232 TDY393232 TNU393232 TXQ393232 UHM393232 URI393232 VBE393232 VLA393232 VUW393232 WES393232 WOO393232 WYK393232 CC458768 LY458768 VU458768 AFQ458768 APM458768 AZI458768 BJE458768 BTA458768 CCW458768 CMS458768 CWO458768 DGK458768 DQG458768 EAC458768 EJY458768 ETU458768 FDQ458768 FNM458768 FXI458768 GHE458768 GRA458768 HAW458768 HKS458768 HUO458768 IEK458768 IOG458768 IYC458768 JHY458768 JRU458768 KBQ458768 KLM458768 KVI458768 LFE458768 LPA458768 LYW458768 MIS458768 MSO458768 NCK458768 NMG458768 NWC458768 OFY458768 OPU458768 OZQ458768 PJM458768 PTI458768 QDE458768 QNA458768 QWW458768 RGS458768 RQO458768 SAK458768 SKG458768 SUC458768 TDY458768 TNU458768 TXQ458768 UHM458768 URI458768 VBE458768 VLA458768 VUW458768 WES458768 WOO458768 WYK458768 CC524304 LY524304 VU524304 AFQ524304 APM524304 AZI524304 BJE524304 BTA524304 CCW524304 CMS524304 CWO524304 DGK524304 DQG524304 EAC524304 EJY524304 ETU524304 FDQ524304 FNM524304 FXI524304 GHE524304 GRA524304 HAW524304 HKS524304 HUO524304 IEK524304 IOG524304 IYC524304 JHY524304 JRU524304 KBQ524304 KLM524304 KVI524304 LFE524304 LPA524304 LYW524304 MIS524304 MSO524304 NCK524304 NMG524304 NWC524304 OFY524304 OPU524304 OZQ524304 PJM524304 PTI524304 QDE524304 QNA524304 QWW524304 RGS524304 RQO524304 SAK524304 SKG524304 SUC524304 TDY524304 TNU524304 TXQ524304 UHM524304 URI524304 VBE524304 VLA524304 VUW524304 WES524304 WOO524304 WYK524304 CC589840 LY589840 VU589840 AFQ589840 APM589840 AZI589840 BJE589840 BTA589840 CCW589840 CMS589840 CWO589840 DGK589840 DQG589840 EAC589840 EJY589840 ETU589840 FDQ589840 FNM589840 FXI589840 GHE589840 GRA589840 HAW589840 HKS589840 HUO589840 IEK589840 IOG589840 IYC589840 JHY589840 JRU589840 KBQ589840 KLM589840 KVI589840 LFE589840 LPA589840 LYW589840 MIS589840 MSO589840 NCK589840 NMG589840 NWC589840 OFY589840 OPU589840 OZQ589840 PJM589840 PTI589840 QDE589840 QNA589840 QWW589840 RGS589840 RQO589840 SAK589840 SKG589840 SUC589840 TDY589840 TNU589840 TXQ589840 UHM589840 URI589840 VBE589840 VLA589840 VUW589840 WES589840 WOO589840 WYK589840 CC655376 LY655376 VU655376 AFQ655376 APM655376 AZI655376 BJE655376 BTA655376 CCW655376 CMS655376 CWO655376 DGK655376 DQG655376 EAC655376 EJY655376 ETU655376 FDQ655376 FNM655376 FXI655376 GHE655376 GRA655376 HAW655376 HKS655376 HUO655376 IEK655376 IOG655376 IYC655376 JHY655376 JRU655376 KBQ655376 KLM655376 KVI655376 LFE655376 LPA655376 LYW655376 MIS655376 MSO655376 NCK655376 NMG655376 NWC655376 OFY655376 OPU655376 OZQ655376 PJM655376 PTI655376 QDE655376 QNA655376 QWW655376 RGS655376 RQO655376 SAK655376 SKG655376 SUC655376 TDY655376 TNU655376 TXQ655376 UHM655376 URI655376 VBE655376 VLA655376 VUW655376 WES655376 WOO655376 WYK655376 CC720912 LY720912 VU720912 AFQ720912 APM720912 AZI720912 BJE720912 BTA720912 CCW720912 CMS720912 CWO720912 DGK720912 DQG720912 EAC720912 EJY720912 ETU720912 FDQ720912 FNM720912 FXI720912 GHE720912 GRA720912 HAW720912 HKS720912 HUO720912 IEK720912 IOG720912 IYC720912 JHY720912 JRU720912 KBQ720912 KLM720912 KVI720912 LFE720912 LPA720912 LYW720912 MIS720912 MSO720912 NCK720912 NMG720912 NWC720912 OFY720912 OPU720912 OZQ720912 PJM720912 PTI720912 QDE720912 QNA720912 QWW720912 RGS720912 RQO720912 SAK720912 SKG720912 SUC720912 TDY720912 TNU720912 TXQ720912 UHM720912 URI720912 VBE720912 VLA720912 VUW720912 WES720912 WOO720912 WYK720912 CC786448 LY786448 VU786448 AFQ786448 APM786448 AZI786448 BJE786448 BTA786448 CCW786448 CMS786448 CWO786448 DGK786448 DQG786448 EAC786448 EJY786448 ETU786448 FDQ786448 FNM786448 FXI786448 GHE786448 GRA786448 HAW786448 HKS786448 HUO786448 IEK786448 IOG786448 IYC786448 JHY786448 JRU786448 KBQ786448 KLM786448 KVI786448 LFE786448 LPA786448 LYW786448 MIS786448 MSO786448 NCK786448 NMG786448 NWC786448 OFY786448 OPU786448 OZQ786448 PJM786448 PTI786448 QDE786448 QNA786448 QWW786448 RGS786448 RQO786448 SAK786448 SKG786448 SUC786448 TDY786448 TNU786448 TXQ786448 UHM786448 URI786448 VBE786448 VLA786448 VUW786448 WES786448 WOO786448 WYK786448 CC851984 LY851984 VU851984 AFQ851984 APM851984 AZI851984 BJE851984 BTA851984 CCW851984 CMS851984 CWO851984 DGK851984 DQG851984 EAC851984 EJY851984 ETU851984 FDQ851984 FNM851984 FXI851984 GHE851984 GRA851984 HAW851984 HKS851984 HUO851984 IEK851984 IOG851984 IYC851984 JHY851984 JRU851984 KBQ851984 KLM851984 KVI851984 LFE851984 LPA851984 LYW851984 MIS851984 MSO851984 NCK851984 NMG851984 NWC851984 OFY851984 OPU851984 OZQ851984 PJM851984 PTI851984 QDE851984 QNA851984 QWW851984 RGS851984 RQO851984 SAK851984 SKG851984 SUC851984 TDY851984 TNU851984 TXQ851984 UHM851984 URI851984 VBE851984 VLA851984 VUW851984 WES851984 WOO851984 WYK851984 CC917520 LY917520 VU917520 AFQ917520 APM917520 AZI917520 BJE917520 BTA917520 CCW917520 CMS917520 CWO917520 DGK917520 DQG917520 EAC917520 EJY917520 ETU917520 FDQ917520 FNM917520 FXI917520 GHE917520 GRA917520 HAW917520 HKS917520 HUO917520 IEK917520 IOG917520 IYC917520 JHY917520 JRU917520 KBQ917520 KLM917520 KVI917520 LFE917520 LPA917520 LYW917520 MIS917520 MSO917520 NCK917520 NMG917520 NWC917520 OFY917520 OPU917520 OZQ917520 PJM917520 PTI917520 QDE917520 QNA917520 QWW917520 RGS917520 RQO917520 SAK917520 SKG917520 SUC917520 TDY917520 TNU917520 TXQ917520 UHM917520 URI917520 VBE917520 VLA917520 VUW917520 WES917520 WOO917520 WYK917520 CC983056 LY983056 VU983056 AFQ983056 APM983056 AZI983056 BJE983056 BTA983056 CCW983056 CMS983056 CWO983056 DGK983056 DQG983056 EAC983056 EJY983056 ETU983056 FDQ983056 FNM983056 FXI983056 GHE983056 GRA983056 HAW983056 HKS983056 HUO983056 IEK983056 IOG983056 IYC983056 JHY983056 JRU983056 KBQ983056 KLM983056 KVI983056 LFE983056 LPA983056 LYW983056 MIS983056 MSO983056 NCK983056 NMG983056 NWC983056 OFY983056 OPU983056 OZQ983056 PJM983056 PTI983056 QDE983056 QNA983056 QWW983056 RGS983056 RQO983056 SAK983056 SKG983056 SUC983056 TDY983056 TNU983056 TXQ983056 UHM983056 URI983056 VBE983056 VLA983056 VUW983056 WES983056 WOO983056 WYK983056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formula1>"Yes, No"</formula1>
    </dataValidation>
    <dataValidation type="list" allowBlank="1" showInputMessage="1" showErrorMessage="1" prompt="Select from List." sqref="HC3:IV3 QY3:SR3 AAU3:ACN3 AKQ3:AMJ3 AUM3:AWF3 BEI3:BGB3 BOE3:BPX3 BYA3:BZT3 CHW3:CJP3 CRS3:CTL3 DBO3:DDH3 DLK3:DND3 DVG3:DWZ3 EFC3:EGV3 EOY3:EQR3 EYU3:FAN3 FIQ3:FKJ3 FSM3:FUF3 GCI3:GEB3 GME3:GNX3 GWA3:GXT3 HFW3:HHP3 HPS3:HRL3 HZO3:IBH3 IJK3:ILD3 ITG3:IUZ3 JDC3:JEV3 JMY3:JOR3 JWU3:JYN3 KGQ3:KIJ3 KQM3:KSF3 LAI3:LCB3 LKE3:LLX3 LUA3:LVT3 MDW3:MFP3 MNS3:MPL3 MXO3:MZH3 NHK3:NJD3 NRG3:NSZ3 OBC3:OCV3 OKY3:OMR3 OUU3:OWN3 PEQ3:PGJ3 POM3:PQF3 PYI3:QAB3 QIE3:QJX3 QSA3:QTT3 RBW3:RDP3 RLS3:RNL3 RVO3:RXH3 SFK3:SHD3 SPG3:SQZ3 SZC3:TAV3 TIY3:TKR3 TSU3:TUN3 UCQ3:UEJ3 UMM3:UOF3 UWI3:UYB3 VGE3:VHX3 VQA3:VRT3 VZW3:WBP3 WJS3:WLL3 WTO3:WVH3 XDK3:XFD3 HC65539:IV65539 QY65539:SR65539 AAU65539:ACN65539 AKQ65539:AMJ65539 AUM65539:AWF65539 BEI65539:BGB65539 BOE65539:BPX65539 BYA65539:BZT65539 CHW65539:CJP65539 CRS65539:CTL65539 DBO65539:DDH65539 DLK65539:DND65539 DVG65539:DWZ65539 EFC65539:EGV65539 EOY65539:EQR65539 EYU65539:FAN65539 FIQ65539:FKJ65539 FSM65539:FUF65539 GCI65539:GEB65539 GME65539:GNX65539 GWA65539:GXT65539 HFW65539:HHP65539 HPS65539:HRL65539 HZO65539:IBH65539 IJK65539:ILD65539 ITG65539:IUZ65539 JDC65539:JEV65539 JMY65539:JOR65539 JWU65539:JYN65539 KGQ65539:KIJ65539 KQM65539:KSF65539 LAI65539:LCB65539 LKE65539:LLX65539 LUA65539:LVT65539 MDW65539:MFP65539 MNS65539:MPL65539 MXO65539:MZH65539 NHK65539:NJD65539 NRG65539:NSZ65539 OBC65539:OCV65539 OKY65539:OMR65539 OUU65539:OWN65539 PEQ65539:PGJ65539 POM65539:PQF65539 PYI65539:QAB65539 QIE65539:QJX65539 QSA65539:QTT65539 RBW65539:RDP65539 RLS65539:RNL65539 RVO65539:RXH65539 SFK65539:SHD65539 SPG65539:SQZ65539 SZC65539:TAV65539 TIY65539:TKR65539 TSU65539:TUN65539 UCQ65539:UEJ65539 UMM65539:UOF65539 UWI65539:UYB65539 VGE65539:VHX65539 VQA65539:VRT65539 VZW65539:WBP65539 WJS65539:WLL65539 WTO65539:WVH65539 XDK65539:XFD65539 HC131075:IV131075 QY131075:SR131075 AAU131075:ACN131075 AKQ131075:AMJ131075 AUM131075:AWF131075 BEI131075:BGB131075 BOE131075:BPX131075 BYA131075:BZT131075 CHW131075:CJP131075 CRS131075:CTL131075 DBO131075:DDH131075 DLK131075:DND131075 DVG131075:DWZ131075 EFC131075:EGV131075 EOY131075:EQR131075 EYU131075:FAN131075 FIQ131075:FKJ131075 FSM131075:FUF131075 GCI131075:GEB131075 GME131075:GNX131075 GWA131075:GXT131075 HFW131075:HHP131075 HPS131075:HRL131075 HZO131075:IBH131075 IJK131075:ILD131075 ITG131075:IUZ131075 JDC131075:JEV131075 JMY131075:JOR131075 JWU131075:JYN131075 KGQ131075:KIJ131075 KQM131075:KSF131075 LAI131075:LCB131075 LKE131075:LLX131075 LUA131075:LVT131075 MDW131075:MFP131075 MNS131075:MPL131075 MXO131075:MZH131075 NHK131075:NJD131075 NRG131075:NSZ131075 OBC131075:OCV131075 OKY131075:OMR131075 OUU131075:OWN131075 PEQ131075:PGJ131075 POM131075:PQF131075 PYI131075:QAB131075 QIE131075:QJX131075 QSA131075:QTT131075 RBW131075:RDP131075 RLS131075:RNL131075 RVO131075:RXH131075 SFK131075:SHD131075 SPG131075:SQZ131075 SZC131075:TAV131075 TIY131075:TKR131075 TSU131075:TUN131075 UCQ131075:UEJ131075 UMM131075:UOF131075 UWI131075:UYB131075 VGE131075:VHX131075 VQA131075:VRT131075 VZW131075:WBP131075 WJS131075:WLL131075 WTO131075:WVH131075 XDK131075:XFD131075 HC196611:IV196611 QY196611:SR196611 AAU196611:ACN196611 AKQ196611:AMJ196611 AUM196611:AWF196611 BEI196611:BGB196611 BOE196611:BPX196611 BYA196611:BZT196611 CHW196611:CJP196611 CRS196611:CTL196611 DBO196611:DDH196611 DLK196611:DND196611 DVG196611:DWZ196611 EFC196611:EGV196611 EOY196611:EQR196611 EYU196611:FAN196611 FIQ196611:FKJ196611 FSM196611:FUF196611 GCI196611:GEB196611 GME196611:GNX196611 GWA196611:GXT196611 HFW196611:HHP196611 HPS196611:HRL196611 HZO196611:IBH196611 IJK196611:ILD196611 ITG196611:IUZ196611 JDC196611:JEV196611 JMY196611:JOR196611 JWU196611:JYN196611 KGQ196611:KIJ196611 KQM196611:KSF196611 LAI196611:LCB196611 LKE196611:LLX196611 LUA196611:LVT196611 MDW196611:MFP196611 MNS196611:MPL196611 MXO196611:MZH196611 NHK196611:NJD196611 NRG196611:NSZ196611 OBC196611:OCV196611 OKY196611:OMR196611 OUU196611:OWN196611 PEQ196611:PGJ196611 POM196611:PQF196611 PYI196611:QAB196611 QIE196611:QJX196611 QSA196611:QTT196611 RBW196611:RDP196611 RLS196611:RNL196611 RVO196611:RXH196611 SFK196611:SHD196611 SPG196611:SQZ196611 SZC196611:TAV196611 TIY196611:TKR196611 TSU196611:TUN196611 UCQ196611:UEJ196611 UMM196611:UOF196611 UWI196611:UYB196611 VGE196611:VHX196611 VQA196611:VRT196611 VZW196611:WBP196611 WJS196611:WLL196611 WTO196611:WVH196611 XDK196611:XFD196611 HC262147:IV262147 QY262147:SR262147 AAU262147:ACN262147 AKQ262147:AMJ262147 AUM262147:AWF262147 BEI262147:BGB262147 BOE262147:BPX262147 BYA262147:BZT262147 CHW262147:CJP262147 CRS262147:CTL262147 DBO262147:DDH262147 DLK262147:DND262147 DVG262147:DWZ262147 EFC262147:EGV262147 EOY262147:EQR262147 EYU262147:FAN262147 FIQ262147:FKJ262147 FSM262147:FUF262147 GCI262147:GEB262147 GME262147:GNX262147 GWA262147:GXT262147 HFW262147:HHP262147 HPS262147:HRL262147 HZO262147:IBH262147 IJK262147:ILD262147 ITG262147:IUZ262147 JDC262147:JEV262147 JMY262147:JOR262147 JWU262147:JYN262147 KGQ262147:KIJ262147 KQM262147:KSF262147 LAI262147:LCB262147 LKE262147:LLX262147 LUA262147:LVT262147 MDW262147:MFP262147 MNS262147:MPL262147 MXO262147:MZH262147 NHK262147:NJD262147 NRG262147:NSZ262147 OBC262147:OCV262147 OKY262147:OMR262147 OUU262147:OWN262147 PEQ262147:PGJ262147 POM262147:PQF262147 PYI262147:QAB262147 QIE262147:QJX262147 QSA262147:QTT262147 RBW262147:RDP262147 RLS262147:RNL262147 RVO262147:RXH262147 SFK262147:SHD262147 SPG262147:SQZ262147 SZC262147:TAV262147 TIY262147:TKR262147 TSU262147:TUN262147 UCQ262147:UEJ262147 UMM262147:UOF262147 UWI262147:UYB262147 VGE262147:VHX262147 VQA262147:VRT262147 VZW262147:WBP262147 WJS262147:WLL262147 WTO262147:WVH262147 XDK262147:XFD262147 HC327683:IV327683 QY327683:SR327683 AAU327683:ACN327683 AKQ327683:AMJ327683 AUM327683:AWF327683 BEI327683:BGB327683 BOE327683:BPX327683 BYA327683:BZT327683 CHW327683:CJP327683 CRS327683:CTL327683 DBO327683:DDH327683 DLK327683:DND327683 DVG327683:DWZ327683 EFC327683:EGV327683 EOY327683:EQR327683 EYU327683:FAN327683 FIQ327683:FKJ327683 FSM327683:FUF327683 GCI327683:GEB327683 GME327683:GNX327683 GWA327683:GXT327683 HFW327683:HHP327683 HPS327683:HRL327683 HZO327683:IBH327683 IJK327683:ILD327683 ITG327683:IUZ327683 JDC327683:JEV327683 JMY327683:JOR327683 JWU327683:JYN327683 KGQ327683:KIJ327683 KQM327683:KSF327683 LAI327683:LCB327683 LKE327683:LLX327683 LUA327683:LVT327683 MDW327683:MFP327683 MNS327683:MPL327683 MXO327683:MZH327683 NHK327683:NJD327683 NRG327683:NSZ327683 OBC327683:OCV327683 OKY327683:OMR327683 OUU327683:OWN327683 PEQ327683:PGJ327683 POM327683:PQF327683 PYI327683:QAB327683 QIE327683:QJX327683 QSA327683:QTT327683 RBW327683:RDP327683 RLS327683:RNL327683 RVO327683:RXH327683 SFK327683:SHD327683 SPG327683:SQZ327683 SZC327683:TAV327683 TIY327683:TKR327683 TSU327683:TUN327683 UCQ327683:UEJ327683 UMM327683:UOF327683 UWI327683:UYB327683 VGE327683:VHX327683 VQA327683:VRT327683 VZW327683:WBP327683 WJS327683:WLL327683 WTO327683:WVH327683 XDK327683:XFD327683 HC393219:IV393219 QY393219:SR393219 AAU393219:ACN393219 AKQ393219:AMJ393219 AUM393219:AWF393219 BEI393219:BGB393219 BOE393219:BPX393219 BYA393219:BZT393219 CHW393219:CJP393219 CRS393219:CTL393219 DBO393219:DDH393219 DLK393219:DND393219 DVG393219:DWZ393219 EFC393219:EGV393219 EOY393219:EQR393219 EYU393219:FAN393219 FIQ393219:FKJ393219 FSM393219:FUF393219 GCI393219:GEB393219 GME393219:GNX393219 GWA393219:GXT393219 HFW393219:HHP393219 HPS393219:HRL393219 HZO393219:IBH393219 IJK393219:ILD393219 ITG393219:IUZ393219 JDC393219:JEV393219 JMY393219:JOR393219 JWU393219:JYN393219 KGQ393219:KIJ393219 KQM393219:KSF393219 LAI393219:LCB393219 LKE393219:LLX393219 LUA393219:LVT393219 MDW393219:MFP393219 MNS393219:MPL393219 MXO393219:MZH393219 NHK393219:NJD393219 NRG393219:NSZ393219 OBC393219:OCV393219 OKY393219:OMR393219 OUU393219:OWN393219 PEQ393219:PGJ393219 POM393219:PQF393219 PYI393219:QAB393219 QIE393219:QJX393219 QSA393219:QTT393219 RBW393219:RDP393219 RLS393219:RNL393219 RVO393219:RXH393219 SFK393219:SHD393219 SPG393219:SQZ393219 SZC393219:TAV393219 TIY393219:TKR393219 TSU393219:TUN393219 UCQ393219:UEJ393219 UMM393219:UOF393219 UWI393219:UYB393219 VGE393219:VHX393219 VQA393219:VRT393219 VZW393219:WBP393219 WJS393219:WLL393219 WTO393219:WVH393219 XDK393219:XFD393219 HC458755:IV458755 QY458755:SR458755 AAU458755:ACN458755 AKQ458755:AMJ458755 AUM458755:AWF458755 BEI458755:BGB458755 BOE458755:BPX458755 BYA458755:BZT458755 CHW458755:CJP458755 CRS458755:CTL458755 DBO458755:DDH458755 DLK458755:DND458755 DVG458755:DWZ458755 EFC458755:EGV458755 EOY458755:EQR458755 EYU458755:FAN458755 FIQ458755:FKJ458755 FSM458755:FUF458755 GCI458755:GEB458755 GME458755:GNX458755 GWA458755:GXT458755 HFW458755:HHP458755 HPS458755:HRL458755 HZO458755:IBH458755 IJK458755:ILD458755 ITG458755:IUZ458755 JDC458755:JEV458755 JMY458755:JOR458755 JWU458755:JYN458755 KGQ458755:KIJ458755 KQM458755:KSF458755 LAI458755:LCB458755 LKE458755:LLX458755 LUA458755:LVT458755 MDW458755:MFP458755 MNS458755:MPL458755 MXO458755:MZH458755 NHK458755:NJD458755 NRG458755:NSZ458755 OBC458755:OCV458755 OKY458755:OMR458755 OUU458755:OWN458755 PEQ458755:PGJ458755 POM458755:PQF458755 PYI458755:QAB458755 QIE458755:QJX458755 QSA458755:QTT458755 RBW458755:RDP458755 RLS458755:RNL458755 RVO458755:RXH458755 SFK458755:SHD458755 SPG458755:SQZ458755 SZC458755:TAV458755 TIY458755:TKR458755 TSU458755:TUN458755 UCQ458755:UEJ458755 UMM458755:UOF458755 UWI458755:UYB458755 VGE458755:VHX458755 VQA458755:VRT458755 VZW458755:WBP458755 WJS458755:WLL458755 WTO458755:WVH458755 XDK458755:XFD458755 HC524291:IV524291 QY524291:SR524291 AAU524291:ACN524291 AKQ524291:AMJ524291 AUM524291:AWF524291 BEI524291:BGB524291 BOE524291:BPX524291 BYA524291:BZT524291 CHW524291:CJP524291 CRS524291:CTL524291 DBO524291:DDH524291 DLK524291:DND524291 DVG524291:DWZ524291 EFC524291:EGV524291 EOY524291:EQR524291 EYU524291:FAN524291 FIQ524291:FKJ524291 FSM524291:FUF524291 GCI524291:GEB524291 GME524291:GNX524291 GWA524291:GXT524291 HFW524291:HHP524291 HPS524291:HRL524291 HZO524291:IBH524291 IJK524291:ILD524291 ITG524291:IUZ524291 JDC524291:JEV524291 JMY524291:JOR524291 JWU524291:JYN524291 KGQ524291:KIJ524291 KQM524291:KSF524291 LAI524291:LCB524291 LKE524291:LLX524291 LUA524291:LVT524291 MDW524291:MFP524291 MNS524291:MPL524291 MXO524291:MZH524291 NHK524291:NJD524291 NRG524291:NSZ524291 OBC524291:OCV524291 OKY524291:OMR524291 OUU524291:OWN524291 PEQ524291:PGJ524291 POM524291:PQF524291 PYI524291:QAB524291 QIE524291:QJX524291 QSA524291:QTT524291 RBW524291:RDP524291 RLS524291:RNL524291 RVO524291:RXH524291 SFK524291:SHD524291 SPG524291:SQZ524291 SZC524291:TAV524291 TIY524291:TKR524291 TSU524291:TUN524291 UCQ524291:UEJ524291 UMM524291:UOF524291 UWI524291:UYB524291 VGE524291:VHX524291 VQA524291:VRT524291 VZW524291:WBP524291 WJS524291:WLL524291 WTO524291:WVH524291 XDK524291:XFD524291 HC589827:IV589827 QY589827:SR589827 AAU589827:ACN589827 AKQ589827:AMJ589827 AUM589827:AWF589827 BEI589827:BGB589827 BOE589827:BPX589827 BYA589827:BZT589827 CHW589827:CJP589827 CRS589827:CTL589827 DBO589827:DDH589827 DLK589827:DND589827 DVG589827:DWZ589827 EFC589827:EGV589827 EOY589827:EQR589827 EYU589827:FAN589827 FIQ589827:FKJ589827 FSM589827:FUF589827 GCI589827:GEB589827 GME589827:GNX589827 GWA589827:GXT589827 HFW589827:HHP589827 HPS589827:HRL589827 HZO589827:IBH589827 IJK589827:ILD589827 ITG589827:IUZ589827 JDC589827:JEV589827 JMY589827:JOR589827 JWU589827:JYN589827 KGQ589827:KIJ589827 KQM589827:KSF589827 LAI589827:LCB589827 LKE589827:LLX589827 LUA589827:LVT589827 MDW589827:MFP589827 MNS589827:MPL589827 MXO589827:MZH589827 NHK589827:NJD589827 NRG589827:NSZ589827 OBC589827:OCV589827 OKY589827:OMR589827 OUU589827:OWN589827 PEQ589827:PGJ589827 POM589827:PQF589827 PYI589827:QAB589827 QIE589827:QJX589827 QSA589827:QTT589827 RBW589827:RDP589827 RLS589827:RNL589827 RVO589827:RXH589827 SFK589827:SHD589827 SPG589827:SQZ589827 SZC589827:TAV589827 TIY589827:TKR589827 TSU589827:TUN589827 UCQ589827:UEJ589827 UMM589827:UOF589827 UWI589827:UYB589827 VGE589827:VHX589827 VQA589827:VRT589827 VZW589827:WBP589827 WJS589827:WLL589827 WTO589827:WVH589827 XDK589827:XFD589827 HC655363:IV655363 QY655363:SR655363 AAU655363:ACN655363 AKQ655363:AMJ655363 AUM655363:AWF655363 BEI655363:BGB655363 BOE655363:BPX655363 BYA655363:BZT655363 CHW655363:CJP655363 CRS655363:CTL655363 DBO655363:DDH655363 DLK655363:DND655363 DVG655363:DWZ655363 EFC655363:EGV655363 EOY655363:EQR655363 EYU655363:FAN655363 FIQ655363:FKJ655363 FSM655363:FUF655363 GCI655363:GEB655363 GME655363:GNX655363 GWA655363:GXT655363 HFW655363:HHP655363 HPS655363:HRL655363 HZO655363:IBH655363 IJK655363:ILD655363 ITG655363:IUZ655363 JDC655363:JEV655363 JMY655363:JOR655363 JWU655363:JYN655363 KGQ655363:KIJ655363 KQM655363:KSF655363 LAI655363:LCB655363 LKE655363:LLX655363 LUA655363:LVT655363 MDW655363:MFP655363 MNS655363:MPL655363 MXO655363:MZH655363 NHK655363:NJD655363 NRG655363:NSZ655363 OBC655363:OCV655363 OKY655363:OMR655363 OUU655363:OWN655363 PEQ655363:PGJ655363 POM655363:PQF655363 PYI655363:QAB655363 QIE655363:QJX655363 QSA655363:QTT655363 RBW655363:RDP655363 RLS655363:RNL655363 RVO655363:RXH655363 SFK655363:SHD655363 SPG655363:SQZ655363 SZC655363:TAV655363 TIY655363:TKR655363 TSU655363:TUN655363 UCQ655363:UEJ655363 UMM655363:UOF655363 UWI655363:UYB655363 VGE655363:VHX655363 VQA655363:VRT655363 VZW655363:WBP655363 WJS655363:WLL655363 WTO655363:WVH655363 XDK655363:XFD655363 HC720899:IV720899 QY720899:SR720899 AAU720899:ACN720899 AKQ720899:AMJ720899 AUM720899:AWF720899 BEI720899:BGB720899 BOE720899:BPX720899 BYA720899:BZT720899 CHW720899:CJP720899 CRS720899:CTL720899 DBO720899:DDH720899 DLK720899:DND720899 DVG720899:DWZ720899 EFC720899:EGV720899 EOY720899:EQR720899 EYU720899:FAN720899 FIQ720899:FKJ720899 FSM720899:FUF720899 GCI720899:GEB720899 GME720899:GNX720899 GWA720899:GXT720899 HFW720899:HHP720899 HPS720899:HRL720899 HZO720899:IBH720899 IJK720899:ILD720899 ITG720899:IUZ720899 JDC720899:JEV720899 JMY720899:JOR720899 JWU720899:JYN720899 KGQ720899:KIJ720899 KQM720899:KSF720899 LAI720899:LCB720899 LKE720899:LLX720899 LUA720899:LVT720899 MDW720899:MFP720899 MNS720899:MPL720899 MXO720899:MZH720899 NHK720899:NJD720899 NRG720899:NSZ720899 OBC720899:OCV720899 OKY720899:OMR720899 OUU720899:OWN720899 PEQ720899:PGJ720899 POM720899:PQF720899 PYI720899:QAB720899 QIE720899:QJX720899 QSA720899:QTT720899 RBW720899:RDP720899 RLS720899:RNL720899 RVO720899:RXH720899 SFK720899:SHD720899 SPG720899:SQZ720899 SZC720899:TAV720899 TIY720899:TKR720899 TSU720899:TUN720899 UCQ720899:UEJ720899 UMM720899:UOF720899 UWI720899:UYB720899 VGE720899:VHX720899 VQA720899:VRT720899 VZW720899:WBP720899 WJS720899:WLL720899 WTO720899:WVH720899 XDK720899:XFD720899 HC786435:IV786435 QY786435:SR786435 AAU786435:ACN786435 AKQ786435:AMJ786435 AUM786435:AWF786435 BEI786435:BGB786435 BOE786435:BPX786435 BYA786435:BZT786435 CHW786435:CJP786435 CRS786435:CTL786435 DBO786435:DDH786435 DLK786435:DND786435 DVG786435:DWZ786435 EFC786435:EGV786435 EOY786435:EQR786435 EYU786435:FAN786435 FIQ786435:FKJ786435 FSM786435:FUF786435 GCI786435:GEB786435 GME786435:GNX786435 GWA786435:GXT786435 HFW786435:HHP786435 HPS786435:HRL786435 HZO786435:IBH786435 IJK786435:ILD786435 ITG786435:IUZ786435 JDC786435:JEV786435 JMY786435:JOR786435 JWU786435:JYN786435 KGQ786435:KIJ786435 KQM786435:KSF786435 LAI786435:LCB786435 LKE786435:LLX786435 LUA786435:LVT786435 MDW786435:MFP786435 MNS786435:MPL786435 MXO786435:MZH786435 NHK786435:NJD786435 NRG786435:NSZ786435 OBC786435:OCV786435 OKY786435:OMR786435 OUU786435:OWN786435 PEQ786435:PGJ786435 POM786435:PQF786435 PYI786435:QAB786435 QIE786435:QJX786435 QSA786435:QTT786435 RBW786435:RDP786435 RLS786435:RNL786435 RVO786435:RXH786435 SFK786435:SHD786435 SPG786435:SQZ786435 SZC786435:TAV786435 TIY786435:TKR786435 TSU786435:TUN786435 UCQ786435:UEJ786435 UMM786435:UOF786435 UWI786435:UYB786435 VGE786435:VHX786435 VQA786435:VRT786435 VZW786435:WBP786435 WJS786435:WLL786435 WTO786435:WVH786435 XDK786435:XFD786435 HC851971:IV851971 QY851971:SR851971 AAU851971:ACN851971 AKQ851971:AMJ851971 AUM851971:AWF851971 BEI851971:BGB851971 BOE851971:BPX851971 BYA851971:BZT851971 CHW851971:CJP851971 CRS851971:CTL851971 DBO851971:DDH851971 DLK851971:DND851971 DVG851971:DWZ851971 EFC851971:EGV851971 EOY851971:EQR851971 EYU851971:FAN851971 FIQ851971:FKJ851971 FSM851971:FUF851971 GCI851971:GEB851971 GME851971:GNX851971 GWA851971:GXT851971 HFW851971:HHP851971 HPS851971:HRL851971 HZO851971:IBH851971 IJK851971:ILD851971 ITG851971:IUZ851971 JDC851971:JEV851971 JMY851971:JOR851971 JWU851971:JYN851971 KGQ851971:KIJ851971 KQM851971:KSF851971 LAI851971:LCB851971 LKE851971:LLX851971 LUA851971:LVT851971 MDW851971:MFP851971 MNS851971:MPL851971 MXO851971:MZH851971 NHK851971:NJD851971 NRG851971:NSZ851971 OBC851971:OCV851971 OKY851971:OMR851971 OUU851971:OWN851971 PEQ851971:PGJ851971 POM851971:PQF851971 PYI851971:QAB851971 QIE851971:QJX851971 QSA851971:QTT851971 RBW851971:RDP851971 RLS851971:RNL851971 RVO851971:RXH851971 SFK851971:SHD851971 SPG851971:SQZ851971 SZC851971:TAV851971 TIY851971:TKR851971 TSU851971:TUN851971 UCQ851971:UEJ851971 UMM851971:UOF851971 UWI851971:UYB851971 VGE851971:VHX851971 VQA851971:VRT851971 VZW851971:WBP851971 WJS851971:WLL851971 WTO851971:WVH851971 XDK851971:XFD851971 HC917507:IV917507 QY917507:SR917507 AAU917507:ACN917507 AKQ917507:AMJ917507 AUM917507:AWF917507 BEI917507:BGB917507 BOE917507:BPX917507 BYA917507:BZT917507 CHW917507:CJP917507 CRS917507:CTL917507 DBO917507:DDH917507 DLK917507:DND917507 DVG917507:DWZ917507 EFC917507:EGV917507 EOY917507:EQR917507 EYU917507:FAN917507 FIQ917507:FKJ917507 FSM917507:FUF917507 GCI917507:GEB917507 GME917507:GNX917507 GWA917507:GXT917507 HFW917507:HHP917507 HPS917507:HRL917507 HZO917507:IBH917507 IJK917507:ILD917507 ITG917507:IUZ917507 JDC917507:JEV917507 JMY917507:JOR917507 JWU917507:JYN917507 KGQ917507:KIJ917507 KQM917507:KSF917507 LAI917507:LCB917507 LKE917507:LLX917507 LUA917507:LVT917507 MDW917507:MFP917507 MNS917507:MPL917507 MXO917507:MZH917507 NHK917507:NJD917507 NRG917507:NSZ917507 OBC917507:OCV917507 OKY917507:OMR917507 OUU917507:OWN917507 PEQ917507:PGJ917507 POM917507:PQF917507 PYI917507:QAB917507 QIE917507:QJX917507 QSA917507:QTT917507 RBW917507:RDP917507 RLS917507:RNL917507 RVO917507:RXH917507 SFK917507:SHD917507 SPG917507:SQZ917507 SZC917507:TAV917507 TIY917507:TKR917507 TSU917507:TUN917507 UCQ917507:UEJ917507 UMM917507:UOF917507 UWI917507:UYB917507 VGE917507:VHX917507 VQA917507:VRT917507 VZW917507:WBP917507 WJS917507:WLL917507 WTO917507:WVH917507 XDK917507:XFD917507 HC983043:IV983043 QY983043:SR983043 AAU983043:ACN983043 AKQ983043:AMJ983043 AUM983043:AWF983043 BEI983043:BGB983043 BOE983043:BPX983043 BYA983043:BZT983043 CHW983043:CJP983043 CRS983043:CTL983043 DBO983043:DDH983043 DLK983043:DND983043 DVG983043:DWZ983043 EFC983043:EGV983043 EOY983043:EQR983043 EYU983043:FAN983043 FIQ983043:FKJ983043 FSM983043:FUF983043 GCI983043:GEB983043 GME983043:GNX983043 GWA983043:GXT983043 HFW983043:HHP983043 HPS983043:HRL983043 HZO983043:IBH983043 IJK983043:ILD983043 ITG983043:IUZ983043 JDC983043:JEV983043 JMY983043:JOR983043 JWU983043:JYN983043 KGQ983043:KIJ983043 KQM983043:KSF983043 LAI983043:LCB983043 LKE983043:LLX983043 LUA983043:LVT983043 MDW983043:MFP983043 MNS983043:MPL983043 MXO983043:MZH983043 NHK983043:NJD983043 NRG983043:NSZ983043 OBC983043:OCV983043 OKY983043:OMR983043 OUU983043:OWN983043 PEQ983043:PGJ983043 POM983043:PQF983043 PYI983043:QAB983043 QIE983043:QJX983043 QSA983043:QTT983043 RBW983043:RDP983043 RLS983043:RNL983043 RVO983043:RXH983043 SFK983043:SHD983043 SPG983043:SQZ983043 SZC983043:TAV983043 TIY983043:TKR983043 TSU983043:TUN983043 UCQ983043:UEJ983043 UMM983043:UOF983043 UWI983043:UYB983043 VGE983043:VHX983043 VQA983043:VRT983043 VZW983043:WBP983043 WJS983043:WLL983043 WTO983043:WVH983043 XDK983043:XFD983043 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formula1>lstSourceType</formula1>
    </dataValidation>
  </dataValidations>
  <pageMargins left="0.25" right="0.25" top="0.5" bottom="0.5" header="0.3" footer="0.3"/>
  <pageSetup scale="99" orientation="landscape" r:id="rId1"/>
  <headerFooter alignWithMargins="0">
    <oddFooter>Page &amp;P&amp;R&amp;F</oddFooter>
  </headerFooter>
  <ignoredErrors>
    <ignoredError sqref="B16 B7:D7 C16:C1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M52"/>
  <sheetViews>
    <sheetView workbookViewId="0">
      <selection sqref="A1:K1"/>
    </sheetView>
  </sheetViews>
  <sheetFormatPr defaultColWidth="9.140625" defaultRowHeight="12.75" x14ac:dyDescent="0.2"/>
  <cols>
    <col min="1" max="1" width="3.140625" style="3" customWidth="1"/>
    <col min="2" max="2" width="35.85546875" style="3" customWidth="1"/>
    <col min="3" max="3" width="17.85546875" style="3" customWidth="1"/>
    <col min="4" max="4" width="17" style="3" customWidth="1"/>
    <col min="5" max="5" width="21.140625" style="3" customWidth="1"/>
    <col min="6" max="7" width="22" style="3" customWidth="1"/>
    <col min="8" max="8" width="17.42578125" style="3" customWidth="1"/>
    <col min="9" max="9" width="9.140625" style="3"/>
    <col min="10" max="10" width="18.42578125" style="3" customWidth="1"/>
    <col min="11" max="11" width="25.28515625" style="3" customWidth="1"/>
    <col min="12" max="256" width="9.140625" style="3"/>
    <col min="257" max="257" width="3.140625" style="3" customWidth="1"/>
    <col min="258" max="258" width="21.7109375" style="3" customWidth="1"/>
    <col min="259" max="259" width="17.85546875" style="3" customWidth="1"/>
    <col min="260" max="260" width="17" style="3" customWidth="1"/>
    <col min="261" max="261" width="21.140625" style="3" customWidth="1"/>
    <col min="262" max="263" width="22" style="3" customWidth="1"/>
    <col min="264" max="264" width="17.42578125" style="3" customWidth="1"/>
    <col min="265" max="265" width="9.140625" style="3"/>
    <col min="266" max="266" width="16.7109375" style="3" customWidth="1"/>
    <col min="267" max="267" width="25.28515625" style="3" customWidth="1"/>
    <col min="268" max="512" width="9.140625" style="3"/>
    <col min="513" max="513" width="3.140625" style="3" customWidth="1"/>
    <col min="514" max="514" width="21.7109375" style="3" customWidth="1"/>
    <col min="515" max="515" width="17.85546875" style="3" customWidth="1"/>
    <col min="516" max="516" width="17" style="3" customWidth="1"/>
    <col min="517" max="517" width="21.140625" style="3" customWidth="1"/>
    <col min="518" max="519" width="22" style="3" customWidth="1"/>
    <col min="520" max="520" width="17.42578125" style="3" customWidth="1"/>
    <col min="521" max="521" width="9.140625" style="3"/>
    <col min="522" max="522" width="16.7109375" style="3" customWidth="1"/>
    <col min="523" max="523" width="25.28515625" style="3" customWidth="1"/>
    <col min="524" max="768" width="9.140625" style="3"/>
    <col min="769" max="769" width="3.140625" style="3" customWidth="1"/>
    <col min="770" max="770" width="21.7109375" style="3" customWidth="1"/>
    <col min="771" max="771" width="17.85546875" style="3" customWidth="1"/>
    <col min="772" max="772" width="17" style="3" customWidth="1"/>
    <col min="773" max="773" width="21.140625" style="3" customWidth="1"/>
    <col min="774" max="775" width="22" style="3" customWidth="1"/>
    <col min="776" max="776" width="17.42578125" style="3" customWidth="1"/>
    <col min="777" max="777" width="9.140625" style="3"/>
    <col min="778" max="778" width="16.7109375" style="3" customWidth="1"/>
    <col min="779" max="779" width="25.28515625" style="3" customWidth="1"/>
    <col min="780" max="1024" width="9.140625" style="3"/>
    <col min="1025" max="1025" width="3.140625" style="3" customWidth="1"/>
    <col min="1026" max="1026" width="21.7109375" style="3" customWidth="1"/>
    <col min="1027" max="1027" width="17.85546875" style="3" customWidth="1"/>
    <col min="1028" max="1028" width="17" style="3" customWidth="1"/>
    <col min="1029" max="1029" width="21.140625" style="3" customWidth="1"/>
    <col min="1030" max="1031" width="22" style="3" customWidth="1"/>
    <col min="1032" max="1032" width="17.42578125" style="3" customWidth="1"/>
    <col min="1033" max="1033" width="9.140625" style="3"/>
    <col min="1034" max="1034" width="16.7109375" style="3" customWidth="1"/>
    <col min="1035" max="1035" width="25.28515625" style="3" customWidth="1"/>
    <col min="1036" max="1280" width="9.140625" style="3"/>
    <col min="1281" max="1281" width="3.140625" style="3" customWidth="1"/>
    <col min="1282" max="1282" width="21.7109375" style="3" customWidth="1"/>
    <col min="1283" max="1283" width="17.85546875" style="3" customWidth="1"/>
    <col min="1284" max="1284" width="17" style="3" customWidth="1"/>
    <col min="1285" max="1285" width="21.140625" style="3" customWidth="1"/>
    <col min="1286" max="1287" width="22" style="3" customWidth="1"/>
    <col min="1288" max="1288" width="17.42578125" style="3" customWidth="1"/>
    <col min="1289" max="1289" width="9.140625" style="3"/>
    <col min="1290" max="1290" width="16.7109375" style="3" customWidth="1"/>
    <col min="1291" max="1291" width="25.28515625" style="3" customWidth="1"/>
    <col min="1292" max="1536" width="9.140625" style="3"/>
    <col min="1537" max="1537" width="3.140625" style="3" customWidth="1"/>
    <col min="1538" max="1538" width="21.7109375" style="3" customWidth="1"/>
    <col min="1539" max="1539" width="17.85546875" style="3" customWidth="1"/>
    <col min="1540" max="1540" width="17" style="3" customWidth="1"/>
    <col min="1541" max="1541" width="21.140625" style="3" customWidth="1"/>
    <col min="1542" max="1543" width="22" style="3" customWidth="1"/>
    <col min="1544" max="1544" width="17.42578125" style="3" customWidth="1"/>
    <col min="1545" max="1545" width="9.140625" style="3"/>
    <col min="1546" max="1546" width="16.7109375" style="3" customWidth="1"/>
    <col min="1547" max="1547" width="25.28515625" style="3" customWidth="1"/>
    <col min="1548" max="1792" width="9.140625" style="3"/>
    <col min="1793" max="1793" width="3.140625" style="3" customWidth="1"/>
    <col min="1794" max="1794" width="21.7109375" style="3" customWidth="1"/>
    <col min="1795" max="1795" width="17.85546875" style="3" customWidth="1"/>
    <col min="1796" max="1796" width="17" style="3" customWidth="1"/>
    <col min="1797" max="1797" width="21.140625" style="3" customWidth="1"/>
    <col min="1798" max="1799" width="22" style="3" customWidth="1"/>
    <col min="1800" max="1800" width="17.42578125" style="3" customWidth="1"/>
    <col min="1801" max="1801" width="9.140625" style="3"/>
    <col min="1802" max="1802" width="16.7109375" style="3" customWidth="1"/>
    <col min="1803" max="1803" width="25.28515625" style="3" customWidth="1"/>
    <col min="1804" max="2048" width="9.140625" style="3"/>
    <col min="2049" max="2049" width="3.140625" style="3" customWidth="1"/>
    <col min="2050" max="2050" width="21.7109375" style="3" customWidth="1"/>
    <col min="2051" max="2051" width="17.85546875" style="3" customWidth="1"/>
    <col min="2052" max="2052" width="17" style="3" customWidth="1"/>
    <col min="2053" max="2053" width="21.140625" style="3" customWidth="1"/>
    <col min="2054" max="2055" width="22" style="3" customWidth="1"/>
    <col min="2056" max="2056" width="17.42578125" style="3" customWidth="1"/>
    <col min="2057" max="2057" width="9.140625" style="3"/>
    <col min="2058" max="2058" width="16.7109375" style="3" customWidth="1"/>
    <col min="2059" max="2059" width="25.28515625" style="3" customWidth="1"/>
    <col min="2060" max="2304" width="9.140625" style="3"/>
    <col min="2305" max="2305" width="3.140625" style="3" customWidth="1"/>
    <col min="2306" max="2306" width="21.7109375" style="3" customWidth="1"/>
    <col min="2307" max="2307" width="17.85546875" style="3" customWidth="1"/>
    <col min="2308" max="2308" width="17" style="3" customWidth="1"/>
    <col min="2309" max="2309" width="21.140625" style="3" customWidth="1"/>
    <col min="2310" max="2311" width="22" style="3" customWidth="1"/>
    <col min="2312" max="2312" width="17.42578125" style="3" customWidth="1"/>
    <col min="2313" max="2313" width="9.140625" style="3"/>
    <col min="2314" max="2314" width="16.7109375" style="3" customWidth="1"/>
    <col min="2315" max="2315" width="25.28515625" style="3" customWidth="1"/>
    <col min="2316" max="2560" width="9.140625" style="3"/>
    <col min="2561" max="2561" width="3.140625" style="3" customWidth="1"/>
    <col min="2562" max="2562" width="21.7109375" style="3" customWidth="1"/>
    <col min="2563" max="2563" width="17.85546875" style="3" customWidth="1"/>
    <col min="2564" max="2564" width="17" style="3" customWidth="1"/>
    <col min="2565" max="2565" width="21.140625" style="3" customWidth="1"/>
    <col min="2566" max="2567" width="22" style="3" customWidth="1"/>
    <col min="2568" max="2568" width="17.42578125" style="3" customWidth="1"/>
    <col min="2569" max="2569" width="9.140625" style="3"/>
    <col min="2570" max="2570" width="16.7109375" style="3" customWidth="1"/>
    <col min="2571" max="2571" width="25.28515625" style="3" customWidth="1"/>
    <col min="2572" max="2816" width="9.140625" style="3"/>
    <col min="2817" max="2817" width="3.140625" style="3" customWidth="1"/>
    <col min="2818" max="2818" width="21.7109375" style="3" customWidth="1"/>
    <col min="2819" max="2819" width="17.85546875" style="3" customWidth="1"/>
    <col min="2820" max="2820" width="17" style="3" customWidth="1"/>
    <col min="2821" max="2821" width="21.140625" style="3" customWidth="1"/>
    <col min="2822" max="2823" width="22" style="3" customWidth="1"/>
    <col min="2824" max="2824" width="17.42578125" style="3" customWidth="1"/>
    <col min="2825" max="2825" width="9.140625" style="3"/>
    <col min="2826" max="2826" width="16.7109375" style="3" customWidth="1"/>
    <col min="2827" max="2827" width="25.28515625" style="3" customWidth="1"/>
    <col min="2828" max="3072" width="9.140625" style="3"/>
    <col min="3073" max="3073" width="3.140625" style="3" customWidth="1"/>
    <col min="3074" max="3074" width="21.7109375" style="3" customWidth="1"/>
    <col min="3075" max="3075" width="17.85546875" style="3" customWidth="1"/>
    <col min="3076" max="3076" width="17" style="3" customWidth="1"/>
    <col min="3077" max="3077" width="21.140625" style="3" customWidth="1"/>
    <col min="3078" max="3079" width="22" style="3" customWidth="1"/>
    <col min="3080" max="3080" width="17.42578125" style="3" customWidth="1"/>
    <col min="3081" max="3081" width="9.140625" style="3"/>
    <col min="3082" max="3082" width="16.7109375" style="3" customWidth="1"/>
    <col min="3083" max="3083" width="25.28515625" style="3" customWidth="1"/>
    <col min="3084" max="3328" width="9.140625" style="3"/>
    <col min="3329" max="3329" width="3.140625" style="3" customWidth="1"/>
    <col min="3330" max="3330" width="21.7109375" style="3" customWidth="1"/>
    <col min="3331" max="3331" width="17.85546875" style="3" customWidth="1"/>
    <col min="3332" max="3332" width="17" style="3" customWidth="1"/>
    <col min="3333" max="3333" width="21.140625" style="3" customWidth="1"/>
    <col min="3334" max="3335" width="22" style="3" customWidth="1"/>
    <col min="3336" max="3336" width="17.42578125" style="3" customWidth="1"/>
    <col min="3337" max="3337" width="9.140625" style="3"/>
    <col min="3338" max="3338" width="16.7109375" style="3" customWidth="1"/>
    <col min="3339" max="3339" width="25.28515625" style="3" customWidth="1"/>
    <col min="3340" max="3584" width="9.140625" style="3"/>
    <col min="3585" max="3585" width="3.140625" style="3" customWidth="1"/>
    <col min="3586" max="3586" width="21.7109375" style="3" customWidth="1"/>
    <col min="3587" max="3587" width="17.85546875" style="3" customWidth="1"/>
    <col min="3588" max="3588" width="17" style="3" customWidth="1"/>
    <col min="3589" max="3589" width="21.140625" style="3" customWidth="1"/>
    <col min="3590" max="3591" width="22" style="3" customWidth="1"/>
    <col min="3592" max="3592" width="17.42578125" style="3" customWidth="1"/>
    <col min="3593" max="3593" width="9.140625" style="3"/>
    <col min="3594" max="3594" width="16.7109375" style="3" customWidth="1"/>
    <col min="3595" max="3595" width="25.28515625" style="3" customWidth="1"/>
    <col min="3596" max="3840" width="9.140625" style="3"/>
    <col min="3841" max="3841" width="3.140625" style="3" customWidth="1"/>
    <col min="3842" max="3842" width="21.7109375" style="3" customWidth="1"/>
    <col min="3843" max="3843" width="17.85546875" style="3" customWidth="1"/>
    <col min="3844" max="3844" width="17" style="3" customWidth="1"/>
    <col min="3845" max="3845" width="21.140625" style="3" customWidth="1"/>
    <col min="3846" max="3847" width="22" style="3" customWidth="1"/>
    <col min="3848" max="3848" width="17.42578125" style="3" customWidth="1"/>
    <col min="3849" max="3849" width="9.140625" style="3"/>
    <col min="3850" max="3850" width="16.7109375" style="3" customWidth="1"/>
    <col min="3851" max="3851" width="25.28515625" style="3" customWidth="1"/>
    <col min="3852" max="4096" width="9.140625" style="3"/>
    <col min="4097" max="4097" width="3.140625" style="3" customWidth="1"/>
    <col min="4098" max="4098" width="21.7109375" style="3" customWidth="1"/>
    <col min="4099" max="4099" width="17.85546875" style="3" customWidth="1"/>
    <col min="4100" max="4100" width="17" style="3" customWidth="1"/>
    <col min="4101" max="4101" width="21.140625" style="3" customWidth="1"/>
    <col min="4102" max="4103" width="22" style="3" customWidth="1"/>
    <col min="4104" max="4104" width="17.42578125" style="3" customWidth="1"/>
    <col min="4105" max="4105" width="9.140625" style="3"/>
    <col min="4106" max="4106" width="16.7109375" style="3" customWidth="1"/>
    <col min="4107" max="4107" width="25.28515625" style="3" customWidth="1"/>
    <col min="4108" max="4352" width="9.140625" style="3"/>
    <col min="4353" max="4353" width="3.140625" style="3" customWidth="1"/>
    <col min="4354" max="4354" width="21.7109375" style="3" customWidth="1"/>
    <col min="4355" max="4355" width="17.85546875" style="3" customWidth="1"/>
    <col min="4356" max="4356" width="17" style="3" customWidth="1"/>
    <col min="4357" max="4357" width="21.140625" style="3" customWidth="1"/>
    <col min="4358" max="4359" width="22" style="3" customWidth="1"/>
    <col min="4360" max="4360" width="17.42578125" style="3" customWidth="1"/>
    <col min="4361" max="4361" width="9.140625" style="3"/>
    <col min="4362" max="4362" width="16.7109375" style="3" customWidth="1"/>
    <col min="4363" max="4363" width="25.28515625" style="3" customWidth="1"/>
    <col min="4364" max="4608" width="9.140625" style="3"/>
    <col min="4609" max="4609" width="3.140625" style="3" customWidth="1"/>
    <col min="4610" max="4610" width="21.7109375" style="3" customWidth="1"/>
    <col min="4611" max="4611" width="17.85546875" style="3" customWidth="1"/>
    <col min="4612" max="4612" width="17" style="3" customWidth="1"/>
    <col min="4613" max="4613" width="21.140625" style="3" customWidth="1"/>
    <col min="4614" max="4615" width="22" style="3" customWidth="1"/>
    <col min="4616" max="4616" width="17.42578125" style="3" customWidth="1"/>
    <col min="4617" max="4617" width="9.140625" style="3"/>
    <col min="4618" max="4618" width="16.7109375" style="3" customWidth="1"/>
    <col min="4619" max="4619" width="25.28515625" style="3" customWidth="1"/>
    <col min="4620" max="4864" width="9.140625" style="3"/>
    <col min="4865" max="4865" width="3.140625" style="3" customWidth="1"/>
    <col min="4866" max="4866" width="21.7109375" style="3" customWidth="1"/>
    <col min="4867" max="4867" width="17.85546875" style="3" customWidth="1"/>
    <col min="4868" max="4868" width="17" style="3" customWidth="1"/>
    <col min="4869" max="4869" width="21.140625" style="3" customWidth="1"/>
    <col min="4870" max="4871" width="22" style="3" customWidth="1"/>
    <col min="4872" max="4872" width="17.42578125" style="3" customWidth="1"/>
    <col min="4873" max="4873" width="9.140625" style="3"/>
    <col min="4874" max="4874" width="16.7109375" style="3" customWidth="1"/>
    <col min="4875" max="4875" width="25.28515625" style="3" customWidth="1"/>
    <col min="4876" max="5120" width="9.140625" style="3"/>
    <col min="5121" max="5121" width="3.140625" style="3" customWidth="1"/>
    <col min="5122" max="5122" width="21.7109375" style="3" customWidth="1"/>
    <col min="5123" max="5123" width="17.85546875" style="3" customWidth="1"/>
    <col min="5124" max="5124" width="17" style="3" customWidth="1"/>
    <col min="5125" max="5125" width="21.140625" style="3" customWidth="1"/>
    <col min="5126" max="5127" width="22" style="3" customWidth="1"/>
    <col min="5128" max="5128" width="17.42578125" style="3" customWidth="1"/>
    <col min="5129" max="5129" width="9.140625" style="3"/>
    <col min="5130" max="5130" width="16.7109375" style="3" customWidth="1"/>
    <col min="5131" max="5131" width="25.28515625" style="3" customWidth="1"/>
    <col min="5132" max="5376" width="9.140625" style="3"/>
    <col min="5377" max="5377" width="3.140625" style="3" customWidth="1"/>
    <col min="5378" max="5378" width="21.7109375" style="3" customWidth="1"/>
    <col min="5379" max="5379" width="17.85546875" style="3" customWidth="1"/>
    <col min="5380" max="5380" width="17" style="3" customWidth="1"/>
    <col min="5381" max="5381" width="21.140625" style="3" customWidth="1"/>
    <col min="5382" max="5383" width="22" style="3" customWidth="1"/>
    <col min="5384" max="5384" width="17.42578125" style="3" customWidth="1"/>
    <col min="5385" max="5385" width="9.140625" style="3"/>
    <col min="5386" max="5386" width="16.7109375" style="3" customWidth="1"/>
    <col min="5387" max="5387" width="25.28515625" style="3" customWidth="1"/>
    <col min="5388" max="5632" width="9.140625" style="3"/>
    <col min="5633" max="5633" width="3.140625" style="3" customWidth="1"/>
    <col min="5634" max="5634" width="21.7109375" style="3" customWidth="1"/>
    <col min="5635" max="5635" width="17.85546875" style="3" customWidth="1"/>
    <col min="5636" max="5636" width="17" style="3" customWidth="1"/>
    <col min="5637" max="5637" width="21.140625" style="3" customWidth="1"/>
    <col min="5638" max="5639" width="22" style="3" customWidth="1"/>
    <col min="5640" max="5640" width="17.42578125" style="3" customWidth="1"/>
    <col min="5641" max="5641" width="9.140625" style="3"/>
    <col min="5642" max="5642" width="16.7109375" style="3" customWidth="1"/>
    <col min="5643" max="5643" width="25.28515625" style="3" customWidth="1"/>
    <col min="5644" max="5888" width="9.140625" style="3"/>
    <col min="5889" max="5889" width="3.140625" style="3" customWidth="1"/>
    <col min="5890" max="5890" width="21.7109375" style="3" customWidth="1"/>
    <col min="5891" max="5891" width="17.85546875" style="3" customWidth="1"/>
    <col min="5892" max="5892" width="17" style="3" customWidth="1"/>
    <col min="5893" max="5893" width="21.140625" style="3" customWidth="1"/>
    <col min="5894" max="5895" width="22" style="3" customWidth="1"/>
    <col min="5896" max="5896" width="17.42578125" style="3" customWidth="1"/>
    <col min="5897" max="5897" width="9.140625" style="3"/>
    <col min="5898" max="5898" width="16.7109375" style="3" customWidth="1"/>
    <col min="5899" max="5899" width="25.28515625" style="3" customWidth="1"/>
    <col min="5900" max="6144" width="9.140625" style="3"/>
    <col min="6145" max="6145" width="3.140625" style="3" customWidth="1"/>
    <col min="6146" max="6146" width="21.7109375" style="3" customWidth="1"/>
    <col min="6147" max="6147" width="17.85546875" style="3" customWidth="1"/>
    <col min="6148" max="6148" width="17" style="3" customWidth="1"/>
    <col min="6149" max="6149" width="21.140625" style="3" customWidth="1"/>
    <col min="6150" max="6151" width="22" style="3" customWidth="1"/>
    <col min="6152" max="6152" width="17.42578125" style="3" customWidth="1"/>
    <col min="6153" max="6153" width="9.140625" style="3"/>
    <col min="6154" max="6154" width="16.7109375" style="3" customWidth="1"/>
    <col min="6155" max="6155" width="25.28515625" style="3" customWidth="1"/>
    <col min="6156" max="6400" width="9.140625" style="3"/>
    <col min="6401" max="6401" width="3.140625" style="3" customWidth="1"/>
    <col min="6402" max="6402" width="21.7109375" style="3" customWidth="1"/>
    <col min="6403" max="6403" width="17.85546875" style="3" customWidth="1"/>
    <col min="6404" max="6404" width="17" style="3" customWidth="1"/>
    <col min="6405" max="6405" width="21.140625" style="3" customWidth="1"/>
    <col min="6406" max="6407" width="22" style="3" customWidth="1"/>
    <col min="6408" max="6408" width="17.42578125" style="3" customWidth="1"/>
    <col min="6409" max="6409" width="9.140625" style="3"/>
    <col min="6410" max="6410" width="16.7109375" style="3" customWidth="1"/>
    <col min="6411" max="6411" width="25.28515625" style="3" customWidth="1"/>
    <col min="6412" max="6656" width="9.140625" style="3"/>
    <col min="6657" max="6657" width="3.140625" style="3" customWidth="1"/>
    <col min="6658" max="6658" width="21.7109375" style="3" customWidth="1"/>
    <col min="6659" max="6659" width="17.85546875" style="3" customWidth="1"/>
    <col min="6660" max="6660" width="17" style="3" customWidth="1"/>
    <col min="6661" max="6661" width="21.140625" style="3" customWidth="1"/>
    <col min="6662" max="6663" width="22" style="3" customWidth="1"/>
    <col min="6664" max="6664" width="17.42578125" style="3" customWidth="1"/>
    <col min="6665" max="6665" width="9.140625" style="3"/>
    <col min="6666" max="6666" width="16.7109375" style="3" customWidth="1"/>
    <col min="6667" max="6667" width="25.28515625" style="3" customWidth="1"/>
    <col min="6668" max="6912" width="9.140625" style="3"/>
    <col min="6913" max="6913" width="3.140625" style="3" customWidth="1"/>
    <col min="6914" max="6914" width="21.7109375" style="3" customWidth="1"/>
    <col min="6915" max="6915" width="17.85546875" style="3" customWidth="1"/>
    <col min="6916" max="6916" width="17" style="3" customWidth="1"/>
    <col min="6917" max="6917" width="21.140625" style="3" customWidth="1"/>
    <col min="6918" max="6919" width="22" style="3" customWidth="1"/>
    <col min="6920" max="6920" width="17.42578125" style="3" customWidth="1"/>
    <col min="6921" max="6921" width="9.140625" style="3"/>
    <col min="6922" max="6922" width="16.7109375" style="3" customWidth="1"/>
    <col min="6923" max="6923" width="25.28515625" style="3" customWidth="1"/>
    <col min="6924" max="7168" width="9.140625" style="3"/>
    <col min="7169" max="7169" width="3.140625" style="3" customWidth="1"/>
    <col min="7170" max="7170" width="21.7109375" style="3" customWidth="1"/>
    <col min="7171" max="7171" width="17.85546875" style="3" customWidth="1"/>
    <col min="7172" max="7172" width="17" style="3" customWidth="1"/>
    <col min="7173" max="7173" width="21.140625" style="3" customWidth="1"/>
    <col min="7174" max="7175" width="22" style="3" customWidth="1"/>
    <col min="7176" max="7176" width="17.42578125" style="3" customWidth="1"/>
    <col min="7177" max="7177" width="9.140625" style="3"/>
    <col min="7178" max="7178" width="16.7109375" style="3" customWidth="1"/>
    <col min="7179" max="7179" width="25.28515625" style="3" customWidth="1"/>
    <col min="7180" max="7424" width="9.140625" style="3"/>
    <col min="7425" max="7425" width="3.140625" style="3" customWidth="1"/>
    <col min="7426" max="7426" width="21.7109375" style="3" customWidth="1"/>
    <col min="7427" max="7427" width="17.85546875" style="3" customWidth="1"/>
    <col min="7428" max="7428" width="17" style="3" customWidth="1"/>
    <col min="7429" max="7429" width="21.140625" style="3" customWidth="1"/>
    <col min="7430" max="7431" width="22" style="3" customWidth="1"/>
    <col min="7432" max="7432" width="17.42578125" style="3" customWidth="1"/>
    <col min="7433" max="7433" width="9.140625" style="3"/>
    <col min="7434" max="7434" width="16.7109375" style="3" customWidth="1"/>
    <col min="7435" max="7435" width="25.28515625" style="3" customWidth="1"/>
    <col min="7436" max="7680" width="9.140625" style="3"/>
    <col min="7681" max="7681" width="3.140625" style="3" customWidth="1"/>
    <col min="7682" max="7682" width="21.7109375" style="3" customWidth="1"/>
    <col min="7683" max="7683" width="17.85546875" style="3" customWidth="1"/>
    <col min="7684" max="7684" width="17" style="3" customWidth="1"/>
    <col min="7685" max="7685" width="21.140625" style="3" customWidth="1"/>
    <col min="7686" max="7687" width="22" style="3" customWidth="1"/>
    <col min="7688" max="7688" width="17.42578125" style="3" customWidth="1"/>
    <col min="7689" max="7689" width="9.140625" style="3"/>
    <col min="7690" max="7690" width="16.7109375" style="3" customWidth="1"/>
    <col min="7691" max="7691" width="25.28515625" style="3" customWidth="1"/>
    <col min="7692" max="7936" width="9.140625" style="3"/>
    <col min="7937" max="7937" width="3.140625" style="3" customWidth="1"/>
    <col min="7938" max="7938" width="21.7109375" style="3" customWidth="1"/>
    <col min="7939" max="7939" width="17.85546875" style="3" customWidth="1"/>
    <col min="7940" max="7940" width="17" style="3" customWidth="1"/>
    <col min="7941" max="7941" width="21.140625" style="3" customWidth="1"/>
    <col min="7942" max="7943" width="22" style="3" customWidth="1"/>
    <col min="7944" max="7944" width="17.42578125" style="3" customWidth="1"/>
    <col min="7945" max="7945" width="9.140625" style="3"/>
    <col min="7946" max="7946" width="16.7109375" style="3" customWidth="1"/>
    <col min="7947" max="7947" width="25.28515625" style="3" customWidth="1"/>
    <col min="7948" max="8192" width="9.140625" style="3"/>
    <col min="8193" max="8193" width="3.140625" style="3" customWidth="1"/>
    <col min="8194" max="8194" width="21.7109375" style="3" customWidth="1"/>
    <col min="8195" max="8195" width="17.85546875" style="3" customWidth="1"/>
    <col min="8196" max="8196" width="17" style="3" customWidth="1"/>
    <col min="8197" max="8197" width="21.140625" style="3" customWidth="1"/>
    <col min="8198" max="8199" width="22" style="3" customWidth="1"/>
    <col min="8200" max="8200" width="17.42578125" style="3" customWidth="1"/>
    <col min="8201" max="8201" width="9.140625" style="3"/>
    <col min="8202" max="8202" width="16.7109375" style="3" customWidth="1"/>
    <col min="8203" max="8203" width="25.28515625" style="3" customWidth="1"/>
    <col min="8204" max="8448" width="9.140625" style="3"/>
    <col min="8449" max="8449" width="3.140625" style="3" customWidth="1"/>
    <col min="8450" max="8450" width="21.7109375" style="3" customWidth="1"/>
    <col min="8451" max="8451" width="17.85546875" style="3" customWidth="1"/>
    <col min="8452" max="8452" width="17" style="3" customWidth="1"/>
    <col min="8453" max="8453" width="21.140625" style="3" customWidth="1"/>
    <col min="8454" max="8455" width="22" style="3" customWidth="1"/>
    <col min="8456" max="8456" width="17.42578125" style="3" customWidth="1"/>
    <col min="8457" max="8457" width="9.140625" style="3"/>
    <col min="8458" max="8458" width="16.7109375" style="3" customWidth="1"/>
    <col min="8459" max="8459" width="25.28515625" style="3" customWidth="1"/>
    <col min="8460" max="8704" width="9.140625" style="3"/>
    <col min="8705" max="8705" width="3.140625" style="3" customWidth="1"/>
    <col min="8706" max="8706" width="21.7109375" style="3" customWidth="1"/>
    <col min="8707" max="8707" width="17.85546875" style="3" customWidth="1"/>
    <col min="8708" max="8708" width="17" style="3" customWidth="1"/>
    <col min="8709" max="8709" width="21.140625" style="3" customWidth="1"/>
    <col min="8710" max="8711" width="22" style="3" customWidth="1"/>
    <col min="8712" max="8712" width="17.42578125" style="3" customWidth="1"/>
    <col min="8713" max="8713" width="9.140625" style="3"/>
    <col min="8714" max="8714" width="16.7109375" style="3" customWidth="1"/>
    <col min="8715" max="8715" width="25.28515625" style="3" customWidth="1"/>
    <col min="8716" max="8960" width="9.140625" style="3"/>
    <col min="8961" max="8961" width="3.140625" style="3" customWidth="1"/>
    <col min="8962" max="8962" width="21.7109375" style="3" customWidth="1"/>
    <col min="8963" max="8963" width="17.85546875" style="3" customWidth="1"/>
    <col min="8964" max="8964" width="17" style="3" customWidth="1"/>
    <col min="8965" max="8965" width="21.140625" style="3" customWidth="1"/>
    <col min="8966" max="8967" width="22" style="3" customWidth="1"/>
    <col min="8968" max="8968" width="17.42578125" style="3" customWidth="1"/>
    <col min="8969" max="8969" width="9.140625" style="3"/>
    <col min="8970" max="8970" width="16.7109375" style="3" customWidth="1"/>
    <col min="8971" max="8971" width="25.28515625" style="3" customWidth="1"/>
    <col min="8972" max="9216" width="9.140625" style="3"/>
    <col min="9217" max="9217" width="3.140625" style="3" customWidth="1"/>
    <col min="9218" max="9218" width="21.7109375" style="3" customWidth="1"/>
    <col min="9219" max="9219" width="17.85546875" style="3" customWidth="1"/>
    <col min="9220" max="9220" width="17" style="3" customWidth="1"/>
    <col min="9221" max="9221" width="21.140625" style="3" customWidth="1"/>
    <col min="9222" max="9223" width="22" style="3" customWidth="1"/>
    <col min="9224" max="9224" width="17.42578125" style="3" customWidth="1"/>
    <col min="9225" max="9225" width="9.140625" style="3"/>
    <col min="9226" max="9226" width="16.7109375" style="3" customWidth="1"/>
    <col min="9227" max="9227" width="25.28515625" style="3" customWidth="1"/>
    <col min="9228" max="9472" width="9.140625" style="3"/>
    <col min="9473" max="9473" width="3.140625" style="3" customWidth="1"/>
    <col min="9474" max="9474" width="21.7109375" style="3" customWidth="1"/>
    <col min="9475" max="9475" width="17.85546875" style="3" customWidth="1"/>
    <col min="9476" max="9476" width="17" style="3" customWidth="1"/>
    <col min="9477" max="9477" width="21.140625" style="3" customWidth="1"/>
    <col min="9478" max="9479" width="22" style="3" customWidth="1"/>
    <col min="9480" max="9480" width="17.42578125" style="3" customWidth="1"/>
    <col min="9481" max="9481" width="9.140625" style="3"/>
    <col min="9482" max="9482" width="16.7109375" style="3" customWidth="1"/>
    <col min="9483" max="9483" width="25.28515625" style="3" customWidth="1"/>
    <col min="9484" max="9728" width="9.140625" style="3"/>
    <col min="9729" max="9729" width="3.140625" style="3" customWidth="1"/>
    <col min="9730" max="9730" width="21.7109375" style="3" customWidth="1"/>
    <col min="9731" max="9731" width="17.85546875" style="3" customWidth="1"/>
    <col min="9732" max="9732" width="17" style="3" customWidth="1"/>
    <col min="9733" max="9733" width="21.140625" style="3" customWidth="1"/>
    <col min="9734" max="9735" width="22" style="3" customWidth="1"/>
    <col min="9736" max="9736" width="17.42578125" style="3" customWidth="1"/>
    <col min="9737" max="9737" width="9.140625" style="3"/>
    <col min="9738" max="9738" width="16.7109375" style="3" customWidth="1"/>
    <col min="9739" max="9739" width="25.28515625" style="3" customWidth="1"/>
    <col min="9740" max="9984" width="9.140625" style="3"/>
    <col min="9985" max="9985" width="3.140625" style="3" customWidth="1"/>
    <col min="9986" max="9986" width="21.7109375" style="3" customWidth="1"/>
    <col min="9987" max="9987" width="17.85546875" style="3" customWidth="1"/>
    <col min="9988" max="9988" width="17" style="3" customWidth="1"/>
    <col min="9989" max="9989" width="21.140625" style="3" customWidth="1"/>
    <col min="9990" max="9991" width="22" style="3" customWidth="1"/>
    <col min="9992" max="9992" width="17.42578125" style="3" customWidth="1"/>
    <col min="9993" max="9993" width="9.140625" style="3"/>
    <col min="9994" max="9994" width="16.7109375" style="3" customWidth="1"/>
    <col min="9995" max="9995" width="25.28515625" style="3" customWidth="1"/>
    <col min="9996" max="10240" width="9.140625" style="3"/>
    <col min="10241" max="10241" width="3.140625" style="3" customWidth="1"/>
    <col min="10242" max="10242" width="21.7109375" style="3" customWidth="1"/>
    <col min="10243" max="10243" width="17.85546875" style="3" customWidth="1"/>
    <col min="10244" max="10244" width="17" style="3" customWidth="1"/>
    <col min="10245" max="10245" width="21.140625" style="3" customWidth="1"/>
    <col min="10246" max="10247" width="22" style="3" customWidth="1"/>
    <col min="10248" max="10248" width="17.42578125" style="3" customWidth="1"/>
    <col min="10249" max="10249" width="9.140625" style="3"/>
    <col min="10250" max="10250" width="16.7109375" style="3" customWidth="1"/>
    <col min="10251" max="10251" width="25.28515625" style="3" customWidth="1"/>
    <col min="10252" max="10496" width="9.140625" style="3"/>
    <col min="10497" max="10497" width="3.140625" style="3" customWidth="1"/>
    <col min="10498" max="10498" width="21.7109375" style="3" customWidth="1"/>
    <col min="10499" max="10499" width="17.85546875" style="3" customWidth="1"/>
    <col min="10500" max="10500" width="17" style="3" customWidth="1"/>
    <col min="10501" max="10501" width="21.140625" style="3" customWidth="1"/>
    <col min="10502" max="10503" width="22" style="3" customWidth="1"/>
    <col min="10504" max="10504" width="17.42578125" style="3" customWidth="1"/>
    <col min="10505" max="10505" width="9.140625" style="3"/>
    <col min="10506" max="10506" width="16.7109375" style="3" customWidth="1"/>
    <col min="10507" max="10507" width="25.28515625" style="3" customWidth="1"/>
    <col min="10508" max="10752" width="9.140625" style="3"/>
    <col min="10753" max="10753" width="3.140625" style="3" customWidth="1"/>
    <col min="10754" max="10754" width="21.7109375" style="3" customWidth="1"/>
    <col min="10755" max="10755" width="17.85546875" style="3" customWidth="1"/>
    <col min="10756" max="10756" width="17" style="3" customWidth="1"/>
    <col min="10757" max="10757" width="21.140625" style="3" customWidth="1"/>
    <col min="10758" max="10759" width="22" style="3" customWidth="1"/>
    <col min="10760" max="10760" width="17.42578125" style="3" customWidth="1"/>
    <col min="10761" max="10761" width="9.140625" style="3"/>
    <col min="10762" max="10762" width="16.7109375" style="3" customWidth="1"/>
    <col min="10763" max="10763" width="25.28515625" style="3" customWidth="1"/>
    <col min="10764" max="11008" width="9.140625" style="3"/>
    <col min="11009" max="11009" width="3.140625" style="3" customWidth="1"/>
    <col min="11010" max="11010" width="21.7109375" style="3" customWidth="1"/>
    <col min="11011" max="11011" width="17.85546875" style="3" customWidth="1"/>
    <col min="11012" max="11012" width="17" style="3" customWidth="1"/>
    <col min="11013" max="11013" width="21.140625" style="3" customWidth="1"/>
    <col min="11014" max="11015" width="22" style="3" customWidth="1"/>
    <col min="11016" max="11016" width="17.42578125" style="3" customWidth="1"/>
    <col min="11017" max="11017" width="9.140625" style="3"/>
    <col min="11018" max="11018" width="16.7109375" style="3" customWidth="1"/>
    <col min="11019" max="11019" width="25.28515625" style="3" customWidth="1"/>
    <col min="11020" max="11264" width="9.140625" style="3"/>
    <col min="11265" max="11265" width="3.140625" style="3" customWidth="1"/>
    <col min="11266" max="11266" width="21.7109375" style="3" customWidth="1"/>
    <col min="11267" max="11267" width="17.85546875" style="3" customWidth="1"/>
    <col min="11268" max="11268" width="17" style="3" customWidth="1"/>
    <col min="11269" max="11269" width="21.140625" style="3" customWidth="1"/>
    <col min="11270" max="11271" width="22" style="3" customWidth="1"/>
    <col min="11272" max="11272" width="17.42578125" style="3" customWidth="1"/>
    <col min="11273" max="11273" width="9.140625" style="3"/>
    <col min="11274" max="11274" width="16.7109375" style="3" customWidth="1"/>
    <col min="11275" max="11275" width="25.28515625" style="3" customWidth="1"/>
    <col min="11276" max="11520" width="9.140625" style="3"/>
    <col min="11521" max="11521" width="3.140625" style="3" customWidth="1"/>
    <col min="11522" max="11522" width="21.7109375" style="3" customWidth="1"/>
    <col min="11523" max="11523" width="17.85546875" style="3" customWidth="1"/>
    <col min="11524" max="11524" width="17" style="3" customWidth="1"/>
    <col min="11525" max="11525" width="21.140625" style="3" customWidth="1"/>
    <col min="11526" max="11527" width="22" style="3" customWidth="1"/>
    <col min="11528" max="11528" width="17.42578125" style="3" customWidth="1"/>
    <col min="11529" max="11529" width="9.140625" style="3"/>
    <col min="11530" max="11530" width="16.7109375" style="3" customWidth="1"/>
    <col min="11531" max="11531" width="25.28515625" style="3" customWidth="1"/>
    <col min="11532" max="11776" width="9.140625" style="3"/>
    <col min="11777" max="11777" width="3.140625" style="3" customWidth="1"/>
    <col min="11778" max="11778" width="21.7109375" style="3" customWidth="1"/>
    <col min="11779" max="11779" width="17.85546875" style="3" customWidth="1"/>
    <col min="11780" max="11780" width="17" style="3" customWidth="1"/>
    <col min="11781" max="11781" width="21.140625" style="3" customWidth="1"/>
    <col min="11782" max="11783" width="22" style="3" customWidth="1"/>
    <col min="11784" max="11784" width="17.42578125" style="3" customWidth="1"/>
    <col min="11785" max="11785" width="9.140625" style="3"/>
    <col min="11786" max="11786" width="16.7109375" style="3" customWidth="1"/>
    <col min="11787" max="11787" width="25.28515625" style="3" customWidth="1"/>
    <col min="11788" max="12032" width="9.140625" style="3"/>
    <col min="12033" max="12033" width="3.140625" style="3" customWidth="1"/>
    <col min="12034" max="12034" width="21.7109375" style="3" customWidth="1"/>
    <col min="12035" max="12035" width="17.85546875" style="3" customWidth="1"/>
    <col min="12036" max="12036" width="17" style="3" customWidth="1"/>
    <col min="12037" max="12037" width="21.140625" style="3" customWidth="1"/>
    <col min="12038" max="12039" width="22" style="3" customWidth="1"/>
    <col min="12040" max="12040" width="17.42578125" style="3" customWidth="1"/>
    <col min="12041" max="12041" width="9.140625" style="3"/>
    <col min="12042" max="12042" width="16.7109375" style="3" customWidth="1"/>
    <col min="12043" max="12043" width="25.28515625" style="3" customWidth="1"/>
    <col min="12044" max="12288" width="9.140625" style="3"/>
    <col min="12289" max="12289" width="3.140625" style="3" customWidth="1"/>
    <col min="12290" max="12290" width="21.7109375" style="3" customWidth="1"/>
    <col min="12291" max="12291" width="17.85546875" style="3" customWidth="1"/>
    <col min="12292" max="12292" width="17" style="3" customWidth="1"/>
    <col min="12293" max="12293" width="21.140625" style="3" customWidth="1"/>
    <col min="12294" max="12295" width="22" style="3" customWidth="1"/>
    <col min="12296" max="12296" width="17.42578125" style="3" customWidth="1"/>
    <col min="12297" max="12297" width="9.140625" style="3"/>
    <col min="12298" max="12298" width="16.7109375" style="3" customWidth="1"/>
    <col min="12299" max="12299" width="25.28515625" style="3" customWidth="1"/>
    <col min="12300" max="12544" width="9.140625" style="3"/>
    <col min="12545" max="12545" width="3.140625" style="3" customWidth="1"/>
    <col min="12546" max="12546" width="21.7109375" style="3" customWidth="1"/>
    <col min="12547" max="12547" width="17.85546875" style="3" customWidth="1"/>
    <col min="12548" max="12548" width="17" style="3" customWidth="1"/>
    <col min="12549" max="12549" width="21.140625" style="3" customWidth="1"/>
    <col min="12550" max="12551" width="22" style="3" customWidth="1"/>
    <col min="12552" max="12552" width="17.42578125" style="3" customWidth="1"/>
    <col min="12553" max="12553" width="9.140625" style="3"/>
    <col min="12554" max="12554" width="16.7109375" style="3" customWidth="1"/>
    <col min="12555" max="12555" width="25.28515625" style="3" customWidth="1"/>
    <col min="12556" max="12800" width="9.140625" style="3"/>
    <col min="12801" max="12801" width="3.140625" style="3" customWidth="1"/>
    <col min="12802" max="12802" width="21.7109375" style="3" customWidth="1"/>
    <col min="12803" max="12803" width="17.85546875" style="3" customWidth="1"/>
    <col min="12804" max="12804" width="17" style="3" customWidth="1"/>
    <col min="12805" max="12805" width="21.140625" style="3" customWidth="1"/>
    <col min="12806" max="12807" width="22" style="3" customWidth="1"/>
    <col min="12808" max="12808" width="17.42578125" style="3" customWidth="1"/>
    <col min="12809" max="12809" width="9.140625" style="3"/>
    <col min="12810" max="12810" width="16.7109375" style="3" customWidth="1"/>
    <col min="12811" max="12811" width="25.28515625" style="3" customWidth="1"/>
    <col min="12812" max="13056" width="9.140625" style="3"/>
    <col min="13057" max="13057" width="3.140625" style="3" customWidth="1"/>
    <col min="13058" max="13058" width="21.7109375" style="3" customWidth="1"/>
    <col min="13059" max="13059" width="17.85546875" style="3" customWidth="1"/>
    <col min="13060" max="13060" width="17" style="3" customWidth="1"/>
    <col min="13061" max="13061" width="21.140625" style="3" customWidth="1"/>
    <col min="13062" max="13063" width="22" style="3" customWidth="1"/>
    <col min="13064" max="13064" width="17.42578125" style="3" customWidth="1"/>
    <col min="13065" max="13065" width="9.140625" style="3"/>
    <col min="13066" max="13066" width="16.7109375" style="3" customWidth="1"/>
    <col min="13067" max="13067" width="25.28515625" style="3" customWidth="1"/>
    <col min="13068" max="13312" width="9.140625" style="3"/>
    <col min="13313" max="13313" width="3.140625" style="3" customWidth="1"/>
    <col min="13314" max="13314" width="21.7109375" style="3" customWidth="1"/>
    <col min="13315" max="13315" width="17.85546875" style="3" customWidth="1"/>
    <col min="13316" max="13316" width="17" style="3" customWidth="1"/>
    <col min="13317" max="13317" width="21.140625" style="3" customWidth="1"/>
    <col min="13318" max="13319" width="22" style="3" customWidth="1"/>
    <col min="13320" max="13320" width="17.42578125" style="3" customWidth="1"/>
    <col min="13321" max="13321" width="9.140625" style="3"/>
    <col min="13322" max="13322" width="16.7109375" style="3" customWidth="1"/>
    <col min="13323" max="13323" width="25.28515625" style="3" customWidth="1"/>
    <col min="13324" max="13568" width="9.140625" style="3"/>
    <col min="13569" max="13569" width="3.140625" style="3" customWidth="1"/>
    <col min="13570" max="13570" width="21.7109375" style="3" customWidth="1"/>
    <col min="13571" max="13571" width="17.85546875" style="3" customWidth="1"/>
    <col min="13572" max="13572" width="17" style="3" customWidth="1"/>
    <col min="13573" max="13573" width="21.140625" style="3" customWidth="1"/>
    <col min="13574" max="13575" width="22" style="3" customWidth="1"/>
    <col min="13576" max="13576" width="17.42578125" style="3" customWidth="1"/>
    <col min="13577" max="13577" width="9.140625" style="3"/>
    <col min="13578" max="13578" width="16.7109375" style="3" customWidth="1"/>
    <col min="13579" max="13579" width="25.28515625" style="3" customWidth="1"/>
    <col min="13580" max="13824" width="9.140625" style="3"/>
    <col min="13825" max="13825" width="3.140625" style="3" customWidth="1"/>
    <col min="13826" max="13826" width="21.7109375" style="3" customWidth="1"/>
    <col min="13827" max="13827" width="17.85546875" style="3" customWidth="1"/>
    <col min="13828" max="13828" width="17" style="3" customWidth="1"/>
    <col min="13829" max="13829" width="21.140625" style="3" customWidth="1"/>
    <col min="13830" max="13831" width="22" style="3" customWidth="1"/>
    <col min="13832" max="13832" width="17.42578125" style="3" customWidth="1"/>
    <col min="13833" max="13833" width="9.140625" style="3"/>
    <col min="13834" max="13834" width="16.7109375" style="3" customWidth="1"/>
    <col min="13835" max="13835" width="25.28515625" style="3" customWidth="1"/>
    <col min="13836" max="14080" width="9.140625" style="3"/>
    <col min="14081" max="14081" width="3.140625" style="3" customWidth="1"/>
    <col min="14082" max="14082" width="21.7109375" style="3" customWidth="1"/>
    <col min="14083" max="14083" width="17.85546875" style="3" customWidth="1"/>
    <col min="14084" max="14084" width="17" style="3" customWidth="1"/>
    <col min="14085" max="14085" width="21.140625" style="3" customWidth="1"/>
    <col min="14086" max="14087" width="22" style="3" customWidth="1"/>
    <col min="14088" max="14088" width="17.42578125" style="3" customWidth="1"/>
    <col min="14089" max="14089" width="9.140625" style="3"/>
    <col min="14090" max="14090" width="16.7109375" style="3" customWidth="1"/>
    <col min="14091" max="14091" width="25.28515625" style="3" customWidth="1"/>
    <col min="14092" max="14336" width="9.140625" style="3"/>
    <col min="14337" max="14337" width="3.140625" style="3" customWidth="1"/>
    <col min="14338" max="14338" width="21.7109375" style="3" customWidth="1"/>
    <col min="14339" max="14339" width="17.85546875" style="3" customWidth="1"/>
    <col min="14340" max="14340" width="17" style="3" customWidth="1"/>
    <col min="14341" max="14341" width="21.140625" style="3" customWidth="1"/>
    <col min="14342" max="14343" width="22" style="3" customWidth="1"/>
    <col min="14344" max="14344" width="17.42578125" style="3" customWidth="1"/>
    <col min="14345" max="14345" width="9.140625" style="3"/>
    <col min="14346" max="14346" width="16.7109375" style="3" customWidth="1"/>
    <col min="14347" max="14347" width="25.28515625" style="3" customWidth="1"/>
    <col min="14348" max="14592" width="9.140625" style="3"/>
    <col min="14593" max="14593" width="3.140625" style="3" customWidth="1"/>
    <col min="14594" max="14594" width="21.7109375" style="3" customWidth="1"/>
    <col min="14595" max="14595" width="17.85546875" style="3" customWidth="1"/>
    <col min="14596" max="14596" width="17" style="3" customWidth="1"/>
    <col min="14597" max="14597" width="21.140625" style="3" customWidth="1"/>
    <col min="14598" max="14599" width="22" style="3" customWidth="1"/>
    <col min="14600" max="14600" width="17.42578125" style="3" customWidth="1"/>
    <col min="14601" max="14601" width="9.140625" style="3"/>
    <col min="14602" max="14602" width="16.7109375" style="3" customWidth="1"/>
    <col min="14603" max="14603" width="25.28515625" style="3" customWidth="1"/>
    <col min="14604" max="14848" width="9.140625" style="3"/>
    <col min="14849" max="14849" width="3.140625" style="3" customWidth="1"/>
    <col min="14850" max="14850" width="21.7109375" style="3" customWidth="1"/>
    <col min="14851" max="14851" width="17.85546875" style="3" customWidth="1"/>
    <col min="14852" max="14852" width="17" style="3" customWidth="1"/>
    <col min="14853" max="14853" width="21.140625" style="3" customWidth="1"/>
    <col min="14854" max="14855" width="22" style="3" customWidth="1"/>
    <col min="14856" max="14856" width="17.42578125" style="3" customWidth="1"/>
    <col min="14857" max="14857" width="9.140625" style="3"/>
    <col min="14858" max="14858" width="16.7109375" style="3" customWidth="1"/>
    <col min="14859" max="14859" width="25.28515625" style="3" customWidth="1"/>
    <col min="14860" max="15104" width="9.140625" style="3"/>
    <col min="15105" max="15105" width="3.140625" style="3" customWidth="1"/>
    <col min="15106" max="15106" width="21.7109375" style="3" customWidth="1"/>
    <col min="15107" max="15107" width="17.85546875" style="3" customWidth="1"/>
    <col min="15108" max="15108" width="17" style="3" customWidth="1"/>
    <col min="15109" max="15109" width="21.140625" style="3" customWidth="1"/>
    <col min="15110" max="15111" width="22" style="3" customWidth="1"/>
    <col min="15112" max="15112" width="17.42578125" style="3" customWidth="1"/>
    <col min="15113" max="15113" width="9.140625" style="3"/>
    <col min="15114" max="15114" width="16.7109375" style="3" customWidth="1"/>
    <col min="15115" max="15115" width="25.28515625" style="3" customWidth="1"/>
    <col min="15116" max="15360" width="9.140625" style="3"/>
    <col min="15361" max="15361" width="3.140625" style="3" customWidth="1"/>
    <col min="15362" max="15362" width="21.7109375" style="3" customWidth="1"/>
    <col min="15363" max="15363" width="17.85546875" style="3" customWidth="1"/>
    <col min="15364" max="15364" width="17" style="3" customWidth="1"/>
    <col min="15365" max="15365" width="21.140625" style="3" customWidth="1"/>
    <col min="15366" max="15367" width="22" style="3" customWidth="1"/>
    <col min="15368" max="15368" width="17.42578125" style="3" customWidth="1"/>
    <col min="15369" max="15369" width="9.140625" style="3"/>
    <col min="15370" max="15370" width="16.7109375" style="3" customWidth="1"/>
    <col min="15371" max="15371" width="25.28515625" style="3" customWidth="1"/>
    <col min="15372" max="15616" width="9.140625" style="3"/>
    <col min="15617" max="15617" width="3.140625" style="3" customWidth="1"/>
    <col min="15618" max="15618" width="21.7109375" style="3" customWidth="1"/>
    <col min="15619" max="15619" width="17.85546875" style="3" customWidth="1"/>
    <col min="15620" max="15620" width="17" style="3" customWidth="1"/>
    <col min="15621" max="15621" width="21.140625" style="3" customWidth="1"/>
    <col min="15622" max="15623" width="22" style="3" customWidth="1"/>
    <col min="15624" max="15624" width="17.42578125" style="3" customWidth="1"/>
    <col min="15625" max="15625" width="9.140625" style="3"/>
    <col min="15626" max="15626" width="16.7109375" style="3" customWidth="1"/>
    <col min="15627" max="15627" width="25.28515625" style="3" customWidth="1"/>
    <col min="15628" max="15872" width="9.140625" style="3"/>
    <col min="15873" max="15873" width="3.140625" style="3" customWidth="1"/>
    <col min="15874" max="15874" width="21.7109375" style="3" customWidth="1"/>
    <col min="15875" max="15875" width="17.85546875" style="3" customWidth="1"/>
    <col min="15876" max="15876" width="17" style="3" customWidth="1"/>
    <col min="15877" max="15877" width="21.140625" style="3" customWidth="1"/>
    <col min="15878" max="15879" width="22" style="3" customWidth="1"/>
    <col min="15880" max="15880" width="17.42578125" style="3" customWidth="1"/>
    <col min="15881" max="15881" width="9.140625" style="3"/>
    <col min="15882" max="15882" width="16.7109375" style="3" customWidth="1"/>
    <col min="15883" max="15883" width="25.28515625" style="3" customWidth="1"/>
    <col min="15884" max="16128" width="9.140625" style="3"/>
    <col min="16129" max="16129" width="3.140625" style="3" customWidth="1"/>
    <col min="16130" max="16130" width="21.7109375" style="3" customWidth="1"/>
    <col min="16131" max="16131" width="17.85546875" style="3" customWidth="1"/>
    <col min="16132" max="16132" width="17" style="3" customWidth="1"/>
    <col min="16133" max="16133" width="21.140625" style="3" customWidth="1"/>
    <col min="16134" max="16135" width="22" style="3" customWidth="1"/>
    <col min="16136" max="16136" width="17.42578125" style="3" customWidth="1"/>
    <col min="16137" max="16137" width="9.140625" style="3"/>
    <col min="16138" max="16138" width="16.7109375" style="3" customWidth="1"/>
    <col min="16139" max="16139" width="25.28515625" style="3" customWidth="1"/>
    <col min="16140" max="16384" width="9.140625" style="3"/>
  </cols>
  <sheetData>
    <row r="1" spans="1:39" ht="20.25" x14ac:dyDescent="0.3">
      <c r="A1" s="411" t="s">
        <v>18</v>
      </c>
      <c r="B1" s="411"/>
      <c r="C1" s="411"/>
      <c r="D1" s="411"/>
      <c r="E1" s="411"/>
      <c r="F1" s="411"/>
      <c r="G1" s="411"/>
      <c r="H1" s="411"/>
      <c r="I1" s="411"/>
      <c r="J1" s="411"/>
      <c r="K1" s="411"/>
      <c r="O1" s="11"/>
      <c r="P1" s="11"/>
      <c r="Q1" s="11"/>
      <c r="R1" s="11"/>
      <c r="S1" s="11"/>
      <c r="T1" s="11"/>
      <c r="U1" s="11"/>
      <c r="V1" s="11"/>
      <c r="W1" s="11"/>
      <c r="X1" s="11"/>
      <c r="Y1" s="11"/>
      <c r="Z1" s="11"/>
      <c r="AA1" s="11"/>
      <c r="AB1" s="11"/>
      <c r="AC1" s="11"/>
      <c r="AD1" s="11"/>
      <c r="AE1" s="11"/>
      <c r="AF1" s="11"/>
      <c r="AG1" s="11"/>
      <c r="AH1" s="11"/>
      <c r="AI1" s="11"/>
      <c r="AJ1" s="11"/>
      <c r="AK1" s="11"/>
      <c r="AL1" s="11"/>
      <c r="AM1" s="11"/>
    </row>
    <row r="2" spans="1:39" ht="30" customHeight="1" x14ac:dyDescent="0.25">
      <c r="A2" s="181" t="s">
        <v>158</v>
      </c>
      <c r="C2" s="182"/>
      <c r="D2" s="182"/>
      <c r="E2" s="182"/>
      <c r="F2" s="182"/>
      <c r="G2" s="182"/>
      <c r="H2" s="182"/>
    </row>
    <row r="3" spans="1:39" s="180" customFormat="1" ht="40.5" customHeight="1" x14ac:dyDescent="0.2">
      <c r="B3" s="183" t="s">
        <v>159</v>
      </c>
      <c r="C3" s="184" t="s">
        <v>160</v>
      </c>
      <c r="D3" s="184" t="s">
        <v>161</v>
      </c>
      <c r="E3" s="184" t="s">
        <v>85</v>
      </c>
      <c r="F3" s="184" t="s">
        <v>162</v>
      </c>
      <c r="G3" s="184" t="s">
        <v>163</v>
      </c>
      <c r="H3" s="184" t="s">
        <v>164</v>
      </c>
      <c r="I3" s="185" t="s">
        <v>17</v>
      </c>
      <c r="J3" s="184" t="s">
        <v>165</v>
      </c>
      <c r="K3" s="184" t="s">
        <v>166</v>
      </c>
    </row>
    <row r="4" spans="1:39" s="180" customFormat="1" x14ac:dyDescent="0.2">
      <c r="B4" s="59" t="s">
        <v>370</v>
      </c>
      <c r="C4" s="46">
        <v>2</v>
      </c>
      <c r="D4" s="322">
        <v>2</v>
      </c>
      <c r="E4" s="322">
        <v>2</v>
      </c>
      <c r="F4" s="322">
        <v>3</v>
      </c>
      <c r="G4" s="322">
        <v>1</v>
      </c>
      <c r="H4" s="265">
        <v>1</v>
      </c>
      <c r="I4" s="187" t="str">
        <f t="shared" ref="I4:I12" si="0">IF(D4&lt;&gt;"",D4&amp;","&amp;E4&amp;","&amp;F4&amp;","&amp;G4&amp;","&amp;H4,"0,0,0,0,0")</f>
        <v>2,2,3,1,1</v>
      </c>
      <c r="J4" s="188" t="str">
        <f t="shared" ref="J4:J12" si="1">IF(MAX(D4:H4)&gt;=5, "Requirements not met", "Requirements met")</f>
        <v>Requirements met</v>
      </c>
      <c r="K4" s="189" t="str">
        <f t="shared" ref="K4:K12" si="2">IF(MAX(D4:H4)&gt;=5, "Not OK", "OK")</f>
        <v>OK</v>
      </c>
    </row>
    <row r="5" spans="1:39" s="180" customFormat="1" x14ac:dyDescent="0.2">
      <c r="B5" s="59" t="s">
        <v>374</v>
      </c>
      <c r="C5" s="46">
        <v>1</v>
      </c>
      <c r="D5" s="322">
        <v>3</v>
      </c>
      <c r="E5" s="322">
        <v>2</v>
      </c>
      <c r="F5" s="322">
        <v>3</v>
      </c>
      <c r="G5" s="322">
        <v>1</v>
      </c>
      <c r="H5" s="265">
        <v>1</v>
      </c>
      <c r="I5" s="187" t="str">
        <f t="shared" si="0"/>
        <v>3,2,3,1,1</v>
      </c>
      <c r="J5" s="188" t="str">
        <f t="shared" si="1"/>
        <v>Requirements met</v>
      </c>
      <c r="K5" s="189" t="str">
        <f t="shared" si="2"/>
        <v>OK</v>
      </c>
    </row>
    <row r="6" spans="1:39" s="180" customFormat="1" x14ac:dyDescent="0.2">
      <c r="B6" s="59" t="s">
        <v>242</v>
      </c>
      <c r="C6" s="46">
        <v>2</v>
      </c>
      <c r="D6" s="322">
        <v>3</v>
      </c>
      <c r="E6" s="322">
        <v>2</v>
      </c>
      <c r="F6" s="322">
        <v>3</v>
      </c>
      <c r="G6" s="322">
        <v>1</v>
      </c>
      <c r="H6" s="265">
        <v>1</v>
      </c>
      <c r="I6" s="187" t="str">
        <f t="shared" si="0"/>
        <v>3,2,3,1,1</v>
      </c>
      <c r="J6" s="188" t="str">
        <f t="shared" si="1"/>
        <v>Requirements met</v>
      </c>
      <c r="K6" s="189" t="str">
        <f t="shared" si="2"/>
        <v>OK</v>
      </c>
    </row>
    <row r="7" spans="1:39" s="180" customFormat="1" x14ac:dyDescent="0.2">
      <c r="B7" s="61" t="s">
        <v>243</v>
      </c>
      <c r="C7" s="46">
        <v>2</v>
      </c>
      <c r="D7" s="322">
        <v>3</v>
      </c>
      <c r="E7" s="322">
        <v>2</v>
      </c>
      <c r="F7" s="322">
        <v>3</v>
      </c>
      <c r="G7" s="322">
        <v>1</v>
      </c>
      <c r="H7" s="265">
        <v>1</v>
      </c>
      <c r="I7" s="187" t="str">
        <f t="shared" si="0"/>
        <v>3,2,3,1,1</v>
      </c>
      <c r="J7" s="188" t="str">
        <f t="shared" si="1"/>
        <v>Requirements met</v>
      </c>
      <c r="K7" s="189" t="str">
        <f t="shared" si="2"/>
        <v>OK</v>
      </c>
    </row>
    <row r="8" spans="1:39" s="180" customFormat="1" x14ac:dyDescent="0.2">
      <c r="B8" s="59" t="s">
        <v>375</v>
      </c>
      <c r="C8" s="46">
        <v>2</v>
      </c>
      <c r="D8" s="322">
        <v>3</v>
      </c>
      <c r="E8" s="322">
        <v>2</v>
      </c>
      <c r="F8" s="322">
        <v>3</v>
      </c>
      <c r="G8" s="322">
        <v>1</v>
      </c>
      <c r="H8" s="265">
        <v>1</v>
      </c>
      <c r="I8" s="187" t="str">
        <f t="shared" si="0"/>
        <v>3,2,3,1,1</v>
      </c>
      <c r="J8" s="188" t="str">
        <f t="shared" si="1"/>
        <v>Requirements met</v>
      </c>
      <c r="K8" s="189" t="str">
        <f t="shared" si="2"/>
        <v>OK</v>
      </c>
    </row>
    <row r="9" spans="1:39" s="180" customFormat="1" x14ac:dyDescent="0.2">
      <c r="B9" s="61" t="s">
        <v>376</v>
      </c>
      <c r="C9" s="323">
        <v>2</v>
      </c>
      <c r="D9" s="322">
        <v>3</v>
      </c>
      <c r="E9" s="322">
        <v>2</v>
      </c>
      <c r="F9" s="322">
        <v>3</v>
      </c>
      <c r="G9" s="322">
        <v>1</v>
      </c>
      <c r="H9" s="265">
        <v>1</v>
      </c>
      <c r="I9" s="187" t="str">
        <f t="shared" si="0"/>
        <v>3,2,3,1,1</v>
      </c>
      <c r="J9" s="188" t="str">
        <f t="shared" si="1"/>
        <v>Requirements met</v>
      </c>
      <c r="K9" s="189" t="str">
        <f t="shared" si="2"/>
        <v>OK</v>
      </c>
    </row>
    <row r="10" spans="1:39" s="180" customFormat="1" x14ac:dyDescent="0.2">
      <c r="B10" s="61" t="s">
        <v>245</v>
      </c>
      <c r="C10" s="323" t="s">
        <v>372</v>
      </c>
      <c r="D10" s="322">
        <v>2</v>
      </c>
      <c r="E10" s="322">
        <v>2</v>
      </c>
      <c r="F10" s="322">
        <v>3</v>
      </c>
      <c r="G10" s="322">
        <v>3</v>
      </c>
      <c r="H10" s="265">
        <v>3</v>
      </c>
      <c r="I10" s="187" t="str">
        <f t="shared" si="0"/>
        <v>2,2,3,3,3</v>
      </c>
      <c r="J10" s="188" t="str">
        <f t="shared" si="1"/>
        <v>Requirements met</v>
      </c>
      <c r="K10" s="189" t="str">
        <f t="shared" si="2"/>
        <v>OK</v>
      </c>
    </row>
    <row r="11" spans="1:39" s="180" customFormat="1" x14ac:dyDescent="0.2">
      <c r="B11" s="61" t="s">
        <v>237</v>
      </c>
      <c r="C11" s="323">
        <v>1</v>
      </c>
      <c r="D11" s="322">
        <v>3</v>
      </c>
      <c r="E11" s="322">
        <v>2</v>
      </c>
      <c r="F11" s="322">
        <v>3</v>
      </c>
      <c r="G11" s="322">
        <v>3</v>
      </c>
      <c r="H11" s="265">
        <v>3</v>
      </c>
      <c r="I11" s="187" t="str">
        <f t="shared" si="0"/>
        <v>3,2,3,3,3</v>
      </c>
      <c r="J11" s="188" t="str">
        <f t="shared" si="1"/>
        <v>Requirements met</v>
      </c>
      <c r="K11" s="189" t="str">
        <f t="shared" si="2"/>
        <v>OK</v>
      </c>
    </row>
    <row r="12" spans="1:39" s="180" customFormat="1" x14ac:dyDescent="0.2">
      <c r="B12" s="61" t="s">
        <v>377</v>
      </c>
      <c r="C12" s="323">
        <v>1</v>
      </c>
      <c r="D12" s="322">
        <v>3</v>
      </c>
      <c r="E12" s="322">
        <v>2</v>
      </c>
      <c r="F12" s="322">
        <v>3</v>
      </c>
      <c r="G12" s="322">
        <v>3</v>
      </c>
      <c r="H12" s="265">
        <v>3</v>
      </c>
      <c r="I12" s="187" t="str">
        <f t="shared" si="0"/>
        <v>3,2,3,3,3</v>
      </c>
      <c r="J12" s="188" t="str">
        <f t="shared" si="1"/>
        <v>Requirements met</v>
      </c>
      <c r="K12" s="189" t="str">
        <f t="shared" si="2"/>
        <v>OK</v>
      </c>
    </row>
    <row r="13" spans="1:39" s="180" customFormat="1" ht="12.75" customHeight="1" x14ac:dyDescent="0.2">
      <c r="B13" s="190" t="s">
        <v>72</v>
      </c>
      <c r="C13" s="265"/>
      <c r="D13" s="265"/>
      <c r="E13" s="265"/>
      <c r="F13" s="265"/>
      <c r="G13" s="265"/>
      <c r="H13" s="265"/>
      <c r="I13" s="191" t="str">
        <f>MAX(D4:D9)&amp;","&amp;MAX(E4:E9)&amp;","&amp;MAX(F4:F9)&amp;","&amp;MAX(G4:G9)&amp;","&amp;MAX(H4:H9)</f>
        <v>3,2,3,1,1</v>
      </c>
      <c r="J13" s="426"/>
      <c r="K13" s="426"/>
    </row>
    <row r="14" spans="1:39" ht="20.25" x14ac:dyDescent="0.3">
      <c r="B14" s="11"/>
      <c r="C14" s="11"/>
      <c r="D14" s="11"/>
      <c r="E14" s="11"/>
      <c r="F14" s="11"/>
      <c r="G14" s="11"/>
      <c r="H14" s="11"/>
      <c r="I14" s="75"/>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row>
    <row r="15" spans="1:39" ht="20.25" x14ac:dyDescent="0.3">
      <c r="A15" s="181" t="s">
        <v>167</v>
      </c>
      <c r="C15" s="11"/>
      <c r="D15" s="11"/>
      <c r="E15" s="11"/>
      <c r="F15" s="11"/>
      <c r="G15" s="11"/>
      <c r="H15" s="75"/>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row>
    <row r="16" spans="1:39" s="193" customFormat="1" ht="13.5" thickBot="1" x14ac:dyDescent="0.25">
      <c r="A16" s="192" t="s">
        <v>168</v>
      </c>
    </row>
    <row r="17" spans="1:18" ht="17.25" customHeight="1" thickBot="1" x14ac:dyDescent="0.25">
      <c r="B17" s="427" t="s">
        <v>169</v>
      </c>
      <c r="C17" s="429" t="s">
        <v>170</v>
      </c>
      <c r="D17" s="430"/>
      <c r="E17" s="430"/>
      <c r="F17" s="430"/>
      <c r="G17" s="431"/>
    </row>
    <row r="18" spans="1:18" ht="13.5" thickBot="1" x14ac:dyDescent="0.25">
      <c r="B18" s="428"/>
      <c r="C18" s="194">
        <v>1</v>
      </c>
      <c r="D18" s="194">
        <v>2</v>
      </c>
      <c r="E18" s="194">
        <v>3</v>
      </c>
      <c r="F18" s="194">
        <v>4</v>
      </c>
      <c r="G18" s="194">
        <v>5</v>
      </c>
    </row>
    <row r="19" spans="1:18" ht="72.75" thickBot="1" x14ac:dyDescent="0.25">
      <c r="B19" s="432" t="s">
        <v>171</v>
      </c>
      <c r="C19" s="195" t="s">
        <v>172</v>
      </c>
      <c r="D19" s="195" t="s">
        <v>173</v>
      </c>
      <c r="E19" s="195" t="s">
        <v>174</v>
      </c>
      <c r="F19" s="195" t="s">
        <v>175</v>
      </c>
      <c r="G19" s="195" t="s">
        <v>176</v>
      </c>
    </row>
    <row r="20" spans="1:18" ht="24" customHeight="1" thickBot="1" x14ac:dyDescent="0.25">
      <c r="B20" s="433"/>
      <c r="C20" s="435" t="s">
        <v>177</v>
      </c>
      <c r="D20" s="436"/>
      <c r="E20" s="435" t="s">
        <v>178</v>
      </c>
      <c r="F20" s="437"/>
      <c r="G20" s="436"/>
    </row>
    <row r="21" spans="1:18" ht="36.75" thickBot="1" x14ac:dyDescent="0.25">
      <c r="B21" s="434"/>
      <c r="C21" s="196" t="s">
        <v>179</v>
      </c>
      <c r="D21" s="438" t="s">
        <v>180</v>
      </c>
      <c r="E21" s="439"/>
      <c r="F21" s="440" t="s">
        <v>181</v>
      </c>
      <c r="G21" s="441"/>
    </row>
    <row r="22" spans="1:18" ht="60.75" thickBot="1" x14ac:dyDescent="0.25">
      <c r="B22" s="197" t="s">
        <v>85</v>
      </c>
      <c r="C22" s="195" t="s">
        <v>182</v>
      </c>
      <c r="D22" s="195" t="s">
        <v>183</v>
      </c>
      <c r="E22" s="195" t="s">
        <v>184</v>
      </c>
      <c r="F22" s="195" t="s">
        <v>185</v>
      </c>
      <c r="G22" s="195" t="s">
        <v>186</v>
      </c>
    </row>
    <row r="23" spans="1:18" ht="44.25" customHeight="1" thickBot="1" x14ac:dyDescent="0.25">
      <c r="B23" s="197" t="s">
        <v>162</v>
      </c>
      <c r="C23" s="195" t="s">
        <v>187</v>
      </c>
      <c r="D23" s="195" t="s">
        <v>188</v>
      </c>
      <c r="E23" s="195" t="s">
        <v>189</v>
      </c>
      <c r="F23" s="195" t="s">
        <v>190</v>
      </c>
      <c r="G23" s="195" t="s">
        <v>191</v>
      </c>
    </row>
    <row r="24" spans="1:18" ht="44.25" customHeight="1" thickBot="1" x14ac:dyDescent="0.25">
      <c r="B24" s="197" t="s">
        <v>163</v>
      </c>
      <c r="C24" s="195" t="s">
        <v>192</v>
      </c>
      <c r="D24" s="195" t="s">
        <v>193</v>
      </c>
      <c r="E24" s="195" t="s">
        <v>194</v>
      </c>
      <c r="F24" s="195" t="s">
        <v>195</v>
      </c>
      <c r="G24" s="195" t="s">
        <v>196</v>
      </c>
    </row>
    <row r="25" spans="1:18" ht="44.25" customHeight="1" thickBot="1" x14ac:dyDescent="0.25">
      <c r="B25" s="197" t="s">
        <v>197</v>
      </c>
      <c r="C25" s="195" t="s">
        <v>198</v>
      </c>
      <c r="D25" s="435" t="s">
        <v>199</v>
      </c>
      <c r="E25" s="436"/>
      <c r="F25" s="195" t="s">
        <v>200</v>
      </c>
      <c r="G25" s="195" t="s">
        <v>201</v>
      </c>
    </row>
    <row r="26" spans="1:18" x14ac:dyDescent="0.2">
      <c r="B26" s="198"/>
      <c r="C26" s="199"/>
      <c r="D26" s="199"/>
      <c r="E26" s="199"/>
      <c r="F26" s="199"/>
      <c r="G26" s="199"/>
    </row>
    <row r="27" spans="1:18" customFormat="1" ht="15" x14ac:dyDescent="0.25">
      <c r="A27" s="200" t="s">
        <v>202</v>
      </c>
      <c r="C27" s="201"/>
      <c r="D27" s="201"/>
      <c r="E27" s="201"/>
      <c r="F27" s="201"/>
      <c r="G27" s="201"/>
      <c r="H27" s="201"/>
      <c r="I27" s="201"/>
      <c r="J27" s="201"/>
      <c r="K27" s="201"/>
      <c r="L27" s="201"/>
      <c r="M27" s="201"/>
      <c r="N27" s="201"/>
      <c r="O27" s="201"/>
      <c r="P27" s="201"/>
      <c r="Q27" s="201"/>
      <c r="R27" s="201"/>
    </row>
    <row r="28" spans="1:18" customFormat="1" ht="15" x14ac:dyDescent="0.25">
      <c r="B28" s="202" t="s">
        <v>203</v>
      </c>
      <c r="C28" s="203"/>
      <c r="D28" s="203"/>
      <c r="E28" s="203"/>
      <c r="F28" s="203"/>
      <c r="G28" s="203"/>
      <c r="H28" s="204"/>
      <c r="I28" s="201"/>
      <c r="J28" s="201"/>
      <c r="K28" s="201"/>
      <c r="L28" s="201"/>
      <c r="M28" s="201"/>
      <c r="N28" s="201"/>
      <c r="O28" s="201"/>
      <c r="P28" s="201"/>
      <c r="Q28" s="201"/>
      <c r="R28" s="201"/>
    </row>
    <row r="29" spans="1:18" customFormat="1" ht="65.25" customHeight="1" x14ac:dyDescent="0.25">
      <c r="B29" s="205"/>
      <c r="C29" s="423" t="s">
        <v>204</v>
      </c>
      <c r="D29" s="424"/>
      <c r="E29" s="424"/>
      <c r="F29" s="424"/>
      <c r="G29" s="424"/>
      <c r="H29" s="425"/>
      <c r="N29" s="206"/>
      <c r="O29" s="206"/>
      <c r="P29" s="206"/>
      <c r="Q29" s="206"/>
      <c r="R29" s="206"/>
    </row>
    <row r="30" spans="1:18" customFormat="1" ht="15" x14ac:dyDescent="0.25">
      <c r="B30" s="205"/>
      <c r="C30" s="207" t="s">
        <v>205</v>
      </c>
      <c r="D30" s="208"/>
      <c r="E30" s="208"/>
      <c r="F30" s="208"/>
      <c r="G30" s="208"/>
      <c r="H30" s="209"/>
      <c r="I30" s="201"/>
      <c r="J30" s="201"/>
      <c r="K30" s="201"/>
      <c r="L30" s="201"/>
      <c r="M30" s="201"/>
      <c r="N30" s="201"/>
      <c r="O30" s="201"/>
      <c r="P30" s="201"/>
      <c r="Q30" s="201"/>
      <c r="R30" s="201"/>
    </row>
    <row r="31" spans="1:18" customFormat="1" ht="15" x14ac:dyDescent="0.25">
      <c r="B31" s="205"/>
      <c r="C31" s="210" t="s">
        <v>206</v>
      </c>
      <c r="D31" s="211"/>
      <c r="E31" s="211"/>
      <c r="F31" s="211"/>
      <c r="G31" s="211"/>
      <c r="H31" s="212"/>
      <c r="I31" s="201"/>
      <c r="J31" s="201"/>
      <c r="K31" s="201"/>
      <c r="L31" s="201"/>
      <c r="M31" s="201"/>
      <c r="N31" s="201"/>
      <c r="O31" s="201"/>
      <c r="P31" s="201"/>
      <c r="Q31" s="201"/>
      <c r="R31" s="201"/>
    </row>
    <row r="32" spans="1:18" customFormat="1" ht="15" x14ac:dyDescent="0.25">
      <c r="B32" s="205"/>
      <c r="C32" s="210" t="s">
        <v>207</v>
      </c>
      <c r="D32" s="211"/>
      <c r="E32" s="211"/>
      <c r="F32" s="211"/>
      <c r="G32" s="211"/>
      <c r="H32" s="212"/>
      <c r="I32" s="201"/>
      <c r="J32" s="201"/>
      <c r="K32" s="201"/>
      <c r="L32" s="201"/>
      <c r="M32" s="201"/>
      <c r="N32" s="201"/>
      <c r="O32" s="201"/>
      <c r="P32" s="201"/>
      <c r="Q32" s="201"/>
      <c r="R32" s="201"/>
    </row>
    <row r="33" spans="1:18" customFormat="1" ht="15" x14ac:dyDescent="0.25">
      <c r="B33" s="205"/>
      <c r="C33" s="210" t="s">
        <v>208</v>
      </c>
      <c r="D33" s="211"/>
      <c r="E33" s="211"/>
      <c r="F33" s="211"/>
      <c r="G33" s="211"/>
      <c r="H33" s="212"/>
      <c r="I33" s="201"/>
      <c r="J33" s="201"/>
      <c r="K33" s="201"/>
      <c r="L33" s="201"/>
      <c r="M33" s="201"/>
      <c r="N33" s="201"/>
      <c r="O33" s="201"/>
      <c r="P33" s="201"/>
      <c r="Q33" s="201"/>
      <c r="R33" s="201"/>
    </row>
    <row r="34" spans="1:18" customFormat="1" ht="15" x14ac:dyDescent="0.25">
      <c r="B34" s="205"/>
      <c r="C34" s="210" t="s">
        <v>209</v>
      </c>
      <c r="D34" s="211"/>
      <c r="E34" s="211"/>
      <c r="F34" s="211"/>
      <c r="G34" s="211"/>
      <c r="H34" s="212"/>
      <c r="I34" s="201"/>
      <c r="J34" s="201"/>
      <c r="K34" s="201"/>
      <c r="L34" s="201"/>
      <c r="M34" s="201"/>
      <c r="N34" s="201"/>
      <c r="O34" s="201"/>
      <c r="P34" s="201"/>
      <c r="Q34" s="201"/>
      <c r="R34" s="201"/>
    </row>
    <row r="35" spans="1:18" customFormat="1" ht="41.25" customHeight="1" x14ac:dyDescent="0.25">
      <c r="B35" s="205"/>
      <c r="C35" s="442" t="s">
        <v>210</v>
      </c>
      <c r="D35" s="443"/>
      <c r="E35" s="443"/>
      <c r="F35" s="443"/>
      <c r="G35" s="443"/>
      <c r="H35" s="444"/>
      <c r="N35" s="213"/>
      <c r="O35" s="213"/>
      <c r="P35" s="213"/>
      <c r="Q35" s="201"/>
      <c r="R35" s="201"/>
    </row>
    <row r="36" spans="1:18" customFormat="1" ht="38.25" customHeight="1" x14ac:dyDescent="0.25">
      <c r="B36" s="214"/>
      <c r="C36" s="423" t="s">
        <v>211</v>
      </c>
      <c r="D36" s="424"/>
      <c r="E36" s="424"/>
      <c r="F36" s="424"/>
      <c r="G36" s="424"/>
      <c r="H36" s="425"/>
      <c r="N36" s="206"/>
      <c r="O36" s="206"/>
      <c r="P36" s="206"/>
      <c r="Q36" s="206"/>
      <c r="R36" s="201"/>
    </row>
    <row r="37" spans="1:18" customFormat="1" ht="43.5" customHeight="1" x14ac:dyDescent="0.25">
      <c r="B37" s="423" t="s">
        <v>212</v>
      </c>
      <c r="C37" s="424"/>
      <c r="D37" s="424"/>
      <c r="E37" s="424"/>
      <c r="F37" s="424"/>
      <c r="G37" s="424"/>
      <c r="H37" s="425"/>
      <c r="I37" s="201"/>
      <c r="J37" s="201"/>
      <c r="K37" s="201"/>
      <c r="L37" s="201"/>
      <c r="M37" s="201"/>
      <c r="N37" s="201"/>
      <c r="O37" s="201"/>
      <c r="P37" s="201"/>
      <c r="Q37" s="201"/>
      <c r="R37" s="201"/>
    </row>
    <row r="38" spans="1:18" customFormat="1" ht="49.5" customHeight="1" x14ac:dyDescent="0.25">
      <c r="B38" s="423" t="s">
        <v>213</v>
      </c>
      <c r="C38" s="424"/>
      <c r="D38" s="424"/>
      <c r="E38" s="424"/>
      <c r="F38" s="424"/>
      <c r="G38" s="424"/>
      <c r="H38" s="425"/>
      <c r="I38" s="215"/>
    </row>
    <row r="39" spans="1:18" customFormat="1" ht="46.5" customHeight="1" x14ac:dyDescent="0.25">
      <c r="B39" s="423" t="s">
        <v>214</v>
      </c>
      <c r="C39" s="424"/>
      <c r="D39" s="424"/>
      <c r="E39" s="424"/>
      <c r="F39" s="424"/>
      <c r="G39" s="424"/>
      <c r="H39" s="425"/>
      <c r="I39" s="215"/>
    </row>
    <row r="40" spans="1:18" customFormat="1" ht="30" customHeight="1" x14ac:dyDescent="0.25">
      <c r="B40" s="423" t="s">
        <v>215</v>
      </c>
      <c r="C40" s="424"/>
      <c r="D40" s="424"/>
      <c r="E40" s="424"/>
      <c r="F40" s="424"/>
      <c r="G40" s="424"/>
      <c r="H40" s="425"/>
      <c r="I40" s="215"/>
    </row>
    <row r="41" spans="1:18" customFormat="1" ht="15" customHeight="1" x14ac:dyDescent="0.25">
      <c r="A41" s="216" t="s">
        <v>216</v>
      </c>
      <c r="B41" s="216"/>
      <c r="I41" s="217"/>
    </row>
    <row r="42" spans="1:18" customFormat="1" ht="30" customHeight="1" x14ac:dyDescent="0.25">
      <c r="B42" s="446" t="s">
        <v>217</v>
      </c>
      <c r="C42" s="447"/>
      <c r="D42" s="447"/>
      <c r="E42" s="447"/>
      <c r="F42" s="447"/>
      <c r="G42" s="447"/>
      <c r="H42" s="448"/>
    </row>
    <row r="43" spans="1:18" customFormat="1" ht="12.75" customHeight="1" x14ac:dyDescent="0.25">
      <c r="B43" s="449" t="s">
        <v>218</v>
      </c>
      <c r="C43" s="450"/>
      <c r="D43" s="450"/>
      <c r="E43" s="450"/>
      <c r="F43" s="450"/>
      <c r="G43" s="218"/>
      <c r="H43" s="219"/>
    </row>
    <row r="44" spans="1:18" customFormat="1" ht="29.25" customHeight="1" x14ac:dyDescent="0.25">
      <c r="B44" s="451" t="s">
        <v>219</v>
      </c>
      <c r="C44" s="452"/>
      <c r="D44" s="452"/>
      <c r="E44" s="452"/>
      <c r="F44" s="452"/>
      <c r="G44" s="452"/>
      <c r="H44" s="453"/>
    </row>
    <row r="45" spans="1:18" customFormat="1" ht="15" customHeight="1" x14ac:dyDescent="0.25">
      <c r="B45" s="220" t="s">
        <v>220</v>
      </c>
      <c r="C45" s="218"/>
      <c r="D45" s="218"/>
      <c r="E45" s="218"/>
      <c r="F45" s="218"/>
      <c r="G45" s="218"/>
      <c r="H45" s="219"/>
    </row>
    <row r="46" spans="1:18" customFormat="1" ht="30.75" customHeight="1" x14ac:dyDescent="0.25">
      <c r="B46" s="451" t="s">
        <v>221</v>
      </c>
      <c r="C46" s="452"/>
      <c r="D46" s="452"/>
      <c r="E46" s="452"/>
      <c r="F46" s="452"/>
      <c r="G46" s="452"/>
      <c r="H46" s="453"/>
    </row>
    <row r="47" spans="1:18" customFormat="1" ht="12.75" customHeight="1" x14ac:dyDescent="0.25">
      <c r="B47" s="454" t="s">
        <v>222</v>
      </c>
      <c r="C47" s="455"/>
      <c r="D47" s="455"/>
      <c r="E47" s="455"/>
      <c r="F47" s="455"/>
      <c r="G47" s="455"/>
      <c r="H47" s="219"/>
    </row>
    <row r="48" spans="1:18" customFormat="1" ht="35.25" customHeight="1" x14ac:dyDescent="0.25">
      <c r="B48" s="451" t="s">
        <v>223</v>
      </c>
      <c r="C48" s="452"/>
      <c r="D48" s="452"/>
      <c r="E48" s="452"/>
      <c r="F48" s="452"/>
      <c r="G48" s="452"/>
      <c r="H48" s="453"/>
    </row>
    <row r="49" spans="2:8" customFormat="1" ht="24.75" customHeight="1" x14ac:dyDescent="0.25">
      <c r="B49" s="456" t="s">
        <v>224</v>
      </c>
      <c r="C49" s="457"/>
      <c r="D49" s="457"/>
      <c r="E49" s="457"/>
      <c r="F49" s="457"/>
      <c r="G49" s="457"/>
      <c r="H49" s="458"/>
    </row>
    <row r="50" spans="2:8" customFormat="1" ht="27.75" customHeight="1" x14ac:dyDescent="0.25">
      <c r="B50" s="442" t="s">
        <v>225</v>
      </c>
      <c r="C50" s="443"/>
      <c r="D50" s="443"/>
      <c r="E50" s="443"/>
      <c r="F50" s="443"/>
      <c r="G50" s="443"/>
      <c r="H50" s="444"/>
    </row>
    <row r="51" spans="2:8" customFormat="1" ht="21" customHeight="1" x14ac:dyDescent="0.25">
      <c r="B51" s="423" t="s">
        <v>226</v>
      </c>
      <c r="C51" s="424"/>
      <c r="D51" s="424"/>
      <c r="E51" s="424"/>
      <c r="F51" s="424"/>
      <c r="G51" s="424"/>
      <c r="H51" s="425"/>
    </row>
    <row r="52" spans="2:8" customFormat="1" ht="26.25" customHeight="1" x14ac:dyDescent="0.25">
      <c r="B52" s="445" t="s">
        <v>227</v>
      </c>
      <c r="C52" s="445"/>
      <c r="D52" s="445"/>
      <c r="E52" s="445"/>
      <c r="F52" s="445"/>
      <c r="G52" s="445"/>
      <c r="H52" s="445"/>
    </row>
  </sheetData>
  <mergeCells count="27">
    <mergeCell ref="B52:H52"/>
    <mergeCell ref="B39:H39"/>
    <mergeCell ref="B40:H40"/>
    <mergeCell ref="B42:H42"/>
    <mergeCell ref="B43:F43"/>
    <mergeCell ref="B44:H44"/>
    <mergeCell ref="B46:H46"/>
    <mergeCell ref="B47:G47"/>
    <mergeCell ref="B48:H48"/>
    <mergeCell ref="B49:H49"/>
    <mergeCell ref="B50:H50"/>
    <mergeCell ref="B51:H51"/>
    <mergeCell ref="B38:H38"/>
    <mergeCell ref="A1:K1"/>
    <mergeCell ref="J13:K13"/>
    <mergeCell ref="B17:B18"/>
    <mergeCell ref="C17:G17"/>
    <mergeCell ref="B19:B21"/>
    <mergeCell ref="C20:D20"/>
    <mergeCell ref="E20:G20"/>
    <mergeCell ref="D21:E21"/>
    <mergeCell ref="F21:G21"/>
    <mergeCell ref="D25:E25"/>
    <mergeCell ref="C29:H29"/>
    <mergeCell ref="C35:H35"/>
    <mergeCell ref="C36:H36"/>
    <mergeCell ref="B37:H37"/>
  </mergeCells>
  <conditionalFormatting sqref="J4:K12">
    <cfRule type="expression" dxfId="1" priority="5">
      <formula>MAX(D4:H4)&gt;=5</formula>
    </cfRule>
  </conditionalFormatting>
  <conditionalFormatting sqref="I13">
    <cfRule type="expression" dxfId="0" priority="1">
      <formula>MAX($D$4:$H$9)&gt;=5</formula>
    </cfRule>
  </conditionalFormatting>
  <pageMargins left="0.7" right="0.7" top="0.75" bottom="0.75" header="0.3" footer="0.3"/>
  <pageSetup paperSize="3" orientation="landscape" r:id="rId1"/>
  <headerFooter>
    <oddFooter>Page &amp;P&amp;R&amp;F</oddFooter>
  </headerFooter>
  <rowBreaks count="1" manualBreakCount="1">
    <brk id="2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3"/>
  <sheetViews>
    <sheetView workbookViewId="0">
      <selection activeCell="J92" sqref="J92"/>
    </sheetView>
  </sheetViews>
  <sheetFormatPr defaultRowHeight="15" x14ac:dyDescent="0.25"/>
  <cols>
    <col min="1" max="1" width="39.42578125" bestFit="1" customWidth="1"/>
    <col min="2" max="2" width="35.7109375" bestFit="1" customWidth="1"/>
    <col min="3" max="3" width="30.140625" customWidth="1"/>
    <col min="4" max="4" width="40.5703125" bestFit="1" customWidth="1"/>
    <col min="5" max="5" width="49.7109375" customWidth="1"/>
    <col min="6" max="6" width="29.28515625" customWidth="1"/>
    <col min="7" max="7" width="17.140625" customWidth="1"/>
    <col min="10" max="10" width="40.5703125" bestFit="1" customWidth="1"/>
    <col min="11" max="11" width="9.5703125" bestFit="1" customWidth="1"/>
    <col min="12" max="12" width="27.42578125" bestFit="1" customWidth="1"/>
    <col min="13" max="13" width="34.140625" bestFit="1" customWidth="1"/>
    <col min="14" max="14" width="33.42578125" bestFit="1" customWidth="1"/>
    <col min="15" max="15" width="27.42578125" bestFit="1" customWidth="1"/>
    <col min="16" max="16" width="25.28515625" bestFit="1" customWidth="1"/>
    <col min="17" max="17" width="23.85546875" bestFit="1" customWidth="1"/>
  </cols>
  <sheetData>
    <row r="1" spans="1:13" ht="20.25" x14ac:dyDescent="0.3">
      <c r="C1" s="75" t="s">
        <v>231</v>
      </c>
      <c r="M1" t="s">
        <v>302</v>
      </c>
    </row>
    <row r="2" spans="1:13" x14ac:dyDescent="0.25">
      <c r="A2" s="237"/>
    </row>
    <row r="3" spans="1:13" x14ac:dyDescent="0.25">
      <c r="A3" s="239" t="s">
        <v>240</v>
      </c>
      <c r="B3" s="239" t="s">
        <v>59</v>
      </c>
      <c r="C3" s="239" t="s">
        <v>250</v>
      </c>
      <c r="D3" s="239" t="s">
        <v>251</v>
      </c>
      <c r="E3" s="239" t="s">
        <v>71</v>
      </c>
      <c r="F3" s="239" t="s">
        <v>303</v>
      </c>
      <c r="G3" s="239" t="s">
        <v>228</v>
      </c>
    </row>
    <row r="4" spans="1:13" x14ac:dyDescent="0.25">
      <c r="A4" s="240" t="s">
        <v>434</v>
      </c>
      <c r="B4" s="352">
        <f>B7*B8</f>
        <v>9.0980056300000015E-2</v>
      </c>
      <c r="C4" s="245"/>
      <c r="D4" s="245"/>
      <c r="E4" s="240" t="s">
        <v>433</v>
      </c>
      <c r="F4" s="240"/>
      <c r="G4" s="239"/>
    </row>
    <row r="5" spans="1:13" x14ac:dyDescent="0.25">
      <c r="A5" s="242" t="s">
        <v>234</v>
      </c>
      <c r="B5" s="243">
        <f>B44</f>
        <v>0.67500000000000004</v>
      </c>
      <c r="C5" s="243">
        <f>C44</f>
        <v>0.65</v>
      </c>
      <c r="D5" s="243">
        <f>D44</f>
        <v>0.7</v>
      </c>
      <c r="E5" s="242" t="s">
        <v>235</v>
      </c>
      <c r="F5" s="240" t="s">
        <v>302</v>
      </c>
      <c r="G5" s="240"/>
    </row>
    <row r="6" spans="1:13" x14ac:dyDescent="0.25">
      <c r="A6" s="240" t="s">
        <v>436</v>
      </c>
      <c r="B6" s="340">
        <f>B4*B5</f>
        <v>6.1411538002500016E-2</v>
      </c>
      <c r="C6" s="341"/>
      <c r="D6" s="341"/>
      <c r="E6" s="240" t="s">
        <v>437</v>
      </c>
      <c r="F6" s="240" t="s">
        <v>302</v>
      </c>
    </row>
    <row r="7" spans="1:13" x14ac:dyDescent="0.25">
      <c r="A7" s="240" t="s">
        <v>425</v>
      </c>
      <c r="B7" s="244">
        <v>7.0000000000000007E-2</v>
      </c>
      <c r="C7" s="351"/>
      <c r="D7" s="341"/>
      <c r="E7" s="240" t="s">
        <v>424</v>
      </c>
      <c r="F7" s="240" t="s">
        <v>302</v>
      </c>
    </row>
    <row r="8" spans="1:13" x14ac:dyDescent="0.25">
      <c r="A8" s="240" t="s">
        <v>426</v>
      </c>
      <c r="B8" s="340">
        <v>1.2997150900000001</v>
      </c>
      <c r="C8" s="341"/>
      <c r="D8" s="341"/>
      <c r="E8" s="240" t="s">
        <v>427</v>
      </c>
      <c r="F8" s="240"/>
      <c r="G8" t="s">
        <v>428</v>
      </c>
    </row>
    <row r="9" spans="1:13" x14ac:dyDescent="0.25">
      <c r="A9" s="240" t="s">
        <v>429</v>
      </c>
      <c r="B9" s="340">
        <f>B7*B5</f>
        <v>4.7250000000000007E-2</v>
      </c>
      <c r="C9" s="341"/>
      <c r="D9" s="341"/>
      <c r="E9" s="240" t="s">
        <v>438</v>
      </c>
      <c r="F9" s="240"/>
    </row>
    <row r="10" spans="1:13" x14ac:dyDescent="0.25">
      <c r="A10" s="240" t="s">
        <v>430</v>
      </c>
      <c r="B10" s="244">
        <v>0.72</v>
      </c>
      <c r="C10" s="341"/>
      <c r="D10" s="341"/>
      <c r="E10" s="240" t="s">
        <v>431</v>
      </c>
      <c r="F10" s="240" t="s">
        <v>302</v>
      </c>
    </row>
    <row r="11" spans="1:13" x14ac:dyDescent="0.25">
      <c r="A11" s="240" t="s">
        <v>435</v>
      </c>
      <c r="B11" s="340">
        <f>B10*B8</f>
        <v>0.93579486480000007</v>
      </c>
      <c r="C11" s="351"/>
      <c r="D11" s="341"/>
      <c r="E11" s="240" t="s">
        <v>432</v>
      </c>
      <c r="F11" s="240"/>
    </row>
    <row r="12" spans="1:13" x14ac:dyDescent="0.25">
      <c r="A12" s="240" t="s">
        <v>311</v>
      </c>
      <c r="B12" s="340">
        <f>B11/B6</f>
        <v>15.238095238095235</v>
      </c>
      <c r="C12" s="341"/>
      <c r="D12" s="341"/>
      <c r="E12" s="240" t="s">
        <v>315</v>
      </c>
      <c r="F12" s="240" t="s">
        <v>302</v>
      </c>
    </row>
    <row r="13" spans="1:13" x14ac:dyDescent="0.25">
      <c r="A13" s="240" t="s">
        <v>241</v>
      </c>
      <c r="B13" s="244">
        <f>B61</f>
        <v>0.62</v>
      </c>
      <c r="C13" s="244"/>
      <c r="D13" s="244"/>
      <c r="E13" s="240" t="s">
        <v>319</v>
      </c>
      <c r="F13" s="247" t="s">
        <v>291</v>
      </c>
      <c r="G13" s="240"/>
    </row>
    <row r="14" spans="1:13" x14ac:dyDescent="0.25">
      <c r="A14" s="240" t="s">
        <v>242</v>
      </c>
      <c r="B14" s="244">
        <f>B57</f>
        <v>2.8999999999999998E-3</v>
      </c>
      <c r="C14" s="244">
        <f>C57</f>
        <v>2.5000000000000001E-3</v>
      </c>
      <c r="D14" s="244">
        <f>D57</f>
        <v>3.3E-3</v>
      </c>
      <c r="E14" s="240" t="s">
        <v>272</v>
      </c>
      <c r="F14" s="240" t="s">
        <v>302</v>
      </c>
      <c r="G14" s="240"/>
    </row>
    <row r="15" spans="1:13" x14ac:dyDescent="0.25">
      <c r="A15" s="240" t="s">
        <v>243</v>
      </c>
      <c r="B15" s="244">
        <f>B58</f>
        <v>4.0000000000000002E-4</v>
      </c>
      <c r="C15" s="244"/>
      <c r="D15" s="244"/>
      <c r="E15" s="240" t="s">
        <v>272</v>
      </c>
      <c r="F15" s="240" t="s">
        <v>302</v>
      </c>
      <c r="G15" s="240"/>
    </row>
    <row r="16" spans="1:13" x14ac:dyDescent="0.25">
      <c r="A16" s="240" t="s">
        <v>340</v>
      </c>
      <c r="B16" s="244">
        <f>B70</f>
        <v>0.3</v>
      </c>
      <c r="C16" s="238"/>
      <c r="D16" s="238"/>
      <c r="E16" s="240" t="s">
        <v>383</v>
      </c>
      <c r="F16" s="247" t="s">
        <v>291</v>
      </c>
    </row>
    <row r="17" spans="1:25" x14ac:dyDescent="0.25">
      <c r="A17" s="240" t="s">
        <v>341</v>
      </c>
      <c r="B17" s="340">
        <f>B12/B16</f>
        <v>50.793650793650784</v>
      </c>
      <c r="C17" s="341"/>
      <c r="D17" s="341"/>
      <c r="E17" s="240" t="s">
        <v>41</v>
      </c>
      <c r="F17" s="240" t="s">
        <v>366</v>
      </c>
    </row>
    <row r="18" spans="1:25" x14ac:dyDescent="0.25">
      <c r="A18" s="240" t="s">
        <v>343</v>
      </c>
      <c r="B18" s="244">
        <f>B74</f>
        <v>55</v>
      </c>
      <c r="C18" s="238"/>
      <c r="D18" s="238"/>
      <c r="E18" s="240" t="s">
        <v>342</v>
      </c>
      <c r="F18" s="247" t="s">
        <v>291</v>
      </c>
    </row>
    <row r="19" spans="1:25" x14ac:dyDescent="0.25">
      <c r="A19" s="315" t="s">
        <v>344</v>
      </c>
      <c r="B19" s="244">
        <f>B63</f>
        <v>4.1900000000000001E-3</v>
      </c>
      <c r="C19" s="238"/>
      <c r="D19" s="238"/>
      <c r="E19" s="259" t="s">
        <v>345</v>
      </c>
      <c r="F19" s="240" t="s">
        <v>365</v>
      </c>
      <c r="Y19" s="285"/>
    </row>
    <row r="20" spans="1:25" x14ac:dyDescent="0.25">
      <c r="A20" s="240" t="s">
        <v>337</v>
      </c>
      <c r="B20" s="340">
        <f>B17*B19*B18</f>
        <v>11.705396825396823</v>
      </c>
      <c r="C20" s="340"/>
      <c r="D20" s="340"/>
      <c r="E20" s="240" t="s">
        <v>265</v>
      </c>
      <c r="F20" s="240" t="s">
        <v>373</v>
      </c>
      <c r="G20" s="240" t="s">
        <v>368</v>
      </c>
    </row>
    <row r="21" spans="1:25" x14ac:dyDescent="0.25">
      <c r="A21" s="240" t="s">
        <v>358</v>
      </c>
      <c r="B21" s="244">
        <f>B68</f>
        <v>5.7613168724279837E-2</v>
      </c>
      <c r="C21" s="244"/>
      <c r="D21" s="244"/>
      <c r="E21" s="240" t="s">
        <v>331</v>
      </c>
      <c r="F21" s="240" t="s">
        <v>291</v>
      </c>
      <c r="G21" s="240" t="s">
        <v>259</v>
      </c>
    </row>
    <row r="22" spans="1:25" x14ac:dyDescent="0.25">
      <c r="A22" s="240" t="s">
        <v>246</v>
      </c>
      <c r="B22" s="244">
        <f>B59</f>
        <v>2.8999999999999998E-3</v>
      </c>
      <c r="C22" s="244">
        <f>C59</f>
        <v>2.5000000000000001E-3</v>
      </c>
      <c r="D22" s="244">
        <f>D59</f>
        <v>3.3E-3</v>
      </c>
      <c r="E22" s="240" t="s">
        <v>272</v>
      </c>
      <c r="F22" s="240" t="s">
        <v>302</v>
      </c>
      <c r="G22" s="240"/>
    </row>
    <row r="23" spans="1:25" x14ac:dyDescent="0.25">
      <c r="A23" s="240" t="s">
        <v>314</v>
      </c>
      <c r="B23" s="244">
        <f>B60</f>
        <v>2.9999999999999997E-4</v>
      </c>
      <c r="C23" s="244"/>
      <c r="D23" s="244"/>
      <c r="E23" s="240" t="s">
        <v>272</v>
      </c>
      <c r="F23" s="240" t="s">
        <v>302</v>
      </c>
      <c r="G23" s="240"/>
    </row>
    <row r="24" spans="1:25" x14ac:dyDescent="0.25">
      <c r="A24" s="240" t="s">
        <v>237</v>
      </c>
      <c r="B24" s="244">
        <f>B66</f>
        <v>4.5267489711934153E-3</v>
      </c>
      <c r="C24" s="244"/>
      <c r="D24" s="244"/>
      <c r="E24" s="240" t="s">
        <v>254</v>
      </c>
      <c r="F24" s="240" t="s">
        <v>291</v>
      </c>
      <c r="G24" s="240" t="s">
        <v>255</v>
      </c>
    </row>
    <row r="25" spans="1:25" x14ac:dyDescent="0.25">
      <c r="A25" s="240" t="s">
        <v>270</v>
      </c>
      <c r="B25" s="262">
        <v>1</v>
      </c>
      <c r="C25" s="244"/>
      <c r="D25" s="244"/>
      <c r="E25" s="240" t="s">
        <v>271</v>
      </c>
      <c r="F25" s="240" t="s">
        <v>291</v>
      </c>
    </row>
    <row r="26" spans="1:25" x14ac:dyDescent="0.25">
      <c r="A26" s="240" t="s">
        <v>277</v>
      </c>
      <c r="B26" s="244">
        <f>B79*0.2</f>
        <v>2.0000000000000004E-2</v>
      </c>
      <c r="C26" s="244"/>
      <c r="D26" s="244"/>
      <c r="E26" s="240" t="s">
        <v>272</v>
      </c>
      <c r="F26" s="240" t="s">
        <v>291</v>
      </c>
      <c r="G26" s="240" t="s">
        <v>252</v>
      </c>
    </row>
    <row r="27" spans="1:25" x14ac:dyDescent="0.25">
      <c r="A27" s="240" t="s">
        <v>268</v>
      </c>
      <c r="B27" s="244">
        <f>B78*0.2</f>
        <v>3.4979423868312758E-2</v>
      </c>
      <c r="C27" s="244"/>
      <c r="D27" s="244"/>
      <c r="E27" s="240" t="s">
        <v>319</v>
      </c>
      <c r="F27" s="240" t="s">
        <v>291</v>
      </c>
      <c r="G27" s="240" t="s">
        <v>252</v>
      </c>
    </row>
    <row r="28" spans="1:25" x14ac:dyDescent="0.25">
      <c r="A28" s="239" t="s">
        <v>247</v>
      </c>
      <c r="B28" s="244"/>
      <c r="C28" s="244"/>
      <c r="D28" s="244"/>
      <c r="E28" s="240"/>
      <c r="F28" s="240"/>
      <c r="G28" s="240"/>
    </row>
    <row r="29" spans="1:25" x14ac:dyDescent="0.25">
      <c r="A29" s="240" t="s">
        <v>359</v>
      </c>
      <c r="B29" s="244">
        <v>1</v>
      </c>
      <c r="C29" s="244"/>
      <c r="D29" s="244"/>
      <c r="E29" s="240" t="s">
        <v>41</v>
      </c>
      <c r="F29" s="240"/>
      <c r="G29" s="240"/>
    </row>
    <row r="30" spans="1:25" x14ac:dyDescent="0.25">
      <c r="A30" s="240" t="s">
        <v>460</v>
      </c>
      <c r="B30" s="261">
        <f>B12-1</f>
        <v>14.238095238095235</v>
      </c>
      <c r="C30" s="240"/>
      <c r="D30" s="240"/>
      <c r="E30" s="240" t="s">
        <v>41</v>
      </c>
      <c r="F30" s="240"/>
      <c r="G30" s="240" t="s">
        <v>367</v>
      </c>
    </row>
    <row r="32" spans="1:25" x14ac:dyDescent="0.25">
      <c r="A32" s="240"/>
      <c r="B32" s="240"/>
      <c r="C32" s="240"/>
      <c r="D32" s="240"/>
      <c r="E32" s="240"/>
      <c r="F32" s="240"/>
      <c r="G32" s="240"/>
    </row>
    <row r="33" spans="1:7" x14ac:dyDescent="0.25">
      <c r="A33" s="240"/>
      <c r="B33" s="240"/>
      <c r="C33" s="240"/>
      <c r="D33" s="240"/>
      <c r="E33" s="240"/>
      <c r="F33" s="240"/>
      <c r="G33" s="240"/>
    </row>
    <row r="34" spans="1:7" x14ac:dyDescent="0.25">
      <c r="A34" s="240"/>
      <c r="B34" s="240"/>
      <c r="C34" s="240"/>
      <c r="D34" s="240"/>
      <c r="E34" s="240"/>
      <c r="F34" s="261"/>
      <c r="G34" s="240"/>
    </row>
    <row r="42" spans="1:7" ht="15.75" thickBot="1" x14ac:dyDescent="0.3"/>
    <row r="43" spans="1:7" x14ac:dyDescent="0.25">
      <c r="A43" s="283" t="s">
        <v>69</v>
      </c>
      <c r="B43" s="326" t="s">
        <v>59</v>
      </c>
      <c r="C43" s="326" t="s">
        <v>266</v>
      </c>
      <c r="D43" s="326" t="s">
        <v>267</v>
      </c>
      <c r="E43" s="284" t="s">
        <v>71</v>
      </c>
      <c r="F43" s="246"/>
    </row>
    <row r="44" spans="1:7" x14ac:dyDescent="0.25">
      <c r="A44" s="295" t="s">
        <v>234</v>
      </c>
      <c r="B44" s="327">
        <f>AVERAGE(C44:D44)</f>
        <v>0.67500000000000004</v>
      </c>
      <c r="C44" s="327">
        <v>0.65</v>
      </c>
      <c r="D44" s="327">
        <v>0.7</v>
      </c>
      <c r="E44" s="289" t="s">
        <v>235</v>
      </c>
      <c r="F44" s="246"/>
    </row>
    <row r="45" spans="1:7" x14ac:dyDescent="0.25">
      <c r="A45" s="296" t="s">
        <v>307</v>
      </c>
      <c r="B45" s="256">
        <v>0.1</v>
      </c>
      <c r="C45" s="257"/>
      <c r="D45" s="257"/>
      <c r="E45" s="290" t="s">
        <v>263</v>
      </c>
      <c r="F45" s="246"/>
    </row>
    <row r="46" spans="1:7" x14ac:dyDescent="0.25">
      <c r="A46" s="296" t="s">
        <v>382</v>
      </c>
      <c r="B46" s="260">
        <f>B45*B44</f>
        <v>6.7500000000000004E-2</v>
      </c>
      <c r="C46" s="301"/>
      <c r="D46" s="255"/>
      <c r="E46" s="292" t="s">
        <v>350</v>
      </c>
      <c r="F46" s="241"/>
    </row>
    <row r="47" spans="1:7" x14ac:dyDescent="0.25">
      <c r="A47" s="296" t="s">
        <v>262</v>
      </c>
      <c r="B47" s="328">
        <f>1/B46</f>
        <v>14.814814814814813</v>
      </c>
      <c r="C47" s="255"/>
      <c r="D47" s="255"/>
      <c r="E47" s="292" t="s">
        <v>315</v>
      </c>
      <c r="F47" s="286"/>
    </row>
    <row r="48" spans="1:7" ht="15.75" thickBot="1" x14ac:dyDescent="0.3">
      <c r="A48" s="297"/>
      <c r="B48" s="304"/>
      <c r="C48" s="300"/>
      <c r="D48" s="300"/>
      <c r="E48" s="294"/>
      <c r="F48" s="245"/>
    </row>
    <row r="49" spans="1:11" ht="15.75" thickBot="1" x14ac:dyDescent="0.3">
      <c r="F49" s="303"/>
    </row>
    <row r="50" spans="1:11" x14ac:dyDescent="0.25">
      <c r="A50" s="312" t="s">
        <v>69</v>
      </c>
      <c r="B50" s="310" t="s">
        <v>59</v>
      </c>
      <c r="C50" s="310" t="s">
        <v>266</v>
      </c>
      <c r="D50" s="310" t="s">
        <v>267</v>
      </c>
      <c r="E50" s="311" t="s">
        <v>71</v>
      </c>
      <c r="F50" s="246"/>
    </row>
    <row r="51" spans="1:11" x14ac:dyDescent="0.25">
      <c r="A51" s="295" t="s">
        <v>308</v>
      </c>
      <c r="B51" s="291">
        <f>AVERAGE(C51:D51)</f>
        <v>2.9</v>
      </c>
      <c r="C51" s="291">
        <v>2.5</v>
      </c>
      <c r="D51" s="291">
        <v>3.3</v>
      </c>
      <c r="E51" s="318" t="s">
        <v>244</v>
      </c>
      <c r="F51" s="246"/>
    </row>
    <row r="52" spans="1:11" x14ac:dyDescent="0.25">
      <c r="A52" s="295" t="s">
        <v>309</v>
      </c>
      <c r="B52" s="291">
        <v>0.4</v>
      </c>
      <c r="C52" s="291"/>
      <c r="D52" s="291"/>
      <c r="E52" s="318" t="s">
        <v>244</v>
      </c>
      <c r="K52" t="s">
        <v>291</v>
      </c>
    </row>
    <row r="53" spans="1:11" x14ac:dyDescent="0.25">
      <c r="A53" s="295" t="s">
        <v>310</v>
      </c>
      <c r="B53" s="291">
        <f>AVERAGE(C53:D53)</f>
        <v>2.9</v>
      </c>
      <c r="C53" s="291">
        <v>2.5</v>
      </c>
      <c r="D53" s="291">
        <v>3.3</v>
      </c>
      <c r="E53" s="318" t="s">
        <v>244</v>
      </c>
    </row>
    <row r="54" spans="1:11" x14ac:dyDescent="0.25">
      <c r="A54" s="295" t="s">
        <v>312</v>
      </c>
      <c r="B54" s="291">
        <v>0.3</v>
      </c>
      <c r="C54" s="291"/>
      <c r="D54" s="291"/>
      <c r="E54" s="318" t="s">
        <v>244</v>
      </c>
    </row>
    <row r="55" spans="1:11" x14ac:dyDescent="0.25">
      <c r="A55" s="295" t="s">
        <v>311</v>
      </c>
      <c r="B55" s="293">
        <f>B47/1000</f>
        <v>1.4814814814814814E-2</v>
      </c>
      <c r="C55" s="291"/>
      <c r="D55" s="291"/>
      <c r="E55" s="318" t="s">
        <v>313</v>
      </c>
    </row>
    <row r="56" spans="1:11" x14ac:dyDescent="0.25">
      <c r="A56" s="295"/>
      <c r="B56" s="288"/>
      <c r="C56" s="288"/>
      <c r="D56" s="288"/>
      <c r="E56" s="319"/>
    </row>
    <row r="57" spans="1:11" x14ac:dyDescent="0.25">
      <c r="A57" s="295" t="s">
        <v>308</v>
      </c>
      <c r="B57" s="260">
        <f>AVERAGE(C57:D57)</f>
        <v>2.8999999999999998E-3</v>
      </c>
      <c r="C57" s="260">
        <f>C51/Conversions!$D$4</f>
        <v>2.5000000000000001E-3</v>
      </c>
      <c r="D57" s="260">
        <f>D51/Conversions!$D$4</f>
        <v>3.3E-3</v>
      </c>
      <c r="E57" s="318" t="s">
        <v>272</v>
      </c>
    </row>
    <row r="58" spans="1:11" x14ac:dyDescent="0.25">
      <c r="A58" s="295" t="s">
        <v>309</v>
      </c>
      <c r="B58" s="260">
        <f>B52/Conversions!$D$4</f>
        <v>4.0000000000000002E-4</v>
      </c>
      <c r="C58" s="260"/>
      <c r="D58" s="260"/>
      <c r="E58" s="318" t="s">
        <v>272</v>
      </c>
    </row>
    <row r="59" spans="1:11" x14ac:dyDescent="0.25">
      <c r="A59" s="295" t="s">
        <v>310</v>
      </c>
      <c r="B59" s="260">
        <f>AVERAGE(C59:D59)</f>
        <v>2.8999999999999998E-3</v>
      </c>
      <c r="C59" s="260">
        <f>C53/Conversions!$D$4</f>
        <v>2.5000000000000001E-3</v>
      </c>
      <c r="D59" s="260">
        <f>D53/Conversions!$D$4</f>
        <v>3.3E-3</v>
      </c>
      <c r="E59" s="318" t="s">
        <v>272</v>
      </c>
    </row>
    <row r="60" spans="1:11" x14ac:dyDescent="0.25">
      <c r="A60" s="295" t="s">
        <v>312</v>
      </c>
      <c r="B60" s="260">
        <f>B54/Conversions!$D$4</f>
        <v>2.9999999999999997E-4</v>
      </c>
      <c r="C60" s="256"/>
      <c r="D60" s="256"/>
      <c r="E60" s="318" t="s">
        <v>272</v>
      </c>
    </row>
    <row r="61" spans="1:11" ht="15.75" thickBot="1" x14ac:dyDescent="0.3">
      <c r="A61" s="298" t="s">
        <v>233</v>
      </c>
      <c r="B61" s="324">
        <f>0.62</f>
        <v>0.62</v>
      </c>
      <c r="C61" s="325"/>
      <c r="D61" s="325"/>
      <c r="E61" s="320" t="s">
        <v>319</v>
      </c>
      <c r="G61" s="257"/>
    </row>
    <row r="62" spans="1:11" ht="15.75" thickBot="1" x14ac:dyDescent="0.3">
      <c r="D62" s="247"/>
      <c r="E62" s="256"/>
      <c r="G62" s="257"/>
    </row>
    <row r="63" spans="1:11" ht="15.75" thickBot="1" x14ac:dyDescent="0.3">
      <c r="A63" s="346" t="s">
        <v>416</v>
      </c>
      <c r="B63" s="345">
        <f>4.19/Conversions!D5</f>
        <v>4.1900000000000001E-3</v>
      </c>
      <c r="C63" s="342" t="s">
        <v>415</v>
      </c>
      <c r="D63" s="240" t="s">
        <v>365</v>
      </c>
      <c r="E63" s="256"/>
      <c r="G63" s="256"/>
      <c r="K63" t="s">
        <v>291</v>
      </c>
    </row>
    <row r="64" spans="1:11" x14ac:dyDescent="0.25">
      <c r="A64" s="306" t="s">
        <v>236</v>
      </c>
      <c r="B64" s="343" t="s">
        <v>59</v>
      </c>
      <c r="C64" s="344" t="s">
        <v>71</v>
      </c>
      <c r="D64" s="247"/>
      <c r="E64" s="258"/>
      <c r="G64" s="258"/>
    </row>
    <row r="65" spans="1:13" x14ac:dyDescent="0.25">
      <c r="A65" s="287" t="s">
        <v>237</v>
      </c>
      <c r="B65" s="257">
        <v>8.7999999999999995E-2</v>
      </c>
      <c r="C65" s="318" t="s">
        <v>317</v>
      </c>
      <c r="E65" s="257"/>
      <c r="G65" s="256"/>
    </row>
    <row r="66" spans="1:13" x14ac:dyDescent="0.25">
      <c r="A66" s="287"/>
      <c r="B66" s="332">
        <f>B65/19.44</f>
        <v>4.5267489711934153E-3</v>
      </c>
      <c r="C66" s="318" t="s">
        <v>254</v>
      </c>
      <c r="D66" s="259" t="s">
        <v>291</v>
      </c>
      <c r="E66" s="257"/>
      <c r="G66" s="256"/>
    </row>
    <row r="67" spans="1:13" x14ac:dyDescent="0.25">
      <c r="A67" s="307" t="s">
        <v>238</v>
      </c>
      <c r="B67" s="308">
        <v>1.1200000000000001</v>
      </c>
      <c r="C67" s="321" t="s">
        <v>318</v>
      </c>
      <c r="D67" s="331"/>
      <c r="G67" s="256"/>
    </row>
    <row r="68" spans="1:13" ht="15.75" thickBot="1" x14ac:dyDescent="0.3">
      <c r="A68" s="334"/>
      <c r="B68" s="335">
        <f>B67/19.44</f>
        <v>5.7613168724279837E-2</v>
      </c>
      <c r="C68" s="294" t="s">
        <v>331</v>
      </c>
      <c r="D68" s="259" t="s">
        <v>291</v>
      </c>
      <c r="G68" s="256"/>
    </row>
    <row r="69" spans="1:13" x14ac:dyDescent="0.25">
      <c r="A69" s="336" t="s">
        <v>337</v>
      </c>
      <c r="B69" s="337">
        <f>B47</f>
        <v>14.814814814814813</v>
      </c>
      <c r="C69" s="338" t="s">
        <v>336</v>
      </c>
      <c r="D69" s="260"/>
      <c r="G69" s="256"/>
    </row>
    <row r="70" spans="1:13" x14ac:dyDescent="0.25">
      <c r="A70" s="299"/>
      <c r="B70" s="301">
        <v>0.3</v>
      </c>
      <c r="C70" s="292" t="s">
        <v>419</v>
      </c>
      <c r="D70" s="260"/>
      <c r="G70" s="258"/>
    </row>
    <row r="71" spans="1:13" x14ac:dyDescent="0.25">
      <c r="A71" s="299"/>
      <c r="B71" s="301">
        <f>B69/B70</f>
        <v>49.382716049382715</v>
      </c>
      <c r="C71" s="292" t="s">
        <v>330</v>
      </c>
      <c r="D71" s="260"/>
      <c r="G71" s="256"/>
    </row>
    <row r="72" spans="1:13" x14ac:dyDescent="0.25">
      <c r="A72" s="299"/>
      <c r="B72" s="301">
        <v>25</v>
      </c>
      <c r="C72" s="292" t="s">
        <v>334</v>
      </c>
      <c r="D72" s="260"/>
      <c r="G72" s="256"/>
    </row>
    <row r="73" spans="1:13" x14ac:dyDescent="0.25">
      <c r="A73" s="299"/>
      <c r="B73" s="301">
        <f>AVERAGE(90, 70)</f>
        <v>80</v>
      </c>
      <c r="C73" s="292" t="s">
        <v>333</v>
      </c>
      <c r="D73" s="260"/>
      <c r="G73" s="257"/>
    </row>
    <row r="74" spans="1:13" x14ac:dyDescent="0.25">
      <c r="A74" s="299"/>
      <c r="B74" s="301">
        <f>(B73-B72)</f>
        <v>55</v>
      </c>
      <c r="C74" s="290" t="s">
        <v>335</v>
      </c>
      <c r="D74" s="256"/>
      <c r="G74" s="256"/>
    </row>
    <row r="75" spans="1:13" ht="15.75" thickBot="1" x14ac:dyDescent="0.3">
      <c r="A75" s="302"/>
      <c r="B75" s="329">
        <f>B71*B63*B74</f>
        <v>11.380246913580248</v>
      </c>
      <c r="C75" s="339" t="s">
        <v>265</v>
      </c>
      <c r="D75" s="260" t="s">
        <v>417</v>
      </c>
      <c r="G75" s="258"/>
    </row>
    <row r="76" spans="1:13" x14ac:dyDescent="0.25">
      <c r="A76" s="309" t="s">
        <v>239</v>
      </c>
      <c r="B76" s="330" t="s">
        <v>59</v>
      </c>
      <c r="C76" s="311" t="s">
        <v>71</v>
      </c>
      <c r="D76" s="256"/>
      <c r="G76" s="256"/>
    </row>
    <row r="77" spans="1:13" x14ac:dyDescent="0.25">
      <c r="A77" s="287" t="s">
        <v>268</v>
      </c>
      <c r="B77" s="301">
        <v>3.4</v>
      </c>
      <c r="C77" s="318" t="s">
        <v>316</v>
      </c>
      <c r="D77" s="256"/>
      <c r="G77" s="256"/>
      <c r="K77" t="s">
        <v>291</v>
      </c>
      <c r="M77">
        <f>1.6*4.18*55</f>
        <v>367.84</v>
      </c>
    </row>
    <row r="78" spans="1:13" x14ac:dyDescent="0.25">
      <c r="A78" s="287"/>
      <c r="B78" s="333">
        <f>B77/19.44</f>
        <v>0.17489711934156377</v>
      </c>
      <c r="C78" s="292" t="s">
        <v>272</v>
      </c>
      <c r="D78" s="259" t="s">
        <v>291</v>
      </c>
      <c r="G78" s="257"/>
    </row>
    <row r="79" spans="1:13" ht="15.75" thickBot="1" x14ac:dyDescent="0.3">
      <c r="A79" s="313" t="s">
        <v>269</v>
      </c>
      <c r="B79" s="329">
        <f>100/Conversions!D4</f>
        <v>0.1</v>
      </c>
      <c r="C79" s="320" t="s">
        <v>272</v>
      </c>
      <c r="D79" s="256"/>
      <c r="G79" s="257"/>
    </row>
    <row r="80" spans="1:13" x14ac:dyDescent="0.25">
      <c r="G80" s="257"/>
    </row>
    <row r="81" spans="4:13" x14ac:dyDescent="0.25">
      <c r="G81" s="257"/>
    </row>
    <row r="82" spans="4:13" x14ac:dyDescent="0.25">
      <c r="D82" s="256"/>
    </row>
    <row r="83" spans="4:13" x14ac:dyDescent="0.25">
      <c r="D83" s="256"/>
    </row>
    <row r="85" spans="4:13" x14ac:dyDescent="0.25">
      <c r="D85" s="256"/>
    </row>
    <row r="88" spans="4:13" x14ac:dyDescent="0.25">
      <c r="E88" s="282"/>
    </row>
    <row r="91" spans="4:13" x14ac:dyDescent="0.25">
      <c r="L91" s="241"/>
      <c r="M91" s="254"/>
    </row>
    <row r="92" spans="4:13" x14ac:dyDescent="0.25">
      <c r="J92" s="286"/>
      <c r="K92" s="241"/>
      <c r="L92" s="241"/>
      <c r="M92" s="286"/>
    </row>
    <row r="93" spans="4:13" x14ac:dyDescent="0.25">
      <c r="J93" s="241"/>
      <c r="K93" s="241"/>
      <c r="L93" s="241"/>
      <c r="M93" s="241"/>
    </row>
    <row r="94" spans="4:13" x14ac:dyDescent="0.25">
      <c r="J94" s="241"/>
      <c r="K94" s="241"/>
      <c r="L94" s="241"/>
      <c r="M94" s="241"/>
    </row>
    <row r="97" spans="10:12" x14ac:dyDescent="0.25">
      <c r="J97" s="241"/>
      <c r="K97" s="241"/>
      <c r="L97" s="241"/>
    </row>
    <row r="102" spans="10:12" x14ac:dyDescent="0.25">
      <c r="K102" t="s">
        <v>291</v>
      </c>
    </row>
    <row r="117" spans="5:7" x14ac:dyDescent="0.25">
      <c r="E117" s="241"/>
      <c r="F117" s="241"/>
      <c r="G117" s="241"/>
    </row>
    <row r="118" spans="5:7" x14ac:dyDescent="0.25">
      <c r="E118" s="241"/>
      <c r="F118" s="241"/>
      <c r="G118" s="241"/>
    </row>
    <row r="119" spans="5:7" x14ac:dyDescent="0.25">
      <c r="E119" s="245"/>
      <c r="F119" s="241"/>
      <c r="G119" s="241"/>
    </row>
    <row r="120" spans="5:7" x14ac:dyDescent="0.25">
      <c r="E120" s="245"/>
      <c r="F120" s="245"/>
      <c r="G120" s="245"/>
    </row>
    <row r="121" spans="5:7" x14ac:dyDescent="0.25">
      <c r="E121" s="246"/>
      <c r="F121" s="246"/>
      <c r="G121" s="246"/>
    </row>
    <row r="122" spans="5:7" x14ac:dyDescent="0.25">
      <c r="E122" s="246"/>
      <c r="F122" s="247"/>
      <c r="G122" s="246"/>
    </row>
    <row r="123" spans="5:7" x14ac:dyDescent="0.25">
      <c r="E123" s="241"/>
      <c r="F123" s="241"/>
      <c r="G123" s="241"/>
    </row>
    <row r="124" spans="5:7" x14ac:dyDescent="0.25">
      <c r="E124" s="241"/>
      <c r="F124" s="241"/>
      <c r="G124" s="241"/>
    </row>
    <row r="125" spans="5:7" x14ac:dyDescent="0.25">
      <c r="E125" s="241"/>
      <c r="F125" s="241"/>
      <c r="G125" s="241"/>
    </row>
    <row r="126" spans="5:7" x14ac:dyDescent="0.25">
      <c r="E126" s="241"/>
      <c r="F126" s="241"/>
      <c r="G126" s="241"/>
    </row>
    <row r="127" spans="5:7" x14ac:dyDescent="0.25">
      <c r="E127" s="241"/>
      <c r="F127" s="241"/>
      <c r="G127" s="241"/>
    </row>
    <row r="128" spans="5:7" x14ac:dyDescent="0.25">
      <c r="E128" s="241"/>
      <c r="F128" s="241"/>
      <c r="G128" s="241"/>
    </row>
    <row r="129" spans="5:12" x14ac:dyDescent="0.25">
      <c r="E129" s="241"/>
      <c r="F129" s="241"/>
      <c r="G129" s="241"/>
    </row>
    <row r="133" spans="5:12" x14ac:dyDescent="0.25">
      <c r="J133" s="241"/>
      <c r="K133" s="241"/>
      <c r="L133" s="241"/>
    </row>
  </sheetData>
  <pageMargins left="0.7" right="0.7" top="0.75" bottom="0.75" header="0.3" footer="0.3"/>
  <pageSetup orientation="portrait" horizontalDpi="1200" verticalDpi="1200" r:id="rId1"/>
  <ignoredErrors>
    <ignoredError sqref="B5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L37"/>
  <sheetViews>
    <sheetView workbookViewId="0">
      <selection activeCell="D4" sqref="D4"/>
    </sheetView>
  </sheetViews>
  <sheetFormatPr defaultColWidth="9.140625" defaultRowHeight="12.75" x14ac:dyDescent="0.2"/>
  <cols>
    <col min="1" max="3" width="9.140625" style="221"/>
    <col min="4" max="4" width="13.42578125" style="221" bestFit="1" customWidth="1"/>
    <col min="5" max="5" width="16.42578125" style="221" bestFit="1" customWidth="1"/>
    <col min="6" max="6" width="23.42578125" style="221" customWidth="1"/>
    <col min="7" max="7" width="11" style="221" bestFit="1" customWidth="1"/>
    <col min="8" max="259" width="9.140625" style="221"/>
    <col min="260" max="260" width="13.42578125" style="221" bestFit="1" customWidth="1"/>
    <col min="261" max="261" width="16.42578125" style="221" bestFit="1" customWidth="1"/>
    <col min="262" max="262" width="23.42578125" style="221" customWidth="1"/>
    <col min="263" max="263" width="11" style="221" bestFit="1" customWidth="1"/>
    <col min="264" max="515" width="9.140625" style="221"/>
    <col min="516" max="516" width="13.42578125" style="221" bestFit="1" customWidth="1"/>
    <col min="517" max="517" width="16.42578125" style="221" bestFit="1" customWidth="1"/>
    <col min="518" max="518" width="23.42578125" style="221" customWidth="1"/>
    <col min="519" max="519" width="11" style="221" bestFit="1" customWidth="1"/>
    <col min="520" max="771" width="9.140625" style="221"/>
    <col min="772" max="772" width="13.42578125" style="221" bestFit="1" customWidth="1"/>
    <col min="773" max="773" width="16.42578125" style="221" bestFit="1" customWidth="1"/>
    <col min="774" max="774" width="23.42578125" style="221" customWidth="1"/>
    <col min="775" max="775" width="11" style="221" bestFit="1" customWidth="1"/>
    <col min="776" max="1027" width="9.140625" style="221"/>
    <col min="1028" max="1028" width="13.42578125" style="221" bestFit="1" customWidth="1"/>
    <col min="1029" max="1029" width="16.42578125" style="221" bestFit="1" customWidth="1"/>
    <col min="1030" max="1030" width="23.42578125" style="221" customWidth="1"/>
    <col min="1031" max="1031" width="11" style="221" bestFit="1" customWidth="1"/>
    <col min="1032" max="1283" width="9.140625" style="221"/>
    <col min="1284" max="1284" width="13.42578125" style="221" bestFit="1" customWidth="1"/>
    <col min="1285" max="1285" width="16.42578125" style="221" bestFit="1" customWidth="1"/>
    <col min="1286" max="1286" width="23.42578125" style="221" customWidth="1"/>
    <col min="1287" max="1287" width="11" style="221" bestFit="1" customWidth="1"/>
    <col min="1288" max="1539" width="9.140625" style="221"/>
    <col min="1540" max="1540" width="13.42578125" style="221" bestFit="1" customWidth="1"/>
    <col min="1541" max="1541" width="16.42578125" style="221" bestFit="1" customWidth="1"/>
    <col min="1542" max="1542" width="23.42578125" style="221" customWidth="1"/>
    <col min="1543" max="1543" width="11" style="221" bestFit="1" customWidth="1"/>
    <col min="1544" max="1795" width="9.140625" style="221"/>
    <col min="1796" max="1796" width="13.42578125" style="221" bestFit="1" customWidth="1"/>
    <col min="1797" max="1797" width="16.42578125" style="221" bestFit="1" customWidth="1"/>
    <col min="1798" max="1798" width="23.42578125" style="221" customWidth="1"/>
    <col min="1799" max="1799" width="11" style="221" bestFit="1" customWidth="1"/>
    <col min="1800" max="2051" width="9.140625" style="221"/>
    <col min="2052" max="2052" width="13.42578125" style="221" bestFit="1" customWidth="1"/>
    <col min="2053" max="2053" width="16.42578125" style="221" bestFit="1" customWidth="1"/>
    <col min="2054" max="2054" width="23.42578125" style="221" customWidth="1"/>
    <col min="2055" max="2055" width="11" style="221" bestFit="1" customWidth="1"/>
    <col min="2056" max="2307" width="9.140625" style="221"/>
    <col min="2308" max="2308" width="13.42578125" style="221" bestFit="1" customWidth="1"/>
    <col min="2309" max="2309" width="16.42578125" style="221" bestFit="1" customWidth="1"/>
    <col min="2310" max="2310" width="23.42578125" style="221" customWidth="1"/>
    <col min="2311" max="2311" width="11" style="221" bestFit="1" customWidth="1"/>
    <col min="2312" max="2563" width="9.140625" style="221"/>
    <col min="2564" max="2564" width="13.42578125" style="221" bestFit="1" customWidth="1"/>
    <col min="2565" max="2565" width="16.42578125" style="221" bestFit="1" customWidth="1"/>
    <col min="2566" max="2566" width="23.42578125" style="221" customWidth="1"/>
    <col min="2567" max="2567" width="11" style="221" bestFit="1" customWidth="1"/>
    <col min="2568" max="2819" width="9.140625" style="221"/>
    <col min="2820" max="2820" width="13.42578125" style="221" bestFit="1" customWidth="1"/>
    <col min="2821" max="2821" width="16.42578125" style="221" bestFit="1" customWidth="1"/>
    <col min="2822" max="2822" width="23.42578125" style="221" customWidth="1"/>
    <col min="2823" max="2823" width="11" style="221" bestFit="1" customWidth="1"/>
    <col min="2824" max="3075" width="9.140625" style="221"/>
    <col min="3076" max="3076" width="13.42578125" style="221" bestFit="1" customWidth="1"/>
    <col min="3077" max="3077" width="16.42578125" style="221" bestFit="1" customWidth="1"/>
    <col min="3078" max="3078" width="23.42578125" style="221" customWidth="1"/>
    <col min="3079" max="3079" width="11" style="221" bestFit="1" customWidth="1"/>
    <col min="3080" max="3331" width="9.140625" style="221"/>
    <col min="3332" max="3332" width="13.42578125" style="221" bestFit="1" customWidth="1"/>
    <col min="3333" max="3333" width="16.42578125" style="221" bestFit="1" customWidth="1"/>
    <col min="3334" max="3334" width="23.42578125" style="221" customWidth="1"/>
    <col min="3335" max="3335" width="11" style="221" bestFit="1" customWidth="1"/>
    <col min="3336" max="3587" width="9.140625" style="221"/>
    <col min="3588" max="3588" width="13.42578125" style="221" bestFit="1" customWidth="1"/>
    <col min="3589" max="3589" width="16.42578125" style="221" bestFit="1" customWidth="1"/>
    <col min="3590" max="3590" width="23.42578125" style="221" customWidth="1"/>
    <col min="3591" max="3591" width="11" style="221" bestFit="1" customWidth="1"/>
    <col min="3592" max="3843" width="9.140625" style="221"/>
    <col min="3844" max="3844" width="13.42578125" style="221" bestFit="1" customWidth="1"/>
    <col min="3845" max="3845" width="16.42578125" style="221" bestFit="1" customWidth="1"/>
    <col min="3846" max="3846" width="23.42578125" style="221" customWidth="1"/>
    <col min="3847" max="3847" width="11" style="221" bestFit="1" customWidth="1"/>
    <col min="3848" max="4099" width="9.140625" style="221"/>
    <col min="4100" max="4100" width="13.42578125" style="221" bestFit="1" customWidth="1"/>
    <col min="4101" max="4101" width="16.42578125" style="221" bestFit="1" customWidth="1"/>
    <col min="4102" max="4102" width="23.42578125" style="221" customWidth="1"/>
    <col min="4103" max="4103" width="11" style="221" bestFit="1" customWidth="1"/>
    <col min="4104" max="4355" width="9.140625" style="221"/>
    <col min="4356" max="4356" width="13.42578125" style="221" bestFit="1" customWidth="1"/>
    <col min="4357" max="4357" width="16.42578125" style="221" bestFit="1" customWidth="1"/>
    <col min="4358" max="4358" width="23.42578125" style="221" customWidth="1"/>
    <col min="4359" max="4359" width="11" style="221" bestFit="1" customWidth="1"/>
    <col min="4360" max="4611" width="9.140625" style="221"/>
    <col min="4612" max="4612" width="13.42578125" style="221" bestFit="1" customWidth="1"/>
    <col min="4613" max="4613" width="16.42578125" style="221" bestFit="1" customWidth="1"/>
    <col min="4614" max="4614" width="23.42578125" style="221" customWidth="1"/>
    <col min="4615" max="4615" width="11" style="221" bestFit="1" customWidth="1"/>
    <col min="4616" max="4867" width="9.140625" style="221"/>
    <col min="4868" max="4868" width="13.42578125" style="221" bestFit="1" customWidth="1"/>
    <col min="4869" max="4869" width="16.42578125" style="221" bestFit="1" customWidth="1"/>
    <col min="4870" max="4870" width="23.42578125" style="221" customWidth="1"/>
    <col min="4871" max="4871" width="11" style="221" bestFit="1" customWidth="1"/>
    <col min="4872" max="5123" width="9.140625" style="221"/>
    <col min="5124" max="5124" width="13.42578125" style="221" bestFit="1" customWidth="1"/>
    <col min="5125" max="5125" width="16.42578125" style="221" bestFit="1" customWidth="1"/>
    <col min="5126" max="5126" width="23.42578125" style="221" customWidth="1"/>
    <col min="5127" max="5127" width="11" style="221" bestFit="1" customWidth="1"/>
    <col min="5128" max="5379" width="9.140625" style="221"/>
    <col min="5380" max="5380" width="13.42578125" style="221" bestFit="1" customWidth="1"/>
    <col min="5381" max="5381" width="16.42578125" style="221" bestFit="1" customWidth="1"/>
    <col min="5382" max="5382" width="23.42578125" style="221" customWidth="1"/>
    <col min="5383" max="5383" width="11" style="221" bestFit="1" customWidth="1"/>
    <col min="5384" max="5635" width="9.140625" style="221"/>
    <col min="5636" max="5636" width="13.42578125" style="221" bestFit="1" customWidth="1"/>
    <col min="5637" max="5637" width="16.42578125" style="221" bestFit="1" customWidth="1"/>
    <col min="5638" max="5638" width="23.42578125" style="221" customWidth="1"/>
    <col min="5639" max="5639" width="11" style="221" bestFit="1" customWidth="1"/>
    <col min="5640" max="5891" width="9.140625" style="221"/>
    <col min="5892" max="5892" width="13.42578125" style="221" bestFit="1" customWidth="1"/>
    <col min="5893" max="5893" width="16.42578125" style="221" bestFit="1" customWidth="1"/>
    <col min="5894" max="5894" width="23.42578125" style="221" customWidth="1"/>
    <col min="5895" max="5895" width="11" style="221" bestFit="1" customWidth="1"/>
    <col min="5896" max="6147" width="9.140625" style="221"/>
    <col min="6148" max="6148" width="13.42578125" style="221" bestFit="1" customWidth="1"/>
    <col min="6149" max="6149" width="16.42578125" style="221" bestFit="1" customWidth="1"/>
    <col min="6150" max="6150" width="23.42578125" style="221" customWidth="1"/>
    <col min="6151" max="6151" width="11" style="221" bestFit="1" customWidth="1"/>
    <col min="6152" max="6403" width="9.140625" style="221"/>
    <col min="6404" max="6404" width="13.42578125" style="221" bestFit="1" customWidth="1"/>
    <col min="6405" max="6405" width="16.42578125" style="221" bestFit="1" customWidth="1"/>
    <col min="6406" max="6406" width="23.42578125" style="221" customWidth="1"/>
    <col min="6407" max="6407" width="11" style="221" bestFit="1" customWidth="1"/>
    <col min="6408" max="6659" width="9.140625" style="221"/>
    <col min="6660" max="6660" width="13.42578125" style="221" bestFit="1" customWidth="1"/>
    <col min="6661" max="6661" width="16.42578125" style="221" bestFit="1" customWidth="1"/>
    <col min="6662" max="6662" width="23.42578125" style="221" customWidth="1"/>
    <col min="6663" max="6663" width="11" style="221" bestFit="1" customWidth="1"/>
    <col min="6664" max="6915" width="9.140625" style="221"/>
    <col min="6916" max="6916" width="13.42578125" style="221" bestFit="1" customWidth="1"/>
    <col min="6917" max="6917" width="16.42578125" style="221" bestFit="1" customWidth="1"/>
    <col min="6918" max="6918" width="23.42578125" style="221" customWidth="1"/>
    <col min="6919" max="6919" width="11" style="221" bestFit="1" customWidth="1"/>
    <col min="6920" max="7171" width="9.140625" style="221"/>
    <col min="7172" max="7172" width="13.42578125" style="221" bestFit="1" customWidth="1"/>
    <col min="7173" max="7173" width="16.42578125" style="221" bestFit="1" customWidth="1"/>
    <col min="7174" max="7174" width="23.42578125" style="221" customWidth="1"/>
    <col min="7175" max="7175" width="11" style="221" bestFit="1" customWidth="1"/>
    <col min="7176" max="7427" width="9.140625" style="221"/>
    <col min="7428" max="7428" width="13.42578125" style="221" bestFit="1" customWidth="1"/>
    <col min="7429" max="7429" width="16.42578125" style="221" bestFit="1" customWidth="1"/>
    <col min="7430" max="7430" width="23.42578125" style="221" customWidth="1"/>
    <col min="7431" max="7431" width="11" style="221" bestFit="1" customWidth="1"/>
    <col min="7432" max="7683" width="9.140625" style="221"/>
    <col min="7684" max="7684" width="13.42578125" style="221" bestFit="1" customWidth="1"/>
    <col min="7685" max="7685" width="16.42578125" style="221" bestFit="1" customWidth="1"/>
    <col min="7686" max="7686" width="23.42578125" style="221" customWidth="1"/>
    <col min="7687" max="7687" width="11" style="221" bestFit="1" customWidth="1"/>
    <col min="7688" max="7939" width="9.140625" style="221"/>
    <col min="7940" max="7940" width="13.42578125" style="221" bestFit="1" customWidth="1"/>
    <col min="7941" max="7941" width="16.42578125" style="221" bestFit="1" customWidth="1"/>
    <col min="7942" max="7942" width="23.42578125" style="221" customWidth="1"/>
    <col min="7943" max="7943" width="11" style="221" bestFit="1" customWidth="1"/>
    <col min="7944" max="8195" width="9.140625" style="221"/>
    <col min="8196" max="8196" width="13.42578125" style="221" bestFit="1" customWidth="1"/>
    <col min="8197" max="8197" width="16.42578125" style="221" bestFit="1" customWidth="1"/>
    <col min="8198" max="8198" width="23.42578125" style="221" customWidth="1"/>
    <col min="8199" max="8199" width="11" style="221" bestFit="1" customWidth="1"/>
    <col min="8200" max="8451" width="9.140625" style="221"/>
    <col min="8452" max="8452" width="13.42578125" style="221" bestFit="1" customWidth="1"/>
    <col min="8453" max="8453" width="16.42578125" style="221" bestFit="1" customWidth="1"/>
    <col min="8454" max="8454" width="23.42578125" style="221" customWidth="1"/>
    <col min="8455" max="8455" width="11" style="221" bestFit="1" customWidth="1"/>
    <col min="8456" max="8707" width="9.140625" style="221"/>
    <col min="8708" max="8708" width="13.42578125" style="221" bestFit="1" customWidth="1"/>
    <col min="8709" max="8709" width="16.42578125" style="221" bestFit="1" customWidth="1"/>
    <col min="8710" max="8710" width="23.42578125" style="221" customWidth="1"/>
    <col min="8711" max="8711" width="11" style="221" bestFit="1" customWidth="1"/>
    <col min="8712" max="8963" width="9.140625" style="221"/>
    <col min="8964" max="8964" width="13.42578125" style="221" bestFit="1" customWidth="1"/>
    <col min="8965" max="8965" width="16.42578125" style="221" bestFit="1" customWidth="1"/>
    <col min="8966" max="8966" width="23.42578125" style="221" customWidth="1"/>
    <col min="8967" max="8967" width="11" style="221" bestFit="1" customWidth="1"/>
    <col min="8968" max="9219" width="9.140625" style="221"/>
    <col min="9220" max="9220" width="13.42578125" style="221" bestFit="1" customWidth="1"/>
    <col min="9221" max="9221" width="16.42578125" style="221" bestFit="1" customWidth="1"/>
    <col min="9222" max="9222" width="23.42578125" style="221" customWidth="1"/>
    <col min="9223" max="9223" width="11" style="221" bestFit="1" customWidth="1"/>
    <col min="9224" max="9475" width="9.140625" style="221"/>
    <col min="9476" max="9476" width="13.42578125" style="221" bestFit="1" customWidth="1"/>
    <col min="9477" max="9477" width="16.42578125" style="221" bestFit="1" customWidth="1"/>
    <col min="9478" max="9478" width="23.42578125" style="221" customWidth="1"/>
    <col min="9479" max="9479" width="11" style="221" bestFit="1" customWidth="1"/>
    <col min="9480" max="9731" width="9.140625" style="221"/>
    <col min="9732" max="9732" width="13.42578125" style="221" bestFit="1" customWidth="1"/>
    <col min="9733" max="9733" width="16.42578125" style="221" bestFit="1" customWidth="1"/>
    <col min="9734" max="9734" width="23.42578125" style="221" customWidth="1"/>
    <col min="9735" max="9735" width="11" style="221" bestFit="1" customWidth="1"/>
    <col min="9736" max="9987" width="9.140625" style="221"/>
    <col min="9988" max="9988" width="13.42578125" style="221" bestFit="1" customWidth="1"/>
    <col min="9989" max="9989" width="16.42578125" style="221" bestFit="1" customWidth="1"/>
    <col min="9990" max="9990" width="23.42578125" style="221" customWidth="1"/>
    <col min="9991" max="9991" width="11" style="221" bestFit="1" customWidth="1"/>
    <col min="9992" max="10243" width="9.140625" style="221"/>
    <col min="10244" max="10244" width="13.42578125" style="221" bestFit="1" customWidth="1"/>
    <col min="10245" max="10245" width="16.42578125" style="221" bestFit="1" customWidth="1"/>
    <col min="10246" max="10246" width="23.42578125" style="221" customWidth="1"/>
    <col min="10247" max="10247" width="11" style="221" bestFit="1" customWidth="1"/>
    <col min="10248" max="10499" width="9.140625" style="221"/>
    <col min="10500" max="10500" width="13.42578125" style="221" bestFit="1" customWidth="1"/>
    <col min="10501" max="10501" width="16.42578125" style="221" bestFit="1" customWidth="1"/>
    <col min="10502" max="10502" width="23.42578125" style="221" customWidth="1"/>
    <col min="10503" max="10503" width="11" style="221" bestFit="1" customWidth="1"/>
    <col min="10504" max="10755" width="9.140625" style="221"/>
    <col min="10756" max="10756" width="13.42578125" style="221" bestFit="1" customWidth="1"/>
    <col min="10757" max="10757" width="16.42578125" style="221" bestFit="1" customWidth="1"/>
    <col min="10758" max="10758" width="23.42578125" style="221" customWidth="1"/>
    <col min="10759" max="10759" width="11" style="221" bestFit="1" customWidth="1"/>
    <col min="10760" max="11011" width="9.140625" style="221"/>
    <col min="11012" max="11012" width="13.42578125" style="221" bestFit="1" customWidth="1"/>
    <col min="11013" max="11013" width="16.42578125" style="221" bestFit="1" customWidth="1"/>
    <col min="11014" max="11014" width="23.42578125" style="221" customWidth="1"/>
    <col min="11015" max="11015" width="11" style="221" bestFit="1" customWidth="1"/>
    <col min="11016" max="11267" width="9.140625" style="221"/>
    <col min="11268" max="11268" width="13.42578125" style="221" bestFit="1" customWidth="1"/>
    <col min="11269" max="11269" width="16.42578125" style="221" bestFit="1" customWidth="1"/>
    <col min="11270" max="11270" width="23.42578125" style="221" customWidth="1"/>
    <col min="11271" max="11271" width="11" style="221" bestFit="1" customWidth="1"/>
    <col min="11272" max="11523" width="9.140625" style="221"/>
    <col min="11524" max="11524" width="13.42578125" style="221" bestFit="1" customWidth="1"/>
    <col min="11525" max="11525" width="16.42578125" style="221" bestFit="1" customWidth="1"/>
    <col min="11526" max="11526" width="23.42578125" style="221" customWidth="1"/>
    <col min="11527" max="11527" width="11" style="221" bestFit="1" customWidth="1"/>
    <col min="11528" max="11779" width="9.140625" style="221"/>
    <col min="11780" max="11780" width="13.42578125" style="221" bestFit="1" customWidth="1"/>
    <col min="11781" max="11781" width="16.42578125" style="221" bestFit="1" customWidth="1"/>
    <col min="11782" max="11782" width="23.42578125" style="221" customWidth="1"/>
    <col min="11783" max="11783" width="11" style="221" bestFit="1" customWidth="1"/>
    <col min="11784" max="12035" width="9.140625" style="221"/>
    <col min="12036" max="12036" width="13.42578125" style="221" bestFit="1" customWidth="1"/>
    <col min="12037" max="12037" width="16.42578125" style="221" bestFit="1" customWidth="1"/>
    <col min="12038" max="12038" width="23.42578125" style="221" customWidth="1"/>
    <col min="12039" max="12039" width="11" style="221" bestFit="1" customWidth="1"/>
    <col min="12040" max="12291" width="9.140625" style="221"/>
    <col min="12292" max="12292" width="13.42578125" style="221" bestFit="1" customWidth="1"/>
    <col min="12293" max="12293" width="16.42578125" style="221" bestFit="1" customWidth="1"/>
    <col min="12294" max="12294" width="23.42578125" style="221" customWidth="1"/>
    <col min="12295" max="12295" width="11" style="221" bestFit="1" customWidth="1"/>
    <col min="12296" max="12547" width="9.140625" style="221"/>
    <col min="12548" max="12548" width="13.42578125" style="221" bestFit="1" customWidth="1"/>
    <col min="12549" max="12549" width="16.42578125" style="221" bestFit="1" customWidth="1"/>
    <col min="12550" max="12550" width="23.42578125" style="221" customWidth="1"/>
    <col min="12551" max="12551" width="11" style="221" bestFit="1" customWidth="1"/>
    <col min="12552" max="12803" width="9.140625" style="221"/>
    <col min="12804" max="12804" width="13.42578125" style="221" bestFit="1" customWidth="1"/>
    <col min="12805" max="12805" width="16.42578125" style="221" bestFit="1" customWidth="1"/>
    <col min="12806" max="12806" width="23.42578125" style="221" customWidth="1"/>
    <col min="12807" max="12807" width="11" style="221" bestFit="1" customWidth="1"/>
    <col min="12808" max="13059" width="9.140625" style="221"/>
    <col min="13060" max="13060" width="13.42578125" style="221" bestFit="1" customWidth="1"/>
    <col min="13061" max="13061" width="16.42578125" style="221" bestFit="1" customWidth="1"/>
    <col min="13062" max="13062" width="23.42578125" style="221" customWidth="1"/>
    <col min="13063" max="13063" width="11" style="221" bestFit="1" customWidth="1"/>
    <col min="13064" max="13315" width="9.140625" style="221"/>
    <col min="13316" max="13316" width="13.42578125" style="221" bestFit="1" customWidth="1"/>
    <col min="13317" max="13317" width="16.42578125" style="221" bestFit="1" customWidth="1"/>
    <col min="13318" max="13318" width="23.42578125" style="221" customWidth="1"/>
    <col min="13319" max="13319" width="11" style="221" bestFit="1" customWidth="1"/>
    <col min="13320" max="13571" width="9.140625" style="221"/>
    <col min="13572" max="13572" width="13.42578125" style="221" bestFit="1" customWidth="1"/>
    <col min="13573" max="13573" width="16.42578125" style="221" bestFit="1" customWidth="1"/>
    <col min="13574" max="13574" width="23.42578125" style="221" customWidth="1"/>
    <col min="13575" max="13575" width="11" style="221" bestFit="1" customWidth="1"/>
    <col min="13576" max="13827" width="9.140625" style="221"/>
    <col min="13828" max="13828" width="13.42578125" style="221" bestFit="1" customWidth="1"/>
    <col min="13829" max="13829" width="16.42578125" style="221" bestFit="1" customWidth="1"/>
    <col min="13830" max="13830" width="23.42578125" style="221" customWidth="1"/>
    <col min="13831" max="13831" width="11" style="221" bestFit="1" customWidth="1"/>
    <col min="13832" max="14083" width="9.140625" style="221"/>
    <col min="14084" max="14084" width="13.42578125" style="221" bestFit="1" customWidth="1"/>
    <col min="14085" max="14085" width="16.42578125" style="221" bestFit="1" customWidth="1"/>
    <col min="14086" max="14086" width="23.42578125" style="221" customWidth="1"/>
    <col min="14087" max="14087" width="11" style="221" bestFit="1" customWidth="1"/>
    <col min="14088" max="14339" width="9.140625" style="221"/>
    <col min="14340" max="14340" width="13.42578125" style="221" bestFit="1" customWidth="1"/>
    <col min="14341" max="14341" width="16.42578125" style="221" bestFit="1" customWidth="1"/>
    <col min="14342" max="14342" width="23.42578125" style="221" customWidth="1"/>
    <col min="14343" max="14343" width="11" style="221" bestFit="1" customWidth="1"/>
    <col min="14344" max="14595" width="9.140625" style="221"/>
    <col min="14596" max="14596" width="13.42578125" style="221" bestFit="1" customWidth="1"/>
    <col min="14597" max="14597" width="16.42578125" style="221" bestFit="1" customWidth="1"/>
    <col min="14598" max="14598" width="23.42578125" style="221" customWidth="1"/>
    <col min="14599" max="14599" width="11" style="221" bestFit="1" customWidth="1"/>
    <col min="14600" max="14851" width="9.140625" style="221"/>
    <col min="14852" max="14852" width="13.42578125" style="221" bestFit="1" customWidth="1"/>
    <col min="14853" max="14853" width="16.42578125" style="221" bestFit="1" customWidth="1"/>
    <col min="14854" max="14854" width="23.42578125" style="221" customWidth="1"/>
    <col min="14855" max="14855" width="11" style="221" bestFit="1" customWidth="1"/>
    <col min="14856" max="15107" width="9.140625" style="221"/>
    <col min="15108" max="15108" width="13.42578125" style="221" bestFit="1" customWidth="1"/>
    <col min="15109" max="15109" width="16.42578125" style="221" bestFit="1" customWidth="1"/>
    <col min="15110" max="15110" width="23.42578125" style="221" customWidth="1"/>
    <col min="15111" max="15111" width="11" style="221" bestFit="1" customWidth="1"/>
    <col min="15112" max="15363" width="9.140625" style="221"/>
    <col min="15364" max="15364" width="13.42578125" style="221" bestFit="1" customWidth="1"/>
    <col min="15365" max="15365" width="16.42578125" style="221" bestFit="1" customWidth="1"/>
    <col min="15366" max="15366" width="23.42578125" style="221" customWidth="1"/>
    <col min="15367" max="15367" width="11" style="221" bestFit="1" customWidth="1"/>
    <col min="15368" max="15619" width="9.140625" style="221"/>
    <col min="15620" max="15620" width="13.42578125" style="221" bestFit="1" customWidth="1"/>
    <col min="15621" max="15621" width="16.42578125" style="221" bestFit="1" customWidth="1"/>
    <col min="15622" max="15622" width="23.42578125" style="221" customWidth="1"/>
    <col min="15623" max="15623" width="11" style="221" bestFit="1" customWidth="1"/>
    <col min="15624" max="15875" width="9.140625" style="221"/>
    <col min="15876" max="15876" width="13.42578125" style="221" bestFit="1" customWidth="1"/>
    <col min="15877" max="15877" width="16.42578125" style="221" bestFit="1" customWidth="1"/>
    <col min="15878" max="15878" width="23.42578125" style="221" customWidth="1"/>
    <col min="15879" max="15879" width="11" style="221" bestFit="1" customWidth="1"/>
    <col min="15880" max="16131" width="9.140625" style="221"/>
    <col min="16132" max="16132" width="13.42578125" style="221" bestFit="1" customWidth="1"/>
    <col min="16133" max="16133" width="16.42578125" style="221" bestFit="1" customWidth="1"/>
    <col min="16134" max="16134" width="23.42578125" style="221" customWidth="1"/>
    <col min="16135" max="16135" width="11" style="221" bestFit="1" customWidth="1"/>
    <col min="16136" max="16384" width="9.140625" style="221"/>
  </cols>
  <sheetData>
    <row r="1" spans="1:38" ht="20.25" x14ac:dyDescent="0.3">
      <c r="A1" s="222"/>
      <c r="B1" s="223"/>
      <c r="C1" s="222"/>
      <c r="D1" s="223"/>
      <c r="E1" s="222"/>
      <c r="F1" s="222"/>
      <c r="G1" s="222"/>
      <c r="H1" s="75" t="s">
        <v>20</v>
      </c>
      <c r="I1" s="224"/>
      <c r="J1" s="224"/>
      <c r="K1" s="224"/>
      <c r="L1" s="224"/>
      <c r="M1" s="224"/>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row>
    <row r="2" spans="1:38" x14ac:dyDescent="0.2">
      <c r="A2" s="224"/>
      <c r="B2" s="459"/>
      <c r="C2" s="459"/>
      <c r="D2" s="459"/>
      <c r="E2" s="459"/>
      <c r="F2" s="225"/>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row>
    <row r="3" spans="1:38" x14ac:dyDescent="0.2">
      <c r="A3" s="224"/>
      <c r="B3" s="460" t="s">
        <v>229</v>
      </c>
      <c r="C3" s="460"/>
      <c r="D3" s="460"/>
      <c r="E3" s="460"/>
      <c r="F3" s="226" t="s">
        <v>63</v>
      </c>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row>
    <row r="4" spans="1:38" x14ac:dyDescent="0.2">
      <c r="A4" s="224"/>
      <c r="B4" s="224">
        <v>1</v>
      </c>
      <c r="C4" s="224" t="s">
        <v>258</v>
      </c>
      <c r="D4" s="224">
        <v>1000</v>
      </c>
      <c r="E4" s="224" t="s">
        <v>41</v>
      </c>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row>
    <row r="5" spans="1:38" x14ac:dyDescent="0.2">
      <c r="A5" s="224"/>
      <c r="B5" s="305">
        <v>1</v>
      </c>
      <c r="C5" s="221" t="s">
        <v>265</v>
      </c>
      <c r="D5" s="221">
        <f>1000</f>
        <v>1000</v>
      </c>
      <c r="E5" s="221" t="s">
        <v>332</v>
      </c>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row>
    <row r="6" spans="1:38" x14ac:dyDescent="0.2">
      <c r="A6" s="224"/>
      <c r="B6" s="228"/>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row>
    <row r="7" spans="1:38" x14ac:dyDescent="0.2">
      <c r="A7" s="224"/>
      <c r="B7" s="227"/>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row>
    <row r="8" spans="1:38" x14ac:dyDescent="0.2">
      <c r="A8" s="224"/>
      <c r="B8" s="228"/>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224"/>
      <c r="AL8" s="224"/>
    </row>
    <row r="9" spans="1:38" x14ac:dyDescent="0.2">
      <c r="A9" s="224"/>
      <c r="B9" s="227"/>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4"/>
      <c r="AL9" s="224"/>
    </row>
    <row r="10" spans="1:38" x14ac:dyDescent="0.2">
      <c r="A10" s="224"/>
      <c r="B10" s="229"/>
      <c r="C10" s="224"/>
      <c r="D10" s="224"/>
      <c r="E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4"/>
      <c r="AK10" s="224"/>
      <c r="AL10" s="224"/>
    </row>
    <row r="11" spans="1:38" x14ac:dyDescent="0.2">
      <c r="A11" s="224"/>
      <c r="B11" s="230"/>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4"/>
      <c r="AK11" s="224"/>
      <c r="AL11" s="224"/>
    </row>
    <row r="12" spans="1:38" x14ac:dyDescent="0.2">
      <c r="A12" s="224"/>
      <c r="B12" s="231"/>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row>
    <row r="13" spans="1:38" x14ac:dyDescent="0.2">
      <c r="A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row>
    <row r="14" spans="1:38" x14ac:dyDescent="0.2">
      <c r="A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4"/>
    </row>
    <row r="15" spans="1:38" x14ac:dyDescent="0.2">
      <c r="A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row>
    <row r="16" spans="1:38" x14ac:dyDescent="0.2">
      <c r="A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row>
    <row r="17" spans="1:38" x14ac:dyDescent="0.2">
      <c r="A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4"/>
    </row>
    <row r="18" spans="1:38" x14ac:dyDescent="0.2">
      <c r="A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row>
    <row r="19" spans="1:38" x14ac:dyDescent="0.2">
      <c r="A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row>
    <row r="20" spans="1:38" x14ac:dyDescent="0.2">
      <c r="A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4"/>
    </row>
    <row r="21" spans="1:38" x14ac:dyDescent="0.2">
      <c r="A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4"/>
    </row>
    <row r="22" spans="1:38" x14ac:dyDescent="0.2">
      <c r="A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4"/>
    </row>
    <row r="23" spans="1:38" x14ac:dyDescent="0.2">
      <c r="A23" s="224"/>
      <c r="B23" s="224"/>
      <c r="C23" s="224"/>
      <c r="D23" s="224"/>
      <c r="E23" s="224"/>
      <c r="F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4"/>
    </row>
    <row r="24" spans="1:38" x14ac:dyDescent="0.2">
      <c r="A24" s="224"/>
      <c r="B24" s="224"/>
      <c r="C24" s="224"/>
      <c r="D24" s="224"/>
      <c r="E24" s="224"/>
      <c r="F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row>
    <row r="25" spans="1:38" x14ac:dyDescent="0.2">
      <c r="A25" s="224"/>
      <c r="B25" s="201"/>
      <c r="C25" s="232"/>
      <c r="D25" s="201"/>
      <c r="E25" s="201"/>
      <c r="F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224"/>
      <c r="AL25" s="224"/>
    </row>
    <row r="26" spans="1:38" x14ac:dyDescent="0.2">
      <c r="A26" s="224"/>
      <c r="B26" s="233"/>
      <c r="C26" s="234"/>
      <c r="D26" s="201"/>
      <c r="E26" s="201"/>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row>
    <row r="27" spans="1:38" x14ac:dyDescent="0.2">
      <c r="A27" s="224"/>
      <c r="B27" s="233"/>
      <c r="C27" s="234"/>
      <c r="D27" s="201"/>
      <c r="E27" s="201"/>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row>
    <row r="28" spans="1:38" x14ac:dyDescent="0.2">
      <c r="A28" s="224"/>
      <c r="B28" s="233"/>
      <c r="C28" s="234"/>
      <c r="D28" s="201"/>
      <c r="E28" s="201"/>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4"/>
    </row>
    <row r="29" spans="1:38" x14ac:dyDescent="0.2">
      <c r="B29" s="233"/>
      <c r="C29" s="224"/>
      <c r="D29" s="224"/>
      <c r="E29" s="224"/>
    </row>
    <row r="30" spans="1:38" x14ac:dyDescent="0.2">
      <c r="B30" s="233"/>
      <c r="C30" s="224"/>
      <c r="D30" s="224"/>
      <c r="E30" s="224"/>
    </row>
    <row r="31" spans="1:38" x14ac:dyDescent="0.2">
      <c r="B31" s="230"/>
      <c r="C31" s="224"/>
      <c r="D31" s="224"/>
      <c r="E31" s="224"/>
    </row>
    <row r="37" spans="10:10" x14ac:dyDescent="0.2">
      <c r="J37" s="235"/>
    </row>
  </sheetData>
  <mergeCells count="2">
    <mergeCell ref="B2:E2"/>
    <mergeCell ref="B3:E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L13"/>
  <sheetViews>
    <sheetView workbookViewId="0">
      <selection activeCell="C5" sqref="C5:L5"/>
    </sheetView>
  </sheetViews>
  <sheetFormatPr defaultColWidth="9.140625" defaultRowHeight="12.75" x14ac:dyDescent="0.2"/>
  <cols>
    <col min="1" max="2" width="9.140625" style="3"/>
    <col min="3" max="3" width="13.140625" style="3" bestFit="1" customWidth="1"/>
    <col min="4" max="11" width="9.140625" style="3"/>
    <col min="12" max="12" width="48.5703125" style="3" customWidth="1"/>
    <col min="13" max="258" width="9.140625" style="3"/>
    <col min="259" max="259" width="13.140625" style="3" bestFit="1" customWidth="1"/>
    <col min="260" max="514" width="9.140625" style="3"/>
    <col min="515" max="515" width="13.140625" style="3" bestFit="1" customWidth="1"/>
    <col min="516" max="770" width="9.140625" style="3"/>
    <col min="771" max="771" width="13.140625" style="3" bestFit="1" customWidth="1"/>
    <col min="772" max="1026" width="9.140625" style="3"/>
    <col min="1027" max="1027" width="13.140625" style="3" bestFit="1" customWidth="1"/>
    <col min="1028" max="1282" width="9.140625" style="3"/>
    <col min="1283" max="1283" width="13.140625" style="3" bestFit="1" customWidth="1"/>
    <col min="1284" max="1538" width="9.140625" style="3"/>
    <col min="1539" max="1539" width="13.140625" style="3" bestFit="1" customWidth="1"/>
    <col min="1540" max="1794" width="9.140625" style="3"/>
    <col min="1795" max="1795" width="13.140625" style="3" bestFit="1" customWidth="1"/>
    <col min="1796" max="2050" width="9.140625" style="3"/>
    <col min="2051" max="2051" width="13.140625" style="3" bestFit="1" customWidth="1"/>
    <col min="2052" max="2306" width="9.140625" style="3"/>
    <col min="2307" max="2307" width="13.140625" style="3" bestFit="1" customWidth="1"/>
    <col min="2308" max="2562" width="9.140625" style="3"/>
    <col min="2563" max="2563" width="13.140625" style="3" bestFit="1" customWidth="1"/>
    <col min="2564" max="2818" width="9.140625" style="3"/>
    <col min="2819" max="2819" width="13.140625" style="3" bestFit="1" customWidth="1"/>
    <col min="2820" max="3074" width="9.140625" style="3"/>
    <col min="3075" max="3075" width="13.140625" style="3" bestFit="1" customWidth="1"/>
    <col min="3076" max="3330" width="9.140625" style="3"/>
    <col min="3331" max="3331" width="13.140625" style="3" bestFit="1" customWidth="1"/>
    <col min="3332" max="3586" width="9.140625" style="3"/>
    <col min="3587" max="3587" width="13.140625" style="3" bestFit="1" customWidth="1"/>
    <col min="3588" max="3842" width="9.140625" style="3"/>
    <col min="3843" max="3843" width="13.140625" style="3" bestFit="1" customWidth="1"/>
    <col min="3844" max="4098" width="9.140625" style="3"/>
    <col min="4099" max="4099" width="13.140625" style="3" bestFit="1" customWidth="1"/>
    <col min="4100" max="4354" width="9.140625" style="3"/>
    <col min="4355" max="4355" width="13.140625" style="3" bestFit="1" customWidth="1"/>
    <col min="4356" max="4610" width="9.140625" style="3"/>
    <col min="4611" max="4611" width="13.140625" style="3" bestFit="1" customWidth="1"/>
    <col min="4612" max="4866" width="9.140625" style="3"/>
    <col min="4867" max="4867" width="13.140625" style="3" bestFit="1" customWidth="1"/>
    <col min="4868" max="5122" width="9.140625" style="3"/>
    <col min="5123" max="5123" width="13.140625" style="3" bestFit="1" customWidth="1"/>
    <col min="5124" max="5378" width="9.140625" style="3"/>
    <col min="5379" max="5379" width="13.140625" style="3" bestFit="1" customWidth="1"/>
    <col min="5380" max="5634" width="9.140625" style="3"/>
    <col min="5635" max="5635" width="13.140625" style="3" bestFit="1" customWidth="1"/>
    <col min="5636" max="5890" width="9.140625" style="3"/>
    <col min="5891" max="5891" width="13.140625" style="3" bestFit="1" customWidth="1"/>
    <col min="5892" max="6146" width="9.140625" style="3"/>
    <col min="6147" max="6147" width="13.140625" style="3" bestFit="1" customWidth="1"/>
    <col min="6148" max="6402" width="9.140625" style="3"/>
    <col min="6403" max="6403" width="13.140625" style="3" bestFit="1" customWidth="1"/>
    <col min="6404" max="6658" width="9.140625" style="3"/>
    <col min="6659" max="6659" width="13.140625" style="3" bestFit="1" customWidth="1"/>
    <col min="6660" max="6914" width="9.140625" style="3"/>
    <col min="6915" max="6915" width="13.140625" style="3" bestFit="1" customWidth="1"/>
    <col min="6916" max="7170" width="9.140625" style="3"/>
    <col min="7171" max="7171" width="13.140625" style="3" bestFit="1" customWidth="1"/>
    <col min="7172" max="7426" width="9.140625" style="3"/>
    <col min="7427" max="7427" width="13.140625" style="3" bestFit="1" customWidth="1"/>
    <col min="7428" max="7682" width="9.140625" style="3"/>
    <col min="7683" max="7683" width="13.140625" style="3" bestFit="1" customWidth="1"/>
    <col min="7684" max="7938" width="9.140625" style="3"/>
    <col min="7939" max="7939" width="13.140625" style="3" bestFit="1" customWidth="1"/>
    <col min="7940" max="8194" width="9.140625" style="3"/>
    <col min="8195" max="8195" width="13.140625" style="3" bestFit="1" customWidth="1"/>
    <col min="8196" max="8450" width="9.140625" style="3"/>
    <col min="8451" max="8451" width="13.140625" style="3" bestFit="1" customWidth="1"/>
    <col min="8452" max="8706" width="9.140625" style="3"/>
    <col min="8707" max="8707" width="13.140625" style="3" bestFit="1" customWidth="1"/>
    <col min="8708" max="8962" width="9.140625" style="3"/>
    <col min="8963" max="8963" width="13.140625" style="3" bestFit="1" customWidth="1"/>
    <col min="8964" max="9218" width="9.140625" style="3"/>
    <col min="9219" max="9219" width="13.140625" style="3" bestFit="1" customWidth="1"/>
    <col min="9220" max="9474" width="9.140625" style="3"/>
    <col min="9475" max="9475" width="13.140625" style="3" bestFit="1" customWidth="1"/>
    <col min="9476" max="9730" width="9.140625" style="3"/>
    <col min="9731" max="9731" width="13.140625" style="3" bestFit="1" customWidth="1"/>
    <col min="9732" max="9986" width="9.140625" style="3"/>
    <col min="9987" max="9987" width="13.140625" style="3" bestFit="1" customWidth="1"/>
    <col min="9988" max="10242" width="9.140625" style="3"/>
    <col min="10243" max="10243" width="13.140625" style="3" bestFit="1" customWidth="1"/>
    <col min="10244" max="10498" width="9.140625" style="3"/>
    <col min="10499" max="10499" width="13.140625" style="3" bestFit="1" customWidth="1"/>
    <col min="10500" max="10754" width="9.140625" style="3"/>
    <col min="10755" max="10755" width="13.140625" style="3" bestFit="1" customWidth="1"/>
    <col min="10756" max="11010" width="9.140625" style="3"/>
    <col min="11011" max="11011" width="13.140625" style="3" bestFit="1" customWidth="1"/>
    <col min="11012" max="11266" width="9.140625" style="3"/>
    <col min="11267" max="11267" width="13.140625" style="3" bestFit="1" customWidth="1"/>
    <col min="11268" max="11522" width="9.140625" style="3"/>
    <col min="11523" max="11523" width="13.140625" style="3" bestFit="1" customWidth="1"/>
    <col min="11524" max="11778" width="9.140625" style="3"/>
    <col min="11779" max="11779" width="13.140625" style="3" bestFit="1" customWidth="1"/>
    <col min="11780" max="12034" width="9.140625" style="3"/>
    <col min="12035" max="12035" width="13.140625" style="3" bestFit="1" customWidth="1"/>
    <col min="12036" max="12290" width="9.140625" style="3"/>
    <col min="12291" max="12291" width="13.140625" style="3" bestFit="1" customWidth="1"/>
    <col min="12292" max="12546" width="9.140625" style="3"/>
    <col min="12547" max="12547" width="13.140625" style="3" bestFit="1" customWidth="1"/>
    <col min="12548" max="12802" width="9.140625" style="3"/>
    <col min="12803" max="12803" width="13.140625" style="3" bestFit="1" customWidth="1"/>
    <col min="12804" max="13058" width="9.140625" style="3"/>
    <col min="13059" max="13059" width="13.140625" style="3" bestFit="1" customWidth="1"/>
    <col min="13060" max="13314" width="9.140625" style="3"/>
    <col min="13315" max="13315" width="13.140625" style="3" bestFit="1" customWidth="1"/>
    <col min="13316" max="13570" width="9.140625" style="3"/>
    <col min="13571" max="13571" width="13.140625" style="3" bestFit="1" customWidth="1"/>
    <col min="13572" max="13826" width="9.140625" style="3"/>
    <col min="13827" max="13827" width="13.140625" style="3" bestFit="1" customWidth="1"/>
    <col min="13828" max="14082" width="9.140625" style="3"/>
    <col min="14083" max="14083" width="13.140625" style="3" bestFit="1" customWidth="1"/>
    <col min="14084" max="14338" width="9.140625" style="3"/>
    <col min="14339" max="14339" width="13.140625" style="3" bestFit="1" customWidth="1"/>
    <col min="14340" max="14594" width="9.140625" style="3"/>
    <col min="14595" max="14595" width="13.140625" style="3" bestFit="1" customWidth="1"/>
    <col min="14596" max="14850" width="9.140625" style="3"/>
    <col min="14851" max="14851" width="13.140625" style="3" bestFit="1" customWidth="1"/>
    <col min="14852" max="15106" width="9.140625" style="3"/>
    <col min="15107" max="15107" width="13.140625" style="3" bestFit="1" customWidth="1"/>
    <col min="15108" max="15362" width="9.140625" style="3"/>
    <col min="15363" max="15363" width="13.140625" style="3" bestFit="1" customWidth="1"/>
    <col min="15364" max="15618" width="9.140625" style="3"/>
    <col min="15619" max="15619" width="13.140625" style="3" bestFit="1" customWidth="1"/>
    <col min="15620" max="15874" width="9.140625" style="3"/>
    <col min="15875" max="15875" width="13.140625" style="3" bestFit="1" customWidth="1"/>
    <col min="15876" max="16130" width="9.140625" style="3"/>
    <col min="16131" max="16131" width="13.140625" style="3" bestFit="1" customWidth="1"/>
    <col min="16132" max="16384" width="9.140625" style="3"/>
  </cols>
  <sheetData>
    <row r="1" spans="1:38" ht="20.25" x14ac:dyDescent="0.3">
      <c r="A1" s="11"/>
      <c r="B1" s="11"/>
      <c r="C1" s="11"/>
      <c r="D1" s="11"/>
      <c r="E1" s="11"/>
      <c r="F1" s="11"/>
      <c r="G1" s="11"/>
      <c r="H1" s="75" t="s">
        <v>22</v>
      </c>
      <c r="N1" s="11"/>
      <c r="O1" s="11"/>
      <c r="P1" s="11"/>
      <c r="Q1" s="11"/>
      <c r="R1" s="11"/>
      <c r="S1" s="11"/>
      <c r="T1" s="11"/>
      <c r="U1" s="11"/>
      <c r="V1" s="11"/>
      <c r="W1" s="11"/>
      <c r="X1" s="11"/>
      <c r="Y1" s="11"/>
      <c r="Z1" s="11"/>
      <c r="AA1" s="11"/>
      <c r="AB1" s="11"/>
      <c r="AC1" s="11"/>
      <c r="AD1" s="11"/>
      <c r="AE1" s="11"/>
      <c r="AF1" s="11"/>
      <c r="AG1" s="11"/>
      <c r="AH1" s="11"/>
      <c r="AI1" s="11"/>
      <c r="AJ1" s="11"/>
      <c r="AK1" s="11"/>
      <c r="AL1" s="11"/>
    </row>
    <row r="3" spans="1:38" x14ac:dyDescent="0.2">
      <c r="C3" s="225" t="s">
        <v>230</v>
      </c>
      <c r="D3" s="225" t="s">
        <v>9</v>
      </c>
    </row>
    <row r="4" spans="1:38" ht="15" x14ac:dyDescent="0.2">
      <c r="C4" s="236">
        <v>1</v>
      </c>
      <c r="D4" s="461" t="s">
        <v>249</v>
      </c>
      <c r="E4" s="462"/>
      <c r="F4" s="462"/>
      <c r="G4" s="462"/>
      <c r="H4" s="462"/>
      <c r="I4" s="462"/>
      <c r="J4" s="462"/>
      <c r="K4" s="462"/>
      <c r="L4" s="462"/>
    </row>
    <row r="5" spans="1:38" ht="15" x14ac:dyDescent="0.2">
      <c r="C5" s="236">
        <v>2</v>
      </c>
      <c r="D5" s="461" t="s">
        <v>253</v>
      </c>
      <c r="E5" s="462"/>
      <c r="F5" s="462"/>
      <c r="G5" s="462"/>
      <c r="H5" s="462"/>
      <c r="I5" s="462"/>
      <c r="J5" s="462"/>
      <c r="K5" s="462"/>
      <c r="L5" s="462"/>
    </row>
    <row r="6" spans="1:38" ht="15" x14ac:dyDescent="0.2">
      <c r="C6" s="236">
        <v>3</v>
      </c>
      <c r="D6" s="461" t="s">
        <v>256</v>
      </c>
      <c r="E6" s="462"/>
      <c r="F6" s="462"/>
      <c r="G6" s="462"/>
      <c r="H6" s="462"/>
      <c r="I6" s="462"/>
      <c r="J6" s="462"/>
      <c r="K6" s="462"/>
      <c r="L6" s="462"/>
    </row>
    <row r="7" spans="1:38" ht="15" x14ac:dyDescent="0.2">
      <c r="C7" s="236">
        <v>4</v>
      </c>
      <c r="D7" s="461" t="s">
        <v>257</v>
      </c>
      <c r="E7" s="462"/>
      <c r="F7" s="462"/>
      <c r="G7" s="462"/>
      <c r="H7" s="462"/>
      <c r="I7" s="462"/>
      <c r="J7" s="462"/>
      <c r="K7" s="462"/>
      <c r="L7" s="462"/>
    </row>
    <row r="8" spans="1:38" ht="15" x14ac:dyDescent="0.2">
      <c r="C8" s="236">
        <v>5</v>
      </c>
      <c r="D8" s="461" t="s">
        <v>369</v>
      </c>
      <c r="E8" s="462"/>
      <c r="F8" s="462"/>
      <c r="G8" s="462"/>
      <c r="H8" s="462"/>
      <c r="I8" s="462"/>
      <c r="J8" s="462"/>
      <c r="K8" s="462"/>
      <c r="L8" s="462"/>
    </row>
    <row r="9" spans="1:38" ht="15" x14ac:dyDescent="0.2">
      <c r="C9" s="236">
        <v>6</v>
      </c>
      <c r="D9" s="462" t="s">
        <v>418</v>
      </c>
      <c r="E9" s="463"/>
      <c r="F9" s="463"/>
      <c r="G9" s="463"/>
      <c r="H9" s="463"/>
      <c r="I9" s="463"/>
      <c r="J9" s="463"/>
      <c r="K9" s="463"/>
      <c r="L9" s="463"/>
    </row>
    <row r="10" spans="1:38" ht="15" x14ac:dyDescent="0.2">
      <c r="C10" s="236"/>
      <c r="D10" s="461"/>
      <c r="E10" s="462"/>
      <c r="F10" s="462"/>
      <c r="G10" s="462"/>
      <c r="H10" s="462"/>
      <c r="I10" s="462"/>
      <c r="J10" s="462"/>
      <c r="K10" s="462"/>
      <c r="L10" s="462"/>
    </row>
    <row r="11" spans="1:38" ht="15" x14ac:dyDescent="0.2">
      <c r="C11" s="236"/>
      <c r="D11" s="461"/>
      <c r="E11" s="462"/>
      <c r="F11" s="462"/>
      <c r="G11" s="462"/>
      <c r="H11" s="462"/>
      <c r="I11" s="462"/>
      <c r="J11" s="462"/>
      <c r="K11" s="462"/>
      <c r="L11" s="462"/>
    </row>
    <row r="12" spans="1:38" ht="15" x14ac:dyDescent="0.2">
      <c r="C12" s="236"/>
      <c r="D12" s="461"/>
      <c r="E12" s="462"/>
      <c r="F12" s="462"/>
      <c r="G12" s="462"/>
      <c r="H12" s="462"/>
      <c r="I12" s="462"/>
      <c r="J12" s="462"/>
      <c r="K12" s="462"/>
      <c r="L12" s="462"/>
    </row>
    <row r="13" spans="1:38" ht="15" x14ac:dyDescent="0.2">
      <c r="C13" s="236"/>
      <c r="D13" s="461"/>
      <c r="E13" s="462"/>
      <c r="F13" s="462"/>
      <c r="G13" s="462"/>
      <c r="H13" s="462"/>
      <c r="I13" s="462"/>
      <c r="J13" s="462"/>
      <c r="K13" s="462"/>
      <c r="L13" s="462"/>
    </row>
  </sheetData>
  <mergeCells count="10">
    <mergeCell ref="D10:L10"/>
    <mergeCell ref="D11:L11"/>
    <mergeCell ref="D12:L12"/>
    <mergeCell ref="D13:L13"/>
    <mergeCell ref="D4:L4"/>
    <mergeCell ref="D5:L5"/>
    <mergeCell ref="D6:L6"/>
    <mergeCell ref="D7:L7"/>
    <mergeCell ref="D8:L8"/>
    <mergeCell ref="D9:L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O18" sqref="O18"/>
    </sheetView>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xSourceListID xmlns="c75d1172-787a-498f-aaff-e17d79596d1f" xsi:nil="true"/>
    <AxSourceItemID xmlns="c75d1172-787a-498f-aaff-e17d79596d1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0AAE039293724F8AD42E6A8BC592EA" ma:contentTypeVersion="8" ma:contentTypeDescription="Create a new document." ma:contentTypeScope="" ma:versionID="74025ea18991d73b0beac5aae7652e34">
  <xsd:schema xmlns:xsd="http://www.w3.org/2001/XMLSchema" xmlns:xs="http://www.w3.org/2001/XMLSchema" xmlns:p="http://schemas.microsoft.com/office/2006/metadata/properties" xmlns:ns2="c75d1172-787a-498f-aaff-e17d79596d1f" targetNamespace="http://schemas.microsoft.com/office/2006/metadata/properties" ma:root="true" ma:fieldsID="2212dc19c5546420a3c9fcfcdc43fdfa" ns2:_="">
    <xsd:import namespace="c75d1172-787a-498f-aaff-e17d79596d1f"/>
    <xsd:element name="properties">
      <xsd:complexType>
        <xsd:sequence>
          <xsd:element name="documentManagement">
            <xsd:complexType>
              <xsd:all>
                <xsd:element ref="ns2:AxSourceListID" minOccurs="0"/>
                <xsd:element ref="ns2:AxSourceItem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d1172-787a-498f-aaff-e17d79596d1f" elementFormDefault="qualified">
    <xsd:import namespace="http://schemas.microsoft.com/office/2006/documentManagement/types"/>
    <xsd:import namespace="http://schemas.microsoft.com/office/infopath/2007/PartnerControls"/>
    <xsd:element name="AxSourceListID" ma:index="8" nillable="true" ma:displayName="AxSourceListID" ma:hidden="true" ma:internalName="AxSourceListID">
      <xsd:simpleType>
        <xsd:restriction base="dms:Unknown"/>
      </xsd:simpleType>
    </xsd:element>
    <xsd:element name="AxSourceItemID" ma:index="9" nillable="true" ma:displayName="AxSourceItemID" ma:hidden="true" ma:internalName="AxSourceItem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D06D57-A87B-4043-B64F-5A570F4CB272}">
  <ds:schemaRefs>
    <ds:schemaRef ds:uri="http://schemas.microsoft.com/sharepoint/v3/contenttype/forms"/>
  </ds:schemaRefs>
</ds:datastoreItem>
</file>

<file path=customXml/itemProps2.xml><?xml version="1.0" encoding="utf-8"?>
<ds:datastoreItem xmlns:ds="http://schemas.openxmlformats.org/officeDocument/2006/customXml" ds:itemID="{20477C10-B414-439A-92D3-376EEDDAFFA6}">
  <ds:schemaRefs>
    <ds:schemaRef ds:uri="http://www.w3.org/XML/1998/namespace"/>
    <ds:schemaRef ds:uri="http://schemas.microsoft.com/office/infopath/2007/PartnerControls"/>
    <ds:schemaRef ds:uri="http://schemas.microsoft.com/office/2006/metadata/properties"/>
    <ds:schemaRef ds:uri="http://purl.org/dc/elements/1.1/"/>
    <ds:schemaRef ds:uri="http://purl.org/dc/terms/"/>
    <ds:schemaRef ds:uri="http://schemas.microsoft.com/office/2006/documentManagement/types"/>
    <ds:schemaRef ds:uri="http://schemas.openxmlformats.org/package/2006/metadata/core-properties"/>
    <ds:schemaRef ds:uri="c75d1172-787a-498f-aaff-e17d79596d1f"/>
    <ds:schemaRef ds:uri="http://purl.org/dc/dcmitype/"/>
  </ds:schemaRefs>
</ds:datastoreItem>
</file>

<file path=customXml/itemProps3.xml><?xml version="1.0" encoding="utf-8"?>
<ds:datastoreItem xmlns:ds="http://schemas.openxmlformats.org/officeDocument/2006/customXml" ds:itemID="{FA6D38DD-75C7-466A-876E-B677FDA182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d1172-787a-498f-aaff-e17d79596d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Info</vt:lpstr>
      <vt:lpstr>Data Summary</vt:lpstr>
      <vt:lpstr>PS</vt:lpstr>
      <vt:lpstr>Reference Source Info</vt:lpstr>
      <vt:lpstr>DQI</vt:lpstr>
      <vt:lpstr>Flotation Calculations</vt:lpstr>
      <vt:lpstr>Conversions</vt:lpstr>
      <vt:lpstr>Assumptions</vt:lpstr>
      <vt:lpstr>Chart</vt:lpstr>
    </vt:vector>
  </TitlesOfParts>
  <Company>NETL DoE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DS_Stage1_O_Flotation_2014.01</dc:title>
  <dc:creator>Jeremie Hakian</dc:creator>
  <cp:lastModifiedBy>Matthew B. Jamieson</cp:lastModifiedBy>
  <dcterms:created xsi:type="dcterms:W3CDTF">2013-12-13T14:50:21Z</dcterms:created>
  <dcterms:modified xsi:type="dcterms:W3CDTF">2014-12-18T18:35:41Z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0x010100D70AAE039293724F8AD42E6A8BC592EA</vt:lpwstr>
  </property>
</Properties>
</file>