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ldoe.sharepoint.com/sites/SSAE/Collaborative workspace/LCA/2300.203.004/Deliverables/"/>
    </mc:Choice>
  </mc:AlternateContent>
  <xr:revisionPtr revIDLastSave="393" documentId="13_ncr:1_{E48D5A6F-9B61-44E5-9C25-FD3E05B11FCB}" xr6:coauthVersionLast="47" xr6:coauthVersionMax="47" xr10:uidLastSave="{D30B2214-E72F-4C59-9A79-D74CE67BAEE7}"/>
  <bookViews>
    <workbookView xWindow="3804" yWindow="3804" windowWidth="39000" windowHeight="20916" tabRatio="741" xr2:uid="{00000000-000D-0000-FFFF-FFFF00000000}"/>
  </bookViews>
  <sheets>
    <sheet name="Product System Overview" sheetId="56" r:id="rId1"/>
    <sheet name="(PROP-A)1. UP Name" sheetId="60" r:id="rId2"/>
    <sheet name="UP Template" sheetId="59" r:id="rId3"/>
    <sheet name="NETL Unit Process Data" sheetId="61" r:id="rId4"/>
    <sheet name="GWP Impact Factors" sheetId="20" r:id="rId5"/>
  </sheets>
  <externalReferences>
    <externalReference r:id="rId6"/>
  </externalReferences>
  <definedNames>
    <definedName name="Event_Effect">[1]Sheet1!$B$13:$D$35</definedName>
    <definedName name="Seasonal_MW">[1]Sheet1!$B$4:$E$9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9" i="59" l="1"/>
  <c r="P109" i="59"/>
  <c r="G108" i="59"/>
  <c r="P108" i="59"/>
  <c r="G107" i="59"/>
  <c r="P107" i="59"/>
  <c r="G106" i="59"/>
  <c r="P106" i="59"/>
  <c r="G105" i="59"/>
  <c r="P105" i="59"/>
  <c r="G104" i="59"/>
  <c r="P104" i="59"/>
  <c r="G98" i="59"/>
  <c r="P98" i="59"/>
  <c r="G97" i="59"/>
  <c r="P97" i="59"/>
  <c r="G96" i="59"/>
  <c r="P96" i="59"/>
  <c r="G95" i="59"/>
  <c r="P95" i="59"/>
  <c r="G94" i="59"/>
  <c r="P94" i="59"/>
  <c r="G93" i="59"/>
  <c r="P93" i="59"/>
  <c r="G72" i="59"/>
  <c r="P72" i="59"/>
  <c r="G73" i="59"/>
  <c r="P73" i="59"/>
  <c r="G74" i="59"/>
  <c r="P74" i="59"/>
  <c r="G75" i="59"/>
  <c r="P75" i="59"/>
  <c r="G76" i="59"/>
  <c r="P76" i="59"/>
  <c r="G71" i="59"/>
  <c r="P71" i="59"/>
  <c r="G50" i="59"/>
  <c r="P50" i="59"/>
  <c r="G51" i="59"/>
  <c r="P51" i="59"/>
  <c r="G52" i="59"/>
  <c r="P52" i="59"/>
  <c r="G53" i="59"/>
  <c r="P53" i="59"/>
  <c r="G54" i="59"/>
  <c r="P54" i="59"/>
  <c r="G49" i="59"/>
  <c r="P49" i="59"/>
  <c r="G40" i="59"/>
  <c r="P40" i="59"/>
  <c r="G41" i="59"/>
  <c r="P41" i="59"/>
  <c r="G42" i="59"/>
  <c r="P42" i="59"/>
  <c r="G43" i="59"/>
  <c r="P43" i="59"/>
  <c r="G39" i="59"/>
  <c r="P39" i="59"/>
  <c r="O49" i="60"/>
  <c r="O72" i="60"/>
  <c r="O71" i="60"/>
  <c r="G40" i="60"/>
  <c r="P40" i="60"/>
  <c r="G41" i="60"/>
  <c r="P41" i="60"/>
  <c r="G42" i="60"/>
  <c r="P42" i="60"/>
  <c r="G43" i="60"/>
  <c r="P43" i="60"/>
  <c r="G39" i="60"/>
  <c r="P39" i="60"/>
  <c r="G50" i="60"/>
  <c r="P50" i="60"/>
  <c r="G51" i="60"/>
  <c r="P51" i="60"/>
  <c r="G52" i="60"/>
  <c r="P52" i="60"/>
  <c r="G53" i="60"/>
  <c r="P53" i="60"/>
  <c r="G54" i="60"/>
  <c r="P54" i="60"/>
  <c r="G49" i="60"/>
  <c r="P49" i="60"/>
  <c r="G72" i="60"/>
  <c r="P72" i="60"/>
  <c r="G73" i="60"/>
  <c r="P73" i="60"/>
  <c r="G74" i="60"/>
  <c r="P74" i="60"/>
  <c r="G75" i="60"/>
  <c r="P75" i="60"/>
  <c r="G76" i="60"/>
  <c r="P76" i="60"/>
  <c r="G71" i="60"/>
  <c r="P71" i="60"/>
  <c r="G105" i="60"/>
  <c r="P105" i="60"/>
  <c r="G106" i="60"/>
  <c r="P106" i="60"/>
  <c r="G107" i="60"/>
  <c r="P107" i="60"/>
  <c r="G108" i="60"/>
  <c r="P108" i="60"/>
  <c r="G109" i="60"/>
  <c r="P109" i="60"/>
  <c r="G104" i="60"/>
  <c r="P104" i="60"/>
  <c r="G94" i="60"/>
  <c r="P94" i="60"/>
  <c r="G95" i="60"/>
  <c r="P95" i="60"/>
  <c r="G96" i="60"/>
  <c r="P96" i="60"/>
  <c r="G97" i="60"/>
  <c r="P97" i="60"/>
  <c r="G98" i="60"/>
  <c r="P98" i="60"/>
  <c r="G93" i="60"/>
  <c r="O93" i="60"/>
  <c r="P93" i="60"/>
  <c r="F71" i="60"/>
  <c r="F72" i="60"/>
  <c r="F73" i="60"/>
  <c r="F74" i="60"/>
  <c r="F75" i="60"/>
  <c r="F76" i="60"/>
  <c r="F93" i="60"/>
  <c r="F94" i="60"/>
  <c r="F95" i="60"/>
  <c r="F96" i="60"/>
  <c r="F97" i="60"/>
  <c r="F98" i="60"/>
  <c r="F104" i="60"/>
  <c r="F105" i="60"/>
  <c r="F106" i="60"/>
  <c r="F107" i="60"/>
  <c r="F108" i="60"/>
  <c r="F109" i="60"/>
  <c r="P113" i="60"/>
  <c r="F39" i="60"/>
  <c r="F40" i="60"/>
  <c r="F41" i="60"/>
  <c r="F42" i="60"/>
  <c r="F43" i="60"/>
  <c r="F49" i="60"/>
  <c r="F50" i="60"/>
  <c r="F51" i="60"/>
  <c r="F52" i="60"/>
  <c r="F53" i="60"/>
  <c r="F54" i="60"/>
  <c r="P112" i="60"/>
  <c r="P114" i="60"/>
  <c r="I109" i="60"/>
  <c r="Q109" i="60"/>
  <c r="M109" i="60"/>
  <c r="H109" i="60"/>
  <c r="H33" i="60"/>
  <c r="L109" i="60"/>
  <c r="G33" i="60"/>
  <c r="K109" i="60"/>
  <c r="F33" i="60"/>
  <c r="J109" i="60"/>
  <c r="I108" i="60"/>
  <c r="Q108" i="60"/>
  <c r="M108" i="60"/>
  <c r="H108" i="60"/>
  <c r="L108" i="60"/>
  <c r="K108" i="60"/>
  <c r="J108" i="60"/>
  <c r="I107" i="60"/>
  <c r="Q107" i="60"/>
  <c r="M107" i="60"/>
  <c r="H107" i="60"/>
  <c r="L107" i="60"/>
  <c r="K107" i="60"/>
  <c r="J107" i="60"/>
  <c r="I106" i="60"/>
  <c r="Q106" i="60"/>
  <c r="M106" i="60"/>
  <c r="H106" i="60"/>
  <c r="L106" i="60"/>
  <c r="K106" i="60"/>
  <c r="J106" i="60"/>
  <c r="I105" i="60"/>
  <c r="Q105" i="60"/>
  <c r="M105" i="60"/>
  <c r="H105" i="60"/>
  <c r="L105" i="60"/>
  <c r="K105" i="60"/>
  <c r="J105" i="60"/>
  <c r="I104" i="60"/>
  <c r="Q104" i="60"/>
  <c r="M104" i="60"/>
  <c r="H104" i="60"/>
  <c r="L104" i="60"/>
  <c r="K104" i="60"/>
  <c r="J104" i="60"/>
  <c r="I98" i="60"/>
  <c r="Q98" i="60"/>
  <c r="M98" i="60"/>
  <c r="H98" i="60"/>
  <c r="L98" i="60"/>
  <c r="K98" i="60"/>
  <c r="J98" i="60"/>
  <c r="I97" i="60"/>
  <c r="Q97" i="60"/>
  <c r="M97" i="60"/>
  <c r="H97" i="60"/>
  <c r="L97" i="60"/>
  <c r="K97" i="60"/>
  <c r="J97" i="60"/>
  <c r="I96" i="60"/>
  <c r="Q96" i="60"/>
  <c r="M96" i="60"/>
  <c r="H96" i="60"/>
  <c r="L96" i="60"/>
  <c r="K96" i="60"/>
  <c r="J96" i="60"/>
  <c r="I95" i="60"/>
  <c r="Q95" i="60"/>
  <c r="M95" i="60"/>
  <c r="H95" i="60"/>
  <c r="L95" i="60"/>
  <c r="K95" i="60"/>
  <c r="J95" i="60"/>
  <c r="I94" i="60"/>
  <c r="Q94" i="60"/>
  <c r="M94" i="60"/>
  <c r="H94" i="60"/>
  <c r="L94" i="60"/>
  <c r="K94" i="60"/>
  <c r="J94" i="60"/>
  <c r="I93" i="60"/>
  <c r="Q93" i="60"/>
  <c r="M93" i="60"/>
  <c r="H93" i="60"/>
  <c r="L93" i="60"/>
  <c r="K93" i="60"/>
  <c r="J93" i="60"/>
  <c r="M87" i="60"/>
  <c r="L87" i="60"/>
  <c r="K87" i="60"/>
  <c r="J87" i="60"/>
  <c r="I87" i="60"/>
  <c r="M86" i="60"/>
  <c r="L86" i="60"/>
  <c r="K86" i="60"/>
  <c r="J86" i="60"/>
  <c r="I86" i="60"/>
  <c r="M85" i="60"/>
  <c r="L85" i="60"/>
  <c r="K85" i="60"/>
  <c r="J85" i="60"/>
  <c r="I85" i="60"/>
  <c r="M84" i="60"/>
  <c r="L84" i="60"/>
  <c r="K84" i="60"/>
  <c r="J84" i="60"/>
  <c r="I84" i="60"/>
  <c r="M83" i="60"/>
  <c r="L83" i="60"/>
  <c r="K83" i="60"/>
  <c r="J83" i="60"/>
  <c r="I83" i="60"/>
  <c r="M82" i="60"/>
  <c r="L82" i="60"/>
  <c r="K82" i="60"/>
  <c r="J82" i="60"/>
  <c r="I82" i="60"/>
  <c r="I76" i="60"/>
  <c r="Q76" i="60"/>
  <c r="M76" i="60"/>
  <c r="H76" i="60"/>
  <c r="L76" i="60"/>
  <c r="K76" i="60"/>
  <c r="J76" i="60"/>
  <c r="I75" i="60"/>
  <c r="Q75" i="60"/>
  <c r="M75" i="60"/>
  <c r="H75" i="60"/>
  <c r="L75" i="60"/>
  <c r="K75" i="60"/>
  <c r="J75" i="60"/>
  <c r="I74" i="60"/>
  <c r="Q74" i="60"/>
  <c r="M74" i="60"/>
  <c r="H74" i="60"/>
  <c r="L74" i="60"/>
  <c r="K74" i="60"/>
  <c r="J74" i="60"/>
  <c r="I73" i="60"/>
  <c r="Q73" i="60"/>
  <c r="M73" i="60"/>
  <c r="H73" i="60"/>
  <c r="L73" i="60"/>
  <c r="K73" i="60"/>
  <c r="J73" i="60"/>
  <c r="I72" i="60"/>
  <c r="Q72" i="60"/>
  <c r="M72" i="60"/>
  <c r="H72" i="60"/>
  <c r="L72" i="60"/>
  <c r="K72" i="60"/>
  <c r="J72" i="60"/>
  <c r="I71" i="60"/>
  <c r="Q71" i="60"/>
  <c r="M71" i="60"/>
  <c r="H71" i="60"/>
  <c r="L71" i="60"/>
  <c r="K71" i="60"/>
  <c r="J71" i="60"/>
  <c r="M65" i="60"/>
  <c r="L65" i="60"/>
  <c r="K65" i="60"/>
  <c r="J65" i="60"/>
  <c r="I65" i="60"/>
  <c r="M64" i="60"/>
  <c r="L64" i="60"/>
  <c r="K64" i="60"/>
  <c r="J64" i="60"/>
  <c r="I64" i="60"/>
  <c r="M63" i="60"/>
  <c r="L63" i="60"/>
  <c r="K63" i="60"/>
  <c r="J63" i="60"/>
  <c r="I63" i="60"/>
  <c r="M62" i="60"/>
  <c r="L62" i="60"/>
  <c r="K62" i="60"/>
  <c r="J62" i="60"/>
  <c r="I62" i="60"/>
  <c r="M61" i="60"/>
  <c r="L61" i="60"/>
  <c r="K61" i="60"/>
  <c r="J61" i="60"/>
  <c r="I61" i="60"/>
  <c r="M60" i="60"/>
  <c r="L60" i="60"/>
  <c r="K60" i="60"/>
  <c r="J60" i="60"/>
  <c r="I60" i="60"/>
  <c r="I54" i="60"/>
  <c r="Q54" i="60"/>
  <c r="M54" i="60"/>
  <c r="H54" i="60"/>
  <c r="L54" i="60"/>
  <c r="K54" i="60"/>
  <c r="J54" i="60"/>
  <c r="I53" i="60"/>
  <c r="Q53" i="60"/>
  <c r="M53" i="60"/>
  <c r="H53" i="60"/>
  <c r="L53" i="60"/>
  <c r="K53" i="60"/>
  <c r="J53" i="60"/>
  <c r="I52" i="60"/>
  <c r="Q52" i="60"/>
  <c r="M52" i="60"/>
  <c r="H52" i="60"/>
  <c r="L52" i="60"/>
  <c r="K52" i="60"/>
  <c r="J52" i="60"/>
  <c r="I51" i="60"/>
  <c r="Q51" i="60"/>
  <c r="M51" i="60"/>
  <c r="H51" i="60"/>
  <c r="L51" i="60"/>
  <c r="K51" i="60"/>
  <c r="J51" i="60"/>
  <c r="I50" i="60"/>
  <c r="Q50" i="60"/>
  <c r="M50" i="60"/>
  <c r="H50" i="60"/>
  <c r="L50" i="60"/>
  <c r="K50" i="60"/>
  <c r="J50" i="60"/>
  <c r="I49" i="60"/>
  <c r="Q49" i="60"/>
  <c r="M49" i="60"/>
  <c r="H49" i="60"/>
  <c r="L49" i="60"/>
  <c r="K49" i="60"/>
  <c r="J49" i="60"/>
  <c r="I43" i="60"/>
  <c r="Q43" i="60"/>
  <c r="M43" i="60"/>
  <c r="H43" i="60"/>
  <c r="L43" i="60"/>
  <c r="K43" i="60"/>
  <c r="J43" i="60"/>
  <c r="I42" i="60"/>
  <c r="Q42" i="60"/>
  <c r="M42" i="60"/>
  <c r="H42" i="60"/>
  <c r="L42" i="60"/>
  <c r="K42" i="60"/>
  <c r="J42" i="60"/>
  <c r="I41" i="60"/>
  <c r="Q41" i="60"/>
  <c r="M41" i="60"/>
  <c r="H41" i="60"/>
  <c r="L41" i="60"/>
  <c r="K41" i="60"/>
  <c r="J41" i="60"/>
  <c r="I40" i="60"/>
  <c r="Q40" i="60"/>
  <c r="M40" i="60"/>
  <c r="H40" i="60"/>
  <c r="L40" i="60"/>
  <c r="K40" i="60"/>
  <c r="J40" i="60"/>
  <c r="I39" i="60"/>
  <c r="Q39" i="60"/>
  <c r="M39" i="60"/>
  <c r="H39" i="60"/>
  <c r="L39" i="60"/>
  <c r="K39" i="60"/>
  <c r="J39" i="60"/>
  <c r="M38" i="60"/>
  <c r="H38" i="60"/>
  <c r="L38" i="60"/>
  <c r="G38" i="60"/>
  <c r="K38" i="60"/>
  <c r="F38" i="60"/>
  <c r="J38" i="60"/>
  <c r="I38" i="60"/>
  <c r="M33" i="60"/>
  <c r="L33" i="60"/>
  <c r="K33" i="60"/>
  <c r="J33" i="60"/>
  <c r="I33" i="60"/>
  <c r="M75" i="59"/>
  <c r="M49" i="59"/>
  <c r="M39" i="59"/>
  <c r="M40" i="59"/>
  <c r="M41" i="59"/>
  <c r="M42" i="59"/>
  <c r="M43" i="59"/>
  <c r="H109" i="59"/>
  <c r="H33" i="59"/>
  <c r="L109" i="59"/>
  <c r="G33" i="59"/>
  <c r="K109" i="59"/>
  <c r="F109" i="59"/>
  <c r="F33" i="59"/>
  <c r="J109" i="59"/>
  <c r="H108" i="59"/>
  <c r="L108" i="59"/>
  <c r="K108" i="59"/>
  <c r="F108" i="59"/>
  <c r="J108" i="59"/>
  <c r="H107" i="59"/>
  <c r="L107" i="59"/>
  <c r="K107" i="59"/>
  <c r="F107" i="59"/>
  <c r="J107" i="59"/>
  <c r="H106" i="59"/>
  <c r="L106" i="59"/>
  <c r="K106" i="59"/>
  <c r="F106" i="59"/>
  <c r="J106" i="59"/>
  <c r="H105" i="59"/>
  <c r="L105" i="59"/>
  <c r="K105" i="59"/>
  <c r="F105" i="59"/>
  <c r="J105" i="59"/>
  <c r="H104" i="59"/>
  <c r="L104" i="59"/>
  <c r="K104" i="59"/>
  <c r="F104" i="59"/>
  <c r="J104" i="59"/>
  <c r="H98" i="59"/>
  <c r="L98" i="59"/>
  <c r="K98" i="59"/>
  <c r="F98" i="59"/>
  <c r="J98" i="59"/>
  <c r="H97" i="59"/>
  <c r="L97" i="59"/>
  <c r="K97" i="59"/>
  <c r="F97" i="59"/>
  <c r="J97" i="59"/>
  <c r="H96" i="59"/>
  <c r="L96" i="59"/>
  <c r="K96" i="59"/>
  <c r="F96" i="59"/>
  <c r="J96" i="59"/>
  <c r="H95" i="59"/>
  <c r="L95" i="59"/>
  <c r="K95" i="59"/>
  <c r="F95" i="59"/>
  <c r="J95" i="59"/>
  <c r="H94" i="59"/>
  <c r="L94" i="59"/>
  <c r="K94" i="59"/>
  <c r="F94" i="59"/>
  <c r="J94" i="59"/>
  <c r="H93" i="59"/>
  <c r="L93" i="59"/>
  <c r="K93" i="59"/>
  <c r="F93" i="59"/>
  <c r="J93" i="59"/>
  <c r="L87" i="59"/>
  <c r="K87" i="59"/>
  <c r="J87" i="59"/>
  <c r="L86" i="59"/>
  <c r="K86" i="59"/>
  <c r="J86" i="59"/>
  <c r="L85" i="59"/>
  <c r="K85" i="59"/>
  <c r="J85" i="59"/>
  <c r="L84" i="59"/>
  <c r="K84" i="59"/>
  <c r="J84" i="59"/>
  <c r="L83" i="59"/>
  <c r="K83" i="59"/>
  <c r="J83" i="59"/>
  <c r="L82" i="59"/>
  <c r="K82" i="59"/>
  <c r="J82" i="59"/>
  <c r="H76" i="59"/>
  <c r="L76" i="59"/>
  <c r="K76" i="59"/>
  <c r="F76" i="59"/>
  <c r="J76" i="59"/>
  <c r="H75" i="59"/>
  <c r="L75" i="59"/>
  <c r="K75" i="59"/>
  <c r="F75" i="59"/>
  <c r="J75" i="59"/>
  <c r="H74" i="59"/>
  <c r="L74" i="59"/>
  <c r="K74" i="59"/>
  <c r="F74" i="59"/>
  <c r="J74" i="59"/>
  <c r="H73" i="59"/>
  <c r="L73" i="59"/>
  <c r="K73" i="59"/>
  <c r="F73" i="59"/>
  <c r="J73" i="59"/>
  <c r="H72" i="59"/>
  <c r="L72" i="59"/>
  <c r="K72" i="59"/>
  <c r="F72" i="59"/>
  <c r="J72" i="59"/>
  <c r="H71" i="59"/>
  <c r="L71" i="59"/>
  <c r="K71" i="59"/>
  <c r="F71" i="59"/>
  <c r="J71" i="59"/>
  <c r="L65" i="59"/>
  <c r="K65" i="59"/>
  <c r="J65" i="59"/>
  <c r="L64" i="59"/>
  <c r="K64" i="59"/>
  <c r="J64" i="59"/>
  <c r="L63" i="59"/>
  <c r="K63" i="59"/>
  <c r="J63" i="59"/>
  <c r="L62" i="59"/>
  <c r="K62" i="59"/>
  <c r="J62" i="59"/>
  <c r="L61" i="59"/>
  <c r="K61" i="59"/>
  <c r="J61" i="59"/>
  <c r="L60" i="59"/>
  <c r="K60" i="59"/>
  <c r="J60" i="59"/>
  <c r="K39" i="59"/>
  <c r="K51" i="59"/>
  <c r="H54" i="59"/>
  <c r="L54" i="59"/>
  <c r="K54" i="59"/>
  <c r="F54" i="59"/>
  <c r="J54" i="59"/>
  <c r="H53" i="59"/>
  <c r="L53" i="59"/>
  <c r="K53" i="59"/>
  <c r="F53" i="59"/>
  <c r="J53" i="59"/>
  <c r="H52" i="59"/>
  <c r="L52" i="59"/>
  <c r="K52" i="59"/>
  <c r="F52" i="59"/>
  <c r="J52" i="59"/>
  <c r="H51" i="59"/>
  <c r="L51" i="59"/>
  <c r="F51" i="59"/>
  <c r="J51" i="59"/>
  <c r="H50" i="59"/>
  <c r="L50" i="59"/>
  <c r="K50" i="59"/>
  <c r="F50" i="59"/>
  <c r="J50" i="59"/>
  <c r="H49" i="59"/>
  <c r="L49" i="59"/>
  <c r="K49" i="59"/>
  <c r="F49" i="59"/>
  <c r="J49" i="59"/>
  <c r="I105" i="59"/>
  <c r="I106" i="59"/>
  <c r="I107" i="59"/>
  <c r="I108" i="59"/>
  <c r="I109" i="59"/>
  <c r="I104" i="59"/>
  <c r="I94" i="59"/>
  <c r="I95" i="59"/>
  <c r="I96" i="59"/>
  <c r="I97" i="59"/>
  <c r="I98" i="59"/>
  <c r="I93" i="59"/>
  <c r="I83" i="59"/>
  <c r="I84" i="59"/>
  <c r="I85" i="59"/>
  <c r="I86" i="59"/>
  <c r="I87" i="59"/>
  <c r="I82" i="59"/>
  <c r="I72" i="59"/>
  <c r="I73" i="59"/>
  <c r="I74" i="59"/>
  <c r="I75" i="59"/>
  <c r="I76" i="59"/>
  <c r="I71" i="59"/>
  <c r="I61" i="59"/>
  <c r="I62" i="59"/>
  <c r="I63" i="59"/>
  <c r="I64" i="59"/>
  <c r="I65" i="59"/>
  <c r="I50" i="59"/>
  <c r="I51" i="59"/>
  <c r="I52" i="59"/>
  <c r="I53" i="59"/>
  <c r="I54" i="59"/>
  <c r="I60" i="59"/>
  <c r="I49" i="59"/>
  <c r="K33" i="59"/>
  <c r="L33" i="59"/>
  <c r="I33" i="59"/>
  <c r="H41" i="59"/>
  <c r="L41" i="59"/>
  <c r="G38" i="59"/>
  <c r="K38" i="59"/>
  <c r="H38" i="59"/>
  <c r="L38" i="59"/>
  <c r="H39" i="59"/>
  <c r="L39" i="59"/>
  <c r="K40" i="59"/>
  <c r="H40" i="59"/>
  <c r="L40" i="59"/>
  <c r="K41" i="59"/>
  <c r="K42" i="59"/>
  <c r="H42" i="59"/>
  <c r="L42" i="59"/>
  <c r="K43" i="59"/>
  <c r="H43" i="59"/>
  <c r="L43" i="59"/>
  <c r="F39" i="59"/>
  <c r="J39" i="59"/>
  <c r="F40" i="59"/>
  <c r="J40" i="59"/>
  <c r="F41" i="59"/>
  <c r="J41" i="59"/>
  <c r="F42" i="59"/>
  <c r="J42" i="59"/>
  <c r="F43" i="59"/>
  <c r="J43" i="59"/>
  <c r="F38" i="59"/>
  <c r="J38" i="59"/>
  <c r="I39" i="59"/>
  <c r="I40" i="59"/>
  <c r="I41" i="59"/>
  <c r="I42" i="59"/>
  <c r="I43" i="59"/>
  <c r="I38" i="59"/>
  <c r="P113" i="59"/>
  <c r="P112" i="59"/>
  <c r="P114" i="59"/>
  <c r="Q109" i="59"/>
  <c r="M109" i="59"/>
  <c r="Q108" i="59"/>
  <c r="M108" i="59"/>
  <c r="Q107" i="59"/>
  <c r="M107" i="59"/>
  <c r="Q106" i="59"/>
  <c r="M106" i="59"/>
  <c r="Q105" i="59"/>
  <c r="M105" i="59"/>
  <c r="Q104" i="59"/>
  <c r="M104" i="59"/>
  <c r="Q98" i="59"/>
  <c r="M98" i="59"/>
  <c r="Q97" i="59"/>
  <c r="M97" i="59"/>
  <c r="Q96" i="59"/>
  <c r="M96" i="59"/>
  <c r="Q95" i="59"/>
  <c r="M95" i="59"/>
  <c r="Q94" i="59"/>
  <c r="M94" i="59"/>
  <c r="Q93" i="59"/>
  <c r="M93" i="59"/>
  <c r="M87" i="59"/>
  <c r="M86" i="59"/>
  <c r="M85" i="59"/>
  <c r="M84" i="59"/>
  <c r="M83" i="59"/>
  <c r="M82" i="59"/>
  <c r="Q76" i="59"/>
  <c r="M76" i="59"/>
  <c r="Q75" i="59"/>
  <c r="Q74" i="59"/>
  <c r="M74" i="59"/>
  <c r="Q73" i="59"/>
  <c r="M73" i="59"/>
  <c r="Q72" i="59"/>
  <c r="M72" i="59"/>
  <c r="Q71" i="59"/>
  <c r="M71" i="59"/>
  <c r="M65" i="59"/>
  <c r="M64" i="59"/>
  <c r="M63" i="59"/>
  <c r="M62" i="59"/>
  <c r="M61" i="59"/>
  <c r="M60" i="59"/>
  <c r="Q54" i="59"/>
  <c r="M54" i="59"/>
  <c r="Q53" i="59"/>
  <c r="M53" i="59"/>
  <c r="Q52" i="59"/>
  <c r="M52" i="59"/>
  <c r="Q51" i="59"/>
  <c r="M51" i="59"/>
  <c r="Q50" i="59"/>
  <c r="M50" i="59"/>
  <c r="Q49" i="59"/>
  <c r="Q43" i="59"/>
  <c r="Q42" i="59"/>
  <c r="Q41" i="59"/>
  <c r="Q40" i="59"/>
  <c r="Q39" i="59"/>
  <c r="M38" i="59"/>
  <c r="M33" i="59"/>
  <c r="J33" i="59"/>
</calcChain>
</file>

<file path=xl/sharedStrings.xml><?xml version="1.0" encoding="utf-8"?>
<sst xmlns="http://schemas.openxmlformats.org/spreadsheetml/2006/main" count="732" uniqueCount="180">
  <si>
    <t>Note About This File</t>
  </si>
  <si>
    <t>This NETL CO2U LCA LCA Documentation Spreadsheet is a companion to the NETL CO2U LCA Guidance Document. Please see the NETL CO2U LCA Guidance Document for additional instructions, information, and abbreviations.</t>
  </si>
  <si>
    <t>This file is primarily for documenting unit processes and modeling structure when openLCA is not used. See the NETL CO2U LCA Guidance Document for instructions on where to document results.</t>
  </si>
  <si>
    <t>Key</t>
  </si>
  <si>
    <t>Fields marked in orange are areas for data entry</t>
  </si>
  <si>
    <t>Numbered Diagram</t>
  </si>
  <si>
    <t>Is this diagram for a Proposed Product System or Comparison Product System?</t>
  </si>
  <si>
    <t>Proposed Product System</t>
  </si>
  <si>
    <t>What is the Product System identifier (e.g., PROP-A, PROP-B, COMP-A, COMP-B)?</t>
  </si>
  <si>
    <t>No</t>
  </si>
  <si>
    <t>Provide a brief description below of the Product System being documented.</t>
  </si>
  <si>
    <t>Insert a unit process (UP) diagram for the Product System below. Include a unique number for each UP for tracking purposes. Numbers should not be reused in other diagrams in this document.</t>
  </si>
  <si>
    <t>Add additional space below as necessary to fit diagram</t>
  </si>
  <si>
    <t>Unit Process Mapping Table</t>
  </si>
  <si>
    <t>Complete the table below for each UP in the above diagram.</t>
  </si>
  <si>
    <t>Flow Values</t>
  </si>
  <si>
    <t>Source UP Number</t>
  </si>
  <si>
    <t>Source UP Name</t>
  </si>
  <si>
    <t>Source UP Citation</t>
  </si>
  <si>
    <t>Flow Name</t>
  </si>
  <si>
    <t>Low</t>
  </si>
  <si>
    <t>Expected</t>
  </si>
  <si>
    <t>High</t>
  </si>
  <si>
    <t>Units</t>
  </si>
  <si>
    <t>Receiving UP Number</t>
  </si>
  <si>
    <t>Receiving UP Name</t>
  </si>
  <si>
    <t>Comments</t>
  </si>
  <si>
    <t>(PROP-A)1.</t>
  </si>
  <si>
    <t>UP Name</t>
  </si>
  <si>
    <t>Wastewater</t>
  </si>
  <si>
    <t>kg</t>
  </si>
  <si>
    <t>(PROP-A)1.2.</t>
  </si>
  <si>
    <t>Wastewater Treatment</t>
  </si>
  <si>
    <t>This flow comes from the reference unit process, so the flow amount is 5.00+01 kg wastewater/kg main co-product x 1.00+00 kg main co-product = 5.00+01 kg wastewater</t>
  </si>
  <si>
    <t>add additional rows as necessary</t>
  </si>
  <si>
    <t>Fields marked in blue are automatically populated and should not be adjusted</t>
  </si>
  <si>
    <t>Unit Processes (UPs)</t>
  </si>
  <si>
    <t>Unit process diagram number:</t>
  </si>
  <si>
    <t>Unit process name:</t>
  </si>
  <si>
    <t>Unit process type (Operational, Construction, or Transportation):</t>
  </si>
  <si>
    <t>Operational</t>
  </si>
  <si>
    <t>Unit process description:</t>
  </si>
  <si>
    <t xml:space="preserve">This is the main unit process that produces the main product and other co-products in the Proposed Product System (PROP-A). </t>
  </si>
  <si>
    <t>Reported Data Boundary (e.g., time for operational and construction UPs or  distance for transportation UPs):</t>
  </si>
  <si>
    <t>Reported Data Boundary</t>
  </si>
  <si>
    <t>Amount</t>
  </si>
  <si>
    <t>Time</t>
  </si>
  <si>
    <t>yr</t>
  </si>
  <si>
    <t>Reference Flow:</t>
  </si>
  <si>
    <t>Amount per Reported Data Boundary</t>
  </si>
  <si>
    <t>Amount per Factor</t>
  </si>
  <si>
    <t>Amount per Reference Flow</t>
  </si>
  <si>
    <t>Reference Flow</t>
  </si>
  <si>
    <t xml:space="preserve">Expected </t>
  </si>
  <si>
    <t>Main co-product</t>
  </si>
  <si>
    <t>Inputs and Outputs:</t>
  </si>
  <si>
    <t>Normalization:</t>
  </si>
  <si>
    <t>Tracked Flows:</t>
  </si>
  <si>
    <t>Carbon Balancing ("Expected" only):</t>
  </si>
  <si>
    <t>Energy Input Flows</t>
  </si>
  <si>
    <t>Flows that Link to Other UPs</t>
  </si>
  <si>
    <t>Carbon Content (%)</t>
  </si>
  <si>
    <t>Mass Carbon Input</t>
  </si>
  <si>
    <t>Comments/References</t>
  </si>
  <si>
    <t>Grid Electricity</t>
  </si>
  <si>
    <t>kWh</t>
  </si>
  <si>
    <t>X</t>
  </si>
  <si>
    <t>N/A</t>
  </si>
  <si>
    <t>Material Input Flows</t>
  </si>
  <si>
    <t>Material 1</t>
  </si>
  <si>
    <t>Water</t>
  </si>
  <si>
    <t>Non-Consumable Input Flows</t>
  </si>
  <si>
    <t>Machine 1</t>
  </si>
  <si>
    <t>pc</t>
  </si>
  <si>
    <t>Salable Output Flows (co-products)</t>
  </si>
  <si>
    <t>Co-product 2</t>
  </si>
  <si>
    <t>Non-Consumable Output Flows</t>
  </si>
  <si>
    <t>GHG Emission Flows</t>
  </si>
  <si>
    <t>CO2 to atmosphere</t>
  </si>
  <si>
    <t>12 g C/44 g CO2 = 27.3% C</t>
  </si>
  <si>
    <t>Remaining Output Flows</t>
  </si>
  <si>
    <t>Carbon Inputs (kg)</t>
  </si>
  <si>
    <t>Carbon Outputs (kg)</t>
  </si>
  <si>
    <t>Carbon Balance</t>
  </si>
  <si>
    <t>This value should be close to 1.00; Adjust carbon balance equations accordingly when adding additional rows</t>
  </si>
  <si>
    <t>Fields marked in blue are automatically populated and should not be adjusted.</t>
  </si>
  <si>
    <t>NETL Unit Process Data - Direct Impacts (gate-to-gate) or Direct + Upstream Impacts (cradle-to-gate)</t>
  </si>
  <si>
    <t>For Use for the NETL CO2U LCA Program</t>
  </si>
  <si>
    <t>For Use for 45Q Applicants</t>
  </si>
  <si>
    <t>Process</t>
  </si>
  <si>
    <t>Direct Impacts (gate-to-gate)</t>
  </si>
  <si>
    <t>Co-Products</t>
  </si>
  <si>
    <t>Direct + Upstream Impacts (cradle-to-gate)</t>
  </si>
  <si>
    <r>
      <t>Photochemical Smog Formation Potential (kg O</t>
    </r>
    <r>
      <rPr>
        <vertAlign val="subscript"/>
        <sz val="10"/>
        <color theme="1"/>
        <rFont val="Century Gothic"/>
        <family val="2"/>
      </rPr>
      <t>3</t>
    </r>
    <r>
      <rPr>
        <sz val="10"/>
        <color theme="1"/>
        <rFont val="Century Gothic"/>
        <family val="2"/>
      </rPr>
      <t>e)</t>
    </r>
  </si>
  <si>
    <r>
      <t>Acidification Potential (kg SO</t>
    </r>
    <r>
      <rPr>
        <vertAlign val="subscript"/>
        <sz val="10"/>
        <color theme="1"/>
        <rFont val="Century Gothic"/>
        <family val="2"/>
      </rPr>
      <t>2</t>
    </r>
    <r>
      <rPr>
        <sz val="10"/>
        <color theme="1"/>
        <rFont val="Century Gothic"/>
        <family val="2"/>
      </rPr>
      <t>e)</t>
    </r>
  </si>
  <si>
    <t>Eutrophication Potential (kg NE)</t>
  </si>
  <si>
    <r>
      <t>Global Warming Potential (AR5, 100-yr) (kg CO</t>
    </r>
    <r>
      <rPr>
        <vertAlign val="subscript"/>
        <sz val="10"/>
        <color theme="1"/>
        <rFont val="Century Gothic"/>
        <family val="2"/>
      </rPr>
      <t>2</t>
    </r>
    <r>
      <rPr>
        <sz val="10"/>
        <color theme="1"/>
        <rFont val="Century Gothic"/>
        <family val="2"/>
      </rPr>
      <t>e)</t>
    </r>
  </si>
  <si>
    <t>Ozone Depletion Potential (kg CFC-11e)</t>
  </si>
  <si>
    <r>
      <t>Particulate Matter Formation Potential (kg PM</t>
    </r>
    <r>
      <rPr>
        <vertAlign val="subscript"/>
        <sz val="10"/>
        <color theme="1"/>
        <rFont val="Century Gothic"/>
        <family val="2"/>
      </rPr>
      <t>2.5</t>
    </r>
    <r>
      <rPr>
        <sz val="10"/>
        <color theme="1"/>
        <rFont val="Century Gothic"/>
        <family val="2"/>
      </rPr>
      <t>e)</t>
    </r>
  </si>
  <si>
    <t>Water Consumption (l)</t>
  </si>
  <si>
    <t xml:space="preserve"> Amount</t>
  </si>
  <si>
    <t>GHGRP GWP (kg CO2e)</t>
  </si>
  <si>
    <t>Petroleum System, US Average with Capture</t>
  </si>
  <si>
    <t>1 kg Carbon dioxide</t>
  </si>
  <si>
    <t>kg Refinery products</t>
  </si>
  <si>
    <t>Combustion of Diesel</t>
  </si>
  <si>
    <t>1 kg Diesel combusted</t>
  </si>
  <si>
    <t>Hydrogen Production - Steam Methane Reforming</t>
  </si>
  <si>
    <t>1 kg Hydrogen</t>
  </si>
  <si>
    <t>Combustion of Gasoline</t>
  </si>
  <si>
    <t>1 kg Gasoline combusted</t>
  </si>
  <si>
    <t>Ammonia Production with Carbon Capture</t>
  </si>
  <si>
    <t>kg Ammonia</t>
  </si>
  <si>
    <t>Steel Products, Finished Cold Rolled Coil, North America (Mar2016 update)</t>
  </si>
  <si>
    <t>1 kg Steel, finished cold rolled coil, North America</t>
  </si>
  <si>
    <t>Combustion of Natural Gas</t>
  </si>
  <si>
    <t>1 kg Natural gas, combusted</t>
  </si>
  <si>
    <t>Methanol from Natural Gas</t>
  </si>
  <si>
    <t>1 kg Methanol</t>
  </si>
  <si>
    <t>Urea Production</t>
  </si>
  <si>
    <t xml:space="preserve">1 kg Urea </t>
  </si>
  <si>
    <t>Diesel Stages 1 - 4 - 2005 Crude Mix</t>
  </si>
  <si>
    <t>1 kg Diesel</t>
  </si>
  <si>
    <t>Gasoline Stages 1-4 - 2005 Crude Mix</t>
  </si>
  <si>
    <t>1 kg Gasoline</t>
  </si>
  <si>
    <t>US Fleet Average Fuel Oil - US</t>
  </si>
  <si>
    <t>1 MJ Electricity</t>
  </si>
  <si>
    <t>Ready Mix Concrete - 100% Portland Cement, 20 MPa</t>
  </si>
  <si>
    <t>1 kg concrete</t>
  </si>
  <si>
    <t>SubPC Power Plant, capture, cradle-to-gate</t>
  </si>
  <si>
    <t>kg Captured CO2</t>
  </si>
  <si>
    <t>SCPC Power Plant, capture, cradle-to-gate</t>
  </si>
  <si>
    <t>US Fleet Average Coal Electricity - US</t>
  </si>
  <si>
    <t>SubPC Power Plant, no capture, cradle-to-gate</t>
  </si>
  <si>
    <t>kg CO2 in flue gas</t>
  </si>
  <si>
    <t>SCPC Power Plant, no capture, cradle-to-gate</t>
  </si>
  <si>
    <t>SubPC Power Plant, capture, CoLo CHP, cradle-to-gate</t>
  </si>
  <si>
    <t>NGCC Power Plant, capture, cradle-to-gate</t>
  </si>
  <si>
    <t>NGCC Power Plant, no capture, cradle-to-gate</t>
  </si>
  <si>
    <t>US Fleet Average Natural Gas Electricity - US</t>
  </si>
  <si>
    <t>Onshore Conventional Wind Electricity - US</t>
  </si>
  <si>
    <t>Natural Gas Through Distribution - U.S. Mix</t>
  </si>
  <si>
    <t>1 kg Natural gas</t>
  </si>
  <si>
    <t>Natural Gas Through Transmission - U.S. Mix</t>
  </si>
  <si>
    <t>US Gen II Nuclear Electricity</t>
  </si>
  <si>
    <t>Solar Thermal Electricity - US</t>
  </si>
  <si>
    <t>Geothermal Electricity - US</t>
  </si>
  <si>
    <t>Hydropower Production - US</t>
  </si>
  <si>
    <t>Current U.S. Grid Mix</t>
  </si>
  <si>
    <t>2050 U.S. Grid Mix</t>
  </si>
  <si>
    <t>Fossil Power with CCS</t>
  </si>
  <si>
    <t>Renewables</t>
  </si>
  <si>
    <t>Saline aquifer transport and storage</t>
  </si>
  <si>
    <t>1 t CO2</t>
  </si>
  <si>
    <t>Forest residue, raw</t>
  </si>
  <si>
    <t>1 kg biomass</t>
  </si>
  <si>
    <t>Forest residue, chipped</t>
  </si>
  <si>
    <t>Forest residue, torrefied</t>
  </si>
  <si>
    <t>Hybrid poplar, raw</t>
  </si>
  <si>
    <t>Hybrid poplar, chipped</t>
  </si>
  <si>
    <t>Hybrid poplar, torrefied</t>
  </si>
  <si>
    <t>Southern pine, raw</t>
  </si>
  <si>
    <t>Southern pine, chipped</t>
  </si>
  <si>
    <t>Southern pine, torrefied</t>
  </si>
  <si>
    <t>Corn stover, raw</t>
  </si>
  <si>
    <t>Switchgrass, raw</t>
  </si>
  <si>
    <t>Train Transport</t>
  </si>
  <si>
    <t>1 Mg*km Cargo</t>
  </si>
  <si>
    <t>Ocean Freighter Transport</t>
  </si>
  <si>
    <t>Truck Transport</t>
  </si>
  <si>
    <t>Global Warming Potential (AR5, 100-yr) Impact Factors</t>
  </si>
  <si>
    <t>GHGRP GWP Impact Factors</t>
  </si>
  <si>
    <t>Flow (Emissions to air)</t>
  </si>
  <si>
    <t>kg CO2e/kg CO2</t>
  </si>
  <si>
    <t>Carbon dioxide, fossil</t>
  </si>
  <si>
    <t>Carbon dioxide, biogenic</t>
  </si>
  <si>
    <t xml:space="preserve">Methane, fossil </t>
  </si>
  <si>
    <t>Methane, biogenic</t>
  </si>
  <si>
    <t>Nitrous oxide</t>
  </si>
  <si>
    <t>Sulfur hexafluoride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</si>
</sst>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00"/>
    <numFmt numFmtId="166" formatCode="0.0"/>
    <numFmt numFmtId="167" formatCode="0.0E+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b/>
      <i/>
      <u/>
      <sz val="10"/>
      <color theme="1"/>
      <name val="Century Gothic"/>
      <family val="2"/>
    </font>
    <font>
      <u/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b/>
      <sz val="10"/>
      <color theme="1"/>
      <name val="Century Gothic"/>
      <family val="2"/>
    </font>
    <font>
      <vertAlign val="subscript"/>
      <sz val="10"/>
      <color theme="1"/>
      <name val="Century Gothic"/>
      <family val="2"/>
    </font>
    <font>
      <sz val="10"/>
      <color theme="0"/>
      <name val="Century Gothic"/>
      <family val="2"/>
    </font>
    <font>
      <sz val="8"/>
      <name val="Calibri"/>
      <family val="2"/>
      <scheme val="minor"/>
    </font>
    <font>
      <sz val="10"/>
      <color theme="1"/>
      <name val="Century Gothic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37139"/>
        <bgColor indexed="64"/>
      </patternFill>
    </fill>
    <fill>
      <patternFill patternType="solid">
        <fgColor rgb="FF00B0D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0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0" borderId="0" xfId="0" applyFont="1" applyFill="1"/>
    <xf numFmtId="0" fontId="3" fillId="0" borderId="10" xfId="0" applyFont="1" applyBorder="1"/>
    <xf numFmtId="0" fontId="3" fillId="0" borderId="2" xfId="0" applyFont="1" applyBorder="1"/>
    <xf numFmtId="0" fontId="3" fillId="0" borderId="0" xfId="0" applyFont="1" applyFill="1" applyBorder="1"/>
    <xf numFmtId="0" fontId="3" fillId="0" borderId="0" xfId="0" applyFont="1" applyBorder="1"/>
    <xf numFmtId="0" fontId="3" fillId="2" borderId="6" xfId="0" applyFont="1" applyFill="1" applyBorder="1"/>
    <xf numFmtId="0" fontId="3" fillId="4" borderId="13" xfId="0" applyFont="1" applyFill="1" applyBorder="1"/>
    <xf numFmtId="0" fontId="3" fillId="4" borderId="6" xfId="0" applyFont="1" applyFill="1" applyBorder="1"/>
    <xf numFmtId="0" fontId="3" fillId="4" borderId="5" xfId="0" applyFont="1" applyFill="1" applyBorder="1"/>
    <xf numFmtId="0" fontId="5" fillId="0" borderId="0" xfId="0" applyFont="1"/>
    <xf numFmtId="0" fontId="3" fillId="2" borderId="1" xfId="0" applyFont="1" applyFill="1" applyBorder="1"/>
    <xf numFmtId="0" fontId="3" fillId="0" borderId="3" xfId="0" applyFont="1" applyBorder="1"/>
    <xf numFmtId="0" fontId="3" fillId="0" borderId="5" xfId="0" applyFont="1" applyBorder="1"/>
    <xf numFmtId="0" fontId="3" fillId="2" borderId="8" xfId="0" applyFont="1" applyFill="1" applyBorder="1"/>
    <xf numFmtId="0" fontId="3" fillId="2" borderId="18" xfId="0" applyFont="1" applyFill="1" applyBorder="1"/>
    <xf numFmtId="0" fontId="3" fillId="2" borderId="12" xfId="0" applyFont="1" applyFill="1" applyBorder="1"/>
    <xf numFmtId="0" fontId="3" fillId="3" borderId="11" xfId="0" applyFont="1" applyFill="1" applyBorder="1"/>
    <xf numFmtId="0" fontId="3" fillId="3" borderId="4" xfId="0" applyFont="1" applyFill="1" applyBorder="1"/>
    <xf numFmtId="0" fontId="3" fillId="0" borderId="24" xfId="0" applyFont="1" applyBorder="1"/>
    <xf numFmtId="0" fontId="3" fillId="3" borderId="2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/>
    <xf numFmtId="0" fontId="3" fillId="0" borderId="26" xfId="0" applyFont="1" applyBorder="1"/>
    <xf numFmtId="0" fontId="3" fillId="0" borderId="28" xfId="0" applyFont="1" applyBorder="1"/>
    <xf numFmtId="0" fontId="3" fillId="0" borderId="29" xfId="0" applyFont="1" applyFill="1" applyBorder="1"/>
    <xf numFmtId="0" fontId="6" fillId="0" borderId="27" xfId="0" applyFont="1" applyBorder="1"/>
    <xf numFmtId="0" fontId="6" fillId="0" borderId="27" xfId="0" applyFont="1" applyFill="1" applyBorder="1"/>
    <xf numFmtId="9" fontId="3" fillId="0" borderId="29" xfId="1" applyFont="1" applyFill="1" applyBorder="1"/>
    <xf numFmtId="9" fontId="6" fillId="0" borderId="27" xfId="1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9" fontId="3" fillId="0" borderId="30" xfId="1" applyFont="1" applyFill="1" applyBorder="1"/>
    <xf numFmtId="0" fontId="3" fillId="3" borderId="32" xfId="0" applyFont="1" applyFill="1" applyBorder="1"/>
    <xf numFmtId="0" fontId="7" fillId="2" borderId="0" xfId="0" applyFont="1" applyFill="1"/>
    <xf numFmtId="9" fontId="3" fillId="0" borderId="0" xfId="1" applyFont="1" applyFill="1" applyBorder="1" applyAlignment="1">
      <alignment horizontal="right"/>
    </xf>
    <xf numFmtId="0" fontId="7" fillId="0" borderId="0" xfId="0" applyFont="1" applyFill="1"/>
    <xf numFmtId="0" fontId="3" fillId="0" borderId="17" xfId="0" applyFont="1" applyBorder="1"/>
    <xf numFmtId="165" fontId="3" fillId="0" borderId="5" xfId="0" applyNumberFormat="1" applyFont="1" applyBorder="1"/>
    <xf numFmtId="165" fontId="3" fillId="0" borderId="25" xfId="0" applyNumberFormat="1" applyFont="1" applyBorder="1"/>
    <xf numFmtId="164" fontId="3" fillId="2" borderId="9" xfId="1" applyNumberFormat="1" applyFont="1" applyFill="1" applyBorder="1" applyAlignment="1">
      <alignment horizontal="center"/>
    </xf>
    <xf numFmtId="164" fontId="3" fillId="0" borderId="5" xfId="0" applyNumberFormat="1" applyFont="1" applyBorder="1"/>
    <xf numFmtId="164" fontId="3" fillId="0" borderId="25" xfId="0" applyNumberFormat="1" applyFont="1" applyBorder="1"/>
    <xf numFmtId="164" fontId="3" fillId="0" borderId="6" xfId="0" applyNumberFormat="1" applyFont="1" applyBorder="1"/>
    <xf numFmtId="166" fontId="3" fillId="3" borderId="20" xfId="0" applyNumberFormat="1" applyFont="1" applyFill="1" applyBorder="1" applyAlignment="1">
      <alignment horizontal="center"/>
    </xf>
    <xf numFmtId="166" fontId="3" fillId="0" borderId="21" xfId="0" applyNumberFormat="1" applyFont="1" applyBorder="1"/>
    <xf numFmtId="166" fontId="3" fillId="0" borderId="31" xfId="0" applyNumberFormat="1" applyFont="1" applyBorder="1"/>
    <xf numFmtId="166" fontId="3" fillId="0" borderId="1" xfId="0" applyNumberFormat="1" applyFont="1" applyBorder="1"/>
    <xf numFmtId="166" fontId="3" fillId="3" borderId="7" xfId="1" applyNumberFormat="1" applyFont="1" applyFill="1" applyBorder="1"/>
    <xf numFmtId="166" fontId="3" fillId="3" borderId="3" xfId="1" applyNumberFormat="1" applyFont="1" applyFill="1" applyBorder="1"/>
    <xf numFmtId="166" fontId="3" fillId="2" borderId="12" xfId="0" applyNumberFormat="1" applyFont="1" applyFill="1" applyBorder="1"/>
    <xf numFmtId="166" fontId="3" fillId="0" borderId="0" xfId="0" applyNumberFormat="1" applyFont="1" applyFill="1" applyBorder="1"/>
    <xf numFmtId="166" fontId="3" fillId="0" borderId="28" xfId="0" applyNumberFormat="1" applyFont="1" applyBorder="1"/>
    <xf numFmtId="166" fontId="3" fillId="2" borderId="8" xfId="0" applyNumberFormat="1" applyFont="1" applyFill="1" applyBorder="1"/>
    <xf numFmtId="166" fontId="3" fillId="2" borderId="1" xfId="0" applyNumberFormat="1" applyFont="1" applyFill="1" applyBorder="1"/>
    <xf numFmtId="166" fontId="3" fillId="0" borderId="10" xfId="0" applyNumberFormat="1" applyFont="1" applyBorder="1"/>
    <xf numFmtId="166" fontId="3" fillId="0" borderId="0" xfId="0" applyNumberFormat="1" applyFont="1" applyBorder="1"/>
    <xf numFmtId="0" fontId="6" fillId="0" borderId="0" xfId="0" applyFont="1"/>
    <xf numFmtId="2" fontId="3" fillId="3" borderId="2" xfId="1" applyNumberFormat="1" applyFont="1" applyFill="1" applyBorder="1" applyAlignment="1">
      <alignment horizontal="right"/>
    </xf>
    <xf numFmtId="11" fontId="3" fillId="3" borderId="8" xfId="0" applyNumberFormat="1" applyFont="1" applyFill="1" applyBorder="1"/>
    <xf numFmtId="167" fontId="3" fillId="2" borderId="1" xfId="0" applyNumberFormat="1" applyFont="1" applyFill="1" applyBorder="1"/>
    <xf numFmtId="0" fontId="3" fillId="3" borderId="15" xfId="0" applyFont="1" applyFill="1" applyBorder="1"/>
    <xf numFmtId="0" fontId="3" fillId="0" borderId="35" xfId="0" applyFont="1" applyFill="1" applyBorder="1"/>
    <xf numFmtId="11" fontId="3" fillId="3" borderId="12" xfId="0" applyNumberFormat="1" applyFont="1" applyFill="1" applyBorder="1"/>
    <xf numFmtId="0" fontId="3" fillId="0" borderId="42" xfId="0" applyFont="1" applyBorder="1"/>
    <xf numFmtId="0" fontId="3" fillId="0" borderId="43" xfId="0" applyFont="1" applyBorder="1"/>
    <xf numFmtId="9" fontId="6" fillId="0" borderId="40" xfId="1" applyFont="1" applyFill="1" applyBorder="1"/>
    <xf numFmtId="164" fontId="3" fillId="3" borderId="41" xfId="1" applyNumberFormat="1" applyFont="1" applyFill="1" applyBorder="1" applyAlignment="1">
      <alignment horizontal="center"/>
    </xf>
    <xf numFmtId="11" fontId="3" fillId="3" borderId="9" xfId="0" applyNumberFormat="1" applyFont="1" applyFill="1" applyBorder="1"/>
    <xf numFmtId="0" fontId="3" fillId="2" borderId="41" xfId="0" applyFont="1" applyFill="1" applyBorder="1" applyAlignment="1">
      <alignment horizontal="center"/>
    </xf>
    <xf numFmtId="164" fontId="3" fillId="2" borderId="41" xfId="1" applyNumberFormat="1" applyFont="1" applyFill="1" applyBorder="1" applyAlignment="1">
      <alignment horizontal="center"/>
    </xf>
    <xf numFmtId="164" fontId="3" fillId="0" borderId="5" xfId="0" applyNumberFormat="1" applyFont="1" applyFill="1" applyBorder="1"/>
    <xf numFmtId="0" fontId="3" fillId="3" borderId="6" xfId="0" applyFont="1" applyFill="1" applyBorder="1"/>
    <xf numFmtId="0" fontId="4" fillId="0" borderId="0" xfId="0" applyFont="1" applyFill="1"/>
    <xf numFmtId="0" fontId="3" fillId="3" borderId="9" xfId="0" applyFont="1" applyFill="1" applyBorder="1"/>
    <xf numFmtId="0" fontId="3" fillId="3" borderId="5" xfId="0" applyFont="1" applyFill="1" applyBorder="1"/>
    <xf numFmtId="166" fontId="3" fillId="2" borderId="14" xfId="0" applyNumberFormat="1" applyFont="1" applyFill="1" applyBorder="1"/>
    <xf numFmtId="0" fontId="3" fillId="2" borderId="16" xfId="0" applyFont="1" applyFill="1" applyBorder="1"/>
    <xf numFmtId="164" fontId="3" fillId="3" borderId="9" xfId="1" applyNumberFormat="1" applyFont="1" applyFill="1" applyBorder="1" applyAlignment="1">
      <alignment horizontal="center"/>
    </xf>
    <xf numFmtId="166" fontId="3" fillId="3" borderId="4" xfId="0" applyNumberFormat="1" applyFont="1" applyFill="1" applyBorder="1"/>
    <xf numFmtId="166" fontId="3" fillId="3" borderId="2" xfId="0" applyNumberFormat="1" applyFont="1" applyFill="1" applyBorder="1"/>
    <xf numFmtId="11" fontId="3" fillId="3" borderId="13" xfId="0" applyNumberFormat="1" applyFont="1" applyFill="1" applyBorder="1"/>
    <xf numFmtId="11" fontId="3" fillId="3" borderId="47" xfId="0" applyNumberFormat="1" applyFont="1" applyFill="1" applyBorder="1"/>
    <xf numFmtId="49" fontId="7" fillId="2" borderId="0" xfId="0" applyNumberFormat="1" applyFont="1" applyFill="1"/>
    <xf numFmtId="166" fontId="3" fillId="0" borderId="38" xfId="0" applyNumberFormat="1" applyFont="1" applyBorder="1"/>
    <xf numFmtId="166" fontId="3" fillId="2" borderId="37" xfId="0" applyNumberFormat="1" applyFont="1" applyFill="1" applyBorder="1"/>
    <xf numFmtId="166" fontId="3" fillId="4" borderId="28" xfId="0" applyNumberFormat="1" applyFont="1" applyFill="1" applyBorder="1" applyAlignment="1">
      <alignment horizontal="centerContinuous"/>
    </xf>
    <xf numFmtId="0" fontId="3" fillId="4" borderId="12" xfId="0" applyFont="1" applyFill="1" applyBorder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6" fillId="0" borderId="28" xfId="0" applyFont="1" applyFill="1" applyBorder="1"/>
    <xf numFmtId="165" fontId="3" fillId="0" borderId="36" xfId="0" applyNumberFormat="1" applyFont="1" applyBorder="1"/>
    <xf numFmtId="165" fontId="3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6" fillId="4" borderId="27" xfId="0" applyFont="1" applyFill="1" applyBorder="1"/>
    <xf numFmtId="9" fontId="6" fillId="4" borderId="40" xfId="1" applyFont="1" applyFill="1" applyBorder="1"/>
    <xf numFmtId="9" fontId="6" fillId="4" borderId="27" xfId="1" applyFont="1" applyFill="1" applyBorder="1"/>
    <xf numFmtId="0" fontId="3" fillId="4" borderId="34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0" borderId="29" xfId="0" applyFont="1" applyBorder="1"/>
    <xf numFmtId="0" fontId="3" fillId="4" borderId="11" xfId="0" applyFont="1" applyFill="1" applyBorder="1" applyAlignment="1">
      <alignment horizontal="center"/>
    </xf>
    <xf numFmtId="166" fontId="3" fillId="4" borderId="53" xfId="0" applyNumberFormat="1" applyFont="1" applyFill="1" applyBorder="1" applyAlignment="1"/>
    <xf numFmtId="0" fontId="3" fillId="4" borderId="55" xfId="0" applyFont="1" applyFill="1" applyBorder="1" applyAlignment="1">
      <alignment horizontal="center"/>
    </xf>
    <xf numFmtId="166" fontId="3" fillId="4" borderId="10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9" xfId="0" applyFont="1" applyFill="1" applyBorder="1" applyAlignment="1"/>
    <xf numFmtId="0" fontId="3" fillId="4" borderId="5" xfId="0" applyFont="1" applyFill="1" applyBorder="1" applyAlignment="1">
      <alignment horizontal="center"/>
    </xf>
    <xf numFmtId="166" fontId="3" fillId="4" borderId="28" xfId="0" applyNumberFormat="1" applyFont="1" applyFill="1" applyBorder="1" applyAlignment="1"/>
    <xf numFmtId="0" fontId="3" fillId="4" borderId="53" xfId="0" applyFont="1" applyFill="1" applyBorder="1"/>
    <xf numFmtId="166" fontId="3" fillId="4" borderId="52" xfId="0" applyNumberFormat="1" applyFont="1" applyFill="1" applyBorder="1" applyAlignment="1">
      <alignment horizontal="centerContinuous"/>
    </xf>
    <xf numFmtId="166" fontId="3" fillId="4" borderId="39" xfId="0" applyNumberFormat="1" applyFont="1" applyFill="1" applyBorder="1" applyAlignment="1">
      <alignment horizontal="centerContinuous"/>
    </xf>
    <xf numFmtId="0" fontId="3" fillId="4" borderId="35" xfId="0" applyFont="1" applyFill="1" applyBorder="1" applyAlignment="1">
      <alignment horizontal="center"/>
    </xf>
    <xf numFmtId="0" fontId="3" fillId="4" borderId="56" xfId="0" applyFont="1" applyFill="1" applyBorder="1"/>
    <xf numFmtId="0" fontId="3" fillId="4" borderId="18" xfId="0" applyFont="1" applyFill="1" applyBorder="1" applyAlignment="1">
      <alignment horizontal="center"/>
    </xf>
    <xf numFmtId="166" fontId="3" fillId="4" borderId="57" xfId="0" applyNumberFormat="1" applyFont="1" applyFill="1" applyBorder="1" applyAlignment="1">
      <alignment horizontal="centerContinuous"/>
    </xf>
    <xf numFmtId="0" fontId="3" fillId="4" borderId="40" xfId="0" applyFont="1" applyFill="1" applyBorder="1"/>
    <xf numFmtId="9" fontId="3" fillId="4" borderId="54" xfId="1" applyFont="1" applyFill="1" applyBorder="1"/>
    <xf numFmtId="9" fontId="3" fillId="4" borderId="58" xfId="1" applyFont="1" applyFill="1" applyBorder="1"/>
    <xf numFmtId="0" fontId="3" fillId="4" borderId="56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4" borderId="46" xfId="0" applyFont="1" applyFill="1" applyBorder="1" applyAlignment="1">
      <alignment horizontal="center" wrapText="1"/>
    </xf>
    <xf numFmtId="0" fontId="3" fillId="4" borderId="44" xfId="0" applyFont="1" applyFill="1" applyBorder="1" applyAlignment="1">
      <alignment horizontal="center" wrapText="1"/>
    </xf>
    <xf numFmtId="0" fontId="3" fillId="4" borderId="26" xfId="0" applyFont="1" applyFill="1" applyBorder="1" applyAlignment="1">
      <alignment horizontal="center" wrapText="1"/>
    </xf>
    <xf numFmtId="0" fontId="3" fillId="4" borderId="49" xfId="0" applyFont="1" applyFill="1" applyBorder="1" applyAlignment="1">
      <alignment horizontal="center" wrapText="1"/>
    </xf>
    <xf numFmtId="0" fontId="3" fillId="0" borderId="33" xfId="0" applyFont="1" applyFill="1" applyBorder="1"/>
    <xf numFmtId="0" fontId="3" fillId="4" borderId="53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3" fillId="0" borderId="59" xfId="0" applyFont="1" applyFill="1" applyBorder="1"/>
    <xf numFmtId="0" fontId="3" fillId="4" borderId="0" xfId="0" applyFont="1" applyFill="1" applyBorder="1" applyAlignment="1">
      <alignment horizontal="center" wrapText="1"/>
    </xf>
    <xf numFmtId="0" fontId="3" fillId="0" borderId="17" xfId="0" applyFont="1" applyFill="1" applyBorder="1"/>
    <xf numFmtId="0" fontId="3" fillId="4" borderId="9" xfId="0" applyFont="1" applyFill="1" applyBorder="1" applyAlignment="1">
      <alignment horizontal="center" wrapText="1"/>
    </xf>
    <xf numFmtId="0" fontId="3" fillId="4" borderId="43" xfId="0" applyFont="1" applyFill="1" applyBorder="1" applyAlignment="1">
      <alignment horizontal="center" wrapText="1"/>
    </xf>
    <xf numFmtId="11" fontId="3" fillId="3" borderId="19" xfId="0" applyNumberFormat="1" applyFont="1" applyFill="1" applyBorder="1"/>
    <xf numFmtId="11" fontId="3" fillId="3" borderId="20" xfId="0" applyNumberFormat="1" applyFont="1" applyFill="1" applyBorder="1"/>
    <xf numFmtId="11" fontId="3" fillId="3" borderId="20" xfId="0" applyNumberFormat="1" applyFont="1" applyFill="1" applyBorder="1" applyAlignment="1">
      <alignment horizontal="center"/>
    </xf>
    <xf numFmtId="11" fontId="3" fillId="2" borderId="1" xfId="0" applyNumberFormat="1" applyFont="1" applyFill="1" applyBorder="1"/>
    <xf numFmtId="0" fontId="3" fillId="2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48" xfId="0" applyFont="1" applyFill="1" applyBorder="1" applyAlignment="1">
      <alignment horizontal="left"/>
    </xf>
    <xf numFmtId="0" fontId="3" fillId="2" borderId="51" xfId="0" applyFont="1" applyFill="1" applyBorder="1" applyAlignment="1">
      <alignment horizontal="left"/>
    </xf>
    <xf numFmtId="0" fontId="3" fillId="2" borderId="62" xfId="0" applyFont="1" applyFill="1" applyBorder="1" applyAlignment="1">
      <alignment horizontal="left"/>
    </xf>
    <xf numFmtId="0" fontId="3" fillId="2" borderId="62" xfId="0" applyFont="1" applyFill="1" applyBorder="1" applyAlignment="1">
      <alignment horizontal="left" wrapText="1"/>
    </xf>
    <xf numFmtId="0" fontId="3" fillId="0" borderId="0" xfId="0" applyFont="1" applyFill="1" applyAlignment="1"/>
    <xf numFmtId="0" fontId="3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/>
    <xf numFmtId="0" fontId="3" fillId="4" borderId="2" xfId="0" applyFont="1" applyFill="1" applyBorder="1"/>
    <xf numFmtId="11" fontId="3" fillId="3" borderId="6" xfId="0" applyNumberFormat="1" applyFont="1" applyFill="1" applyBorder="1"/>
    <xf numFmtId="11" fontId="3" fillId="3" borderId="1" xfId="0" applyNumberFormat="1" applyFont="1" applyFill="1" applyBorder="1"/>
    <xf numFmtId="11" fontId="3" fillId="4" borderId="1" xfId="0" applyNumberFormat="1" applyFont="1" applyFill="1" applyBorder="1"/>
    <xf numFmtId="11" fontId="3" fillId="3" borderId="5" xfId="0" applyNumberFormat="1" applyFont="1" applyFill="1" applyBorder="1"/>
    <xf numFmtId="11" fontId="3" fillId="3" borderId="10" xfId="0" applyNumberFormat="1" applyFont="1" applyFill="1" applyBorder="1"/>
    <xf numFmtId="11" fontId="3" fillId="4" borderId="10" xfId="0" applyNumberFormat="1" applyFont="1" applyFill="1" applyBorder="1"/>
    <xf numFmtId="0" fontId="7" fillId="4" borderId="13" xfId="0" applyFont="1" applyFill="1" applyBorder="1" applyAlignment="1">
      <alignment vertical="center"/>
    </xf>
    <xf numFmtId="0" fontId="3" fillId="4" borderId="48" xfId="0" applyFont="1" applyFill="1" applyBorder="1" applyAlignment="1">
      <alignment horizontal="center" vertical="center" wrapText="1"/>
    </xf>
    <xf numFmtId="11" fontId="3" fillId="4" borderId="48" xfId="0" applyNumberFormat="1" applyFont="1" applyFill="1" applyBorder="1"/>
    <xf numFmtId="11" fontId="3" fillId="4" borderId="21" xfId="0" applyNumberFormat="1" applyFont="1" applyFill="1" applyBorder="1"/>
    <xf numFmtId="11" fontId="3" fillId="3" borderId="67" xfId="0" applyNumberFormat="1" applyFont="1" applyFill="1" applyBorder="1"/>
    <xf numFmtId="0" fontId="3" fillId="4" borderId="38" xfId="0" applyFont="1" applyFill="1" applyBorder="1"/>
    <xf numFmtId="11" fontId="3" fillId="3" borderId="21" xfId="0" applyNumberFormat="1" applyFont="1" applyFill="1" applyBorder="1"/>
    <xf numFmtId="11" fontId="3" fillId="3" borderId="45" xfId="0" applyNumberFormat="1" applyFont="1" applyFill="1" applyBorder="1"/>
    <xf numFmtId="11" fontId="11" fillId="3" borderId="6" xfId="0" applyNumberFormat="1" applyFont="1" applyFill="1" applyBorder="1"/>
    <xf numFmtId="11" fontId="11" fillId="3" borderId="1" xfId="0" applyNumberFormat="1" applyFont="1" applyFill="1" applyBorder="1"/>
    <xf numFmtId="10" fontId="3" fillId="0" borderId="0" xfId="0" applyNumberFormat="1" applyFont="1"/>
    <xf numFmtId="10" fontId="11" fillId="0" borderId="0" xfId="0" applyNumberFormat="1" applyFont="1"/>
    <xf numFmtId="0" fontId="3" fillId="4" borderId="39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166" fontId="3" fillId="4" borderId="54" xfId="0" applyNumberFormat="1" applyFont="1" applyFill="1" applyBorder="1" applyAlignment="1">
      <alignment horizontal="center"/>
    </xf>
    <xf numFmtId="166" fontId="3" fillId="4" borderId="28" xfId="0" applyNumberFormat="1" applyFont="1" applyFill="1" applyBorder="1" applyAlignment="1">
      <alignment horizontal="center"/>
    </xf>
    <xf numFmtId="0" fontId="3" fillId="4" borderId="52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9" fillId="6" borderId="63" xfId="0" applyFont="1" applyFill="1" applyBorder="1" applyAlignment="1">
      <alignment horizontal="center"/>
    </xf>
    <xf numFmtId="0" fontId="7" fillId="4" borderId="6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5" borderId="63" xfId="0" applyFont="1" applyFill="1" applyBorder="1" applyAlignment="1">
      <alignment horizontal="center"/>
    </xf>
    <xf numFmtId="0" fontId="9" fillId="6" borderId="65" xfId="0" applyFont="1" applyFill="1" applyBorder="1" applyAlignment="1">
      <alignment horizontal="center"/>
    </xf>
    <xf numFmtId="0" fontId="9" fillId="6" borderId="66" xfId="0" applyFont="1" applyFill="1" applyBorder="1" applyAlignment="1">
      <alignment horizontal="center"/>
    </xf>
    <xf numFmtId="0" fontId="9" fillId="5" borderId="65" xfId="0" applyFont="1" applyFill="1" applyBorder="1" applyAlignment="1">
      <alignment horizontal="center"/>
    </xf>
    <xf numFmtId="0" fontId="9" fillId="5" borderId="66" xfId="0" applyFont="1" applyFill="1" applyBorder="1" applyAlignment="1">
      <alignment horizontal="center"/>
    </xf>
  </cellXfs>
  <cellStyles count="5">
    <cellStyle name="Comma 2" xfId="3" xr:uid="{00000000-0005-0000-0000-000000000000}"/>
    <cellStyle name="Normal" xfId="0" builtinId="0"/>
    <cellStyle name="Normal 2" xfId="2" xr:uid="{00000000-0005-0000-0000-000002000000}"/>
    <cellStyle name="Percent" xfId="1" builtinId="5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00B0D9"/>
      <color rgb="FF5371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d75-share2/Lifecycle%20Emissions/Indiana%20Gasification%20DOE%20Lifecycle%20Emissions%20rev%20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fe Cycle Data Input"/>
      <sheetName val="Electricity Purchases &amp; Sales"/>
      <sheetName val="Sheet1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A4CE0-D246-44CE-879C-6DB6F66E571F}">
  <sheetPr>
    <tabColor theme="5" tint="0.79998168889431442"/>
  </sheetPr>
  <dimension ref="A1:M78"/>
  <sheetViews>
    <sheetView tabSelected="1" workbookViewId="0">
      <selection activeCell="A2" sqref="A2"/>
    </sheetView>
  </sheetViews>
  <sheetFormatPr defaultColWidth="9.140625" defaultRowHeight="13.15"/>
  <cols>
    <col min="1" max="10" width="18.42578125" style="1" customWidth="1"/>
    <col min="11" max="11" width="55.5703125" style="1" customWidth="1"/>
    <col min="12" max="12" width="18.42578125" style="1" customWidth="1"/>
    <col min="13" max="16384" width="9.140625" style="1"/>
  </cols>
  <sheetData>
    <row r="1" spans="1:13">
      <c r="A1" s="2" t="s">
        <v>0</v>
      </c>
    </row>
    <row r="2" spans="1:13">
      <c r="A2" s="1" t="s">
        <v>1</v>
      </c>
    </row>
    <row r="3" spans="1:13">
      <c r="A3" s="1" t="s">
        <v>2</v>
      </c>
    </row>
    <row r="6" spans="1:13">
      <c r="A6" s="2" t="s">
        <v>3</v>
      </c>
    </row>
    <row r="7" spans="1:13">
      <c r="A7" s="3" t="s">
        <v>4</v>
      </c>
      <c r="B7" s="3"/>
      <c r="C7" s="3"/>
      <c r="D7" s="5"/>
      <c r="E7" s="5"/>
      <c r="F7" s="5"/>
      <c r="G7" s="5"/>
      <c r="H7" s="5"/>
      <c r="I7" s="5"/>
      <c r="J7" s="5"/>
      <c r="K7" s="5"/>
      <c r="L7" s="5"/>
      <c r="M7" s="5"/>
    </row>
    <row r="10" spans="1:13">
      <c r="A10" s="2" t="s">
        <v>5</v>
      </c>
    </row>
    <row r="11" spans="1:13">
      <c r="A11" s="1" t="s">
        <v>6</v>
      </c>
    </row>
    <row r="12" spans="1:13">
      <c r="A12" s="3" t="s">
        <v>7</v>
      </c>
      <c r="B12" s="3"/>
      <c r="C12" s="3"/>
      <c r="D12" s="3"/>
      <c r="E12" s="5"/>
      <c r="F12" s="5"/>
      <c r="G12" s="5"/>
      <c r="H12" s="5"/>
      <c r="I12" s="5"/>
    </row>
    <row r="13" spans="1:13">
      <c r="E13" s="5"/>
      <c r="F13" s="5"/>
      <c r="G13" s="5"/>
      <c r="H13" s="5"/>
      <c r="I13" s="5"/>
    </row>
    <row r="14" spans="1:13">
      <c r="A14" s="1" t="s">
        <v>8</v>
      </c>
      <c r="E14" s="5"/>
      <c r="F14" s="5"/>
      <c r="G14" s="5"/>
      <c r="H14" s="5"/>
      <c r="I14" s="5"/>
    </row>
    <row r="15" spans="1:13">
      <c r="A15" s="3" t="s">
        <v>9</v>
      </c>
      <c r="B15" s="3"/>
      <c r="C15" s="3"/>
      <c r="D15" s="3"/>
      <c r="E15" s="5"/>
      <c r="F15" s="5"/>
      <c r="G15" s="5"/>
      <c r="H15" s="5"/>
      <c r="I15" s="5"/>
    </row>
    <row r="16" spans="1:13">
      <c r="E16" s="5"/>
      <c r="F16" s="5"/>
      <c r="G16" s="5"/>
      <c r="H16" s="5"/>
      <c r="I16" s="5"/>
    </row>
    <row r="17" spans="1:13">
      <c r="A17" s="1" t="s">
        <v>10</v>
      </c>
      <c r="E17" s="5"/>
      <c r="F17" s="5"/>
      <c r="G17" s="5"/>
      <c r="H17" s="5"/>
      <c r="I17" s="5"/>
    </row>
    <row r="18" spans="1:13">
      <c r="A18" s="3"/>
      <c r="B18" s="3"/>
      <c r="C18" s="3"/>
      <c r="D18" s="3"/>
      <c r="E18" s="5"/>
      <c r="F18" s="5"/>
      <c r="G18" s="5"/>
      <c r="H18" s="5"/>
      <c r="I18" s="5"/>
    </row>
    <row r="19" spans="1:13">
      <c r="A19" s="3"/>
      <c r="B19" s="3"/>
      <c r="C19" s="3"/>
      <c r="D19" s="3"/>
      <c r="E19" s="5"/>
      <c r="F19" s="5"/>
      <c r="G19" s="5"/>
      <c r="H19" s="5"/>
      <c r="I19" s="5"/>
    </row>
    <row r="20" spans="1:13">
      <c r="E20" s="5"/>
      <c r="F20" s="5"/>
      <c r="G20" s="5"/>
      <c r="H20" s="5"/>
      <c r="I20" s="5"/>
    </row>
    <row r="21" spans="1:13">
      <c r="A21" s="1" t="s">
        <v>11</v>
      </c>
    </row>
    <row r="22" spans="1:13">
      <c r="A22" s="1" t="s">
        <v>12</v>
      </c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5"/>
      <c r="L24" s="5"/>
      <c r="M24" s="5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5"/>
      <c r="L25" s="5"/>
      <c r="M25" s="5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5"/>
      <c r="L26" s="5"/>
      <c r="M26" s="5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5"/>
      <c r="L27" s="5"/>
      <c r="M27" s="5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5"/>
      <c r="L28" s="5"/>
      <c r="M28" s="5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5"/>
      <c r="L29" s="5"/>
      <c r="M29" s="5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5"/>
      <c r="L30" s="5"/>
      <c r="M30" s="5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5"/>
      <c r="L31" s="5"/>
      <c r="M31" s="5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5"/>
      <c r="L32" s="5"/>
      <c r="M32" s="5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5"/>
      <c r="L33" s="5"/>
      <c r="M33" s="5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5"/>
      <c r="L34" s="5"/>
      <c r="M34" s="5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5"/>
      <c r="L35" s="5"/>
      <c r="M35" s="5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5"/>
      <c r="L36" s="5"/>
      <c r="M36" s="5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5"/>
      <c r="L37" s="5"/>
      <c r="M37" s="5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5"/>
      <c r="L38" s="5"/>
      <c r="M38" s="5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5"/>
      <c r="L39" s="5"/>
      <c r="M39" s="5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5"/>
      <c r="L40" s="5"/>
      <c r="M40" s="5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5"/>
      <c r="L41" s="5"/>
      <c r="M41" s="5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5"/>
      <c r="L42" s="5"/>
      <c r="M42" s="5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5"/>
      <c r="L43" s="5"/>
      <c r="M43" s="5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5"/>
      <c r="L44" s="5"/>
      <c r="M44" s="5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5"/>
      <c r="L45" s="5"/>
      <c r="M45" s="5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5"/>
      <c r="L46" s="5"/>
      <c r="M46" s="5"/>
    </row>
    <row r="47" spans="1:1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9" spans="1:11">
      <c r="A49" s="2" t="s">
        <v>13</v>
      </c>
    </row>
    <row r="50" spans="1:11" s="5" customFormat="1">
      <c r="A50" s="5" t="s">
        <v>14</v>
      </c>
    </row>
    <row r="51" spans="1:11" s="5" customFormat="1" ht="13.9" thickBot="1"/>
    <row r="52" spans="1:11" s="5" customFormat="1">
      <c r="A52" s="129"/>
      <c r="B52" s="130"/>
      <c r="C52" s="104"/>
      <c r="D52" s="131"/>
      <c r="E52" s="180"/>
      <c r="F52" s="180" t="s">
        <v>15</v>
      </c>
      <c r="G52" s="180"/>
      <c r="H52" s="128"/>
      <c r="I52" s="137"/>
      <c r="J52" s="104"/>
      <c r="K52" s="105"/>
    </row>
    <row r="53" spans="1:11" s="5" customFormat="1" ht="26.45">
      <c r="A53" s="132" t="s">
        <v>16</v>
      </c>
      <c r="B53" s="133" t="s">
        <v>17</v>
      </c>
      <c r="C53" s="134" t="s">
        <v>18</v>
      </c>
      <c r="D53" s="138" t="s">
        <v>19</v>
      </c>
      <c r="E53" s="135" t="s">
        <v>20</v>
      </c>
      <c r="F53" s="135" t="s">
        <v>21</v>
      </c>
      <c r="G53" s="135" t="s">
        <v>22</v>
      </c>
      <c r="H53" s="139" t="s">
        <v>23</v>
      </c>
      <c r="I53" s="143" t="s">
        <v>24</v>
      </c>
      <c r="J53" s="141" t="s">
        <v>25</v>
      </c>
      <c r="K53" s="144" t="s">
        <v>26</v>
      </c>
    </row>
    <row r="54" spans="1:11" s="5" customFormat="1" ht="52.9">
      <c r="A54" s="150" t="s">
        <v>27</v>
      </c>
      <c r="B54" s="151" t="s">
        <v>28</v>
      </c>
      <c r="C54" s="149"/>
      <c r="D54" s="150" t="s">
        <v>29</v>
      </c>
      <c r="E54" s="148">
        <v>0</v>
      </c>
      <c r="F54" s="148">
        <v>0.5</v>
      </c>
      <c r="G54" s="148">
        <v>0</v>
      </c>
      <c r="H54" s="149" t="s">
        <v>30</v>
      </c>
      <c r="I54" s="152" t="s">
        <v>31</v>
      </c>
      <c r="J54" s="153" t="s">
        <v>32</v>
      </c>
      <c r="K54" s="155" t="s">
        <v>33</v>
      </c>
    </row>
    <row r="55" spans="1:11" s="5" customFormat="1">
      <c r="A55" s="150"/>
      <c r="B55" s="151"/>
      <c r="C55" s="149"/>
      <c r="D55" s="150"/>
      <c r="E55" s="148"/>
      <c r="F55" s="148"/>
      <c r="G55" s="148"/>
      <c r="H55" s="149"/>
      <c r="I55" s="152"/>
      <c r="J55" s="153"/>
      <c r="K55" s="154"/>
    </row>
    <row r="56" spans="1:11" s="5" customFormat="1">
      <c r="A56" s="150"/>
      <c r="B56" s="151"/>
      <c r="C56" s="149"/>
      <c r="D56" s="150"/>
      <c r="E56" s="148"/>
      <c r="F56" s="148"/>
      <c r="G56" s="148"/>
      <c r="H56" s="149"/>
      <c r="I56" s="152"/>
      <c r="J56" s="153"/>
      <c r="K56" s="154"/>
    </row>
    <row r="57" spans="1:11" s="5" customFormat="1">
      <c r="A57" s="150"/>
      <c r="B57" s="151"/>
      <c r="C57" s="149"/>
      <c r="D57" s="150"/>
      <c r="E57" s="148"/>
      <c r="F57" s="148"/>
      <c r="G57" s="148"/>
      <c r="H57" s="149"/>
      <c r="I57" s="152"/>
      <c r="J57" s="153"/>
      <c r="K57" s="154"/>
    </row>
    <row r="58" spans="1:11" s="5" customFormat="1">
      <c r="A58" s="150"/>
      <c r="B58" s="151"/>
      <c r="C58" s="149"/>
      <c r="D58" s="150"/>
      <c r="E58" s="148"/>
      <c r="F58" s="148"/>
      <c r="G58" s="148"/>
      <c r="H58" s="149"/>
      <c r="I58" s="152"/>
      <c r="J58" s="153"/>
      <c r="K58" s="154"/>
    </row>
    <row r="59" spans="1:11" s="5" customFormat="1">
      <c r="A59" s="150"/>
      <c r="B59" s="151"/>
      <c r="C59" s="149"/>
      <c r="D59" s="150"/>
      <c r="E59" s="148"/>
      <c r="F59" s="148"/>
      <c r="G59" s="148"/>
      <c r="H59" s="149"/>
      <c r="I59" s="152"/>
      <c r="J59" s="153"/>
      <c r="K59" s="154"/>
    </row>
    <row r="60" spans="1:11" s="5" customFormat="1">
      <c r="A60" s="150"/>
      <c r="B60" s="151"/>
      <c r="C60" s="149"/>
      <c r="D60" s="150"/>
      <c r="E60" s="148"/>
      <c r="F60" s="148"/>
      <c r="G60" s="148"/>
      <c r="H60" s="149"/>
      <c r="I60" s="152"/>
      <c r="J60" s="153"/>
      <c r="K60" s="154"/>
    </row>
    <row r="61" spans="1:11" s="5" customFormat="1">
      <c r="A61" s="150"/>
      <c r="B61" s="151"/>
      <c r="C61" s="149"/>
      <c r="D61" s="150"/>
      <c r="E61" s="148"/>
      <c r="F61" s="148"/>
      <c r="G61" s="148"/>
      <c r="H61" s="149"/>
      <c r="I61" s="152"/>
      <c r="J61" s="153"/>
      <c r="K61" s="154"/>
    </row>
    <row r="62" spans="1:11" s="5" customFormat="1" ht="13.9" thickBot="1">
      <c r="A62" s="17" t="s">
        <v>34</v>
      </c>
      <c r="B62" s="69"/>
      <c r="C62" s="136"/>
      <c r="D62" s="140"/>
      <c r="E62" s="69"/>
      <c r="F62" s="69"/>
      <c r="G62" s="69"/>
      <c r="H62" s="136"/>
      <c r="I62" s="69"/>
      <c r="J62" s="69"/>
      <c r="K62" s="142"/>
    </row>
    <row r="63" spans="1:11" s="5" customFormat="1"/>
    <row r="64" spans="1:11" s="5" customFormat="1"/>
    <row r="65" spans="11:11" s="5" customFormat="1"/>
    <row r="66" spans="11:11" s="5" customFormat="1"/>
    <row r="67" spans="11:11" s="5" customFormat="1"/>
    <row r="68" spans="11:11" s="5" customFormat="1"/>
    <row r="69" spans="11:11" s="5" customFormat="1">
      <c r="K69" s="156"/>
    </row>
    <row r="70" spans="11:11" s="5" customFormat="1"/>
    <row r="71" spans="11:11" s="5" customFormat="1"/>
    <row r="72" spans="11:11" s="5" customFormat="1"/>
    <row r="73" spans="11:11" s="5" customFormat="1"/>
    <row r="74" spans="11:11" s="5" customFormat="1"/>
    <row r="75" spans="11:11" s="5" customFormat="1"/>
    <row r="76" spans="11:11" s="5" customFormat="1"/>
    <row r="77" spans="11:11" s="5" customFormat="1"/>
    <row r="78" spans="11:11" s="5" customForma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9D37-A014-47FE-803C-B2F9C70F2836}">
  <sheetPr>
    <tabColor theme="5" tint="0.79998168889431442"/>
  </sheetPr>
  <dimension ref="A1:U119"/>
  <sheetViews>
    <sheetView workbookViewId="0">
      <selection activeCell="N5" sqref="N5"/>
    </sheetView>
  </sheetViews>
  <sheetFormatPr defaultColWidth="9.140625" defaultRowHeight="13.15"/>
  <cols>
    <col min="1" max="1" width="34.42578125" style="1" customWidth="1"/>
    <col min="2" max="8" width="9.85546875" style="1" customWidth="1"/>
    <col min="9" max="9" width="17" style="1" customWidth="1"/>
    <col min="10" max="12" width="13" style="1" customWidth="1"/>
    <col min="13" max="13" width="17" style="1" customWidth="1"/>
    <col min="14" max="14" width="27.42578125" style="1" customWidth="1"/>
    <col min="15" max="15" width="20" style="1" customWidth="1"/>
    <col min="16" max="16" width="20.42578125" style="1" customWidth="1"/>
    <col min="17" max="17" width="10.28515625" style="1" customWidth="1"/>
    <col min="18" max="18" width="113.140625" style="1" customWidth="1"/>
    <col min="19" max="16384" width="9.140625" style="1"/>
  </cols>
  <sheetData>
    <row r="1" spans="1:21">
      <c r="A1" s="2" t="s">
        <v>0</v>
      </c>
    </row>
    <row r="2" spans="1:21">
      <c r="A2" s="1" t="s">
        <v>1</v>
      </c>
    </row>
    <row r="3" spans="1:21">
      <c r="A3" s="1" t="s">
        <v>2</v>
      </c>
    </row>
    <row r="6" spans="1:21">
      <c r="A6" s="2" t="s">
        <v>3</v>
      </c>
    </row>
    <row r="7" spans="1:21">
      <c r="A7" s="3" t="s">
        <v>4</v>
      </c>
      <c r="B7" s="3"/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>
      <c r="A8" s="4" t="s">
        <v>35</v>
      </c>
      <c r="B8" s="4"/>
      <c r="C8" s="4"/>
      <c r="D8" s="4"/>
      <c r="E8" s="4"/>
      <c r="F8" s="4"/>
      <c r="G8" s="4"/>
      <c r="H8" s="4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>
      <c r="M9" s="5"/>
    </row>
    <row r="10" spans="1:21">
      <c r="M10" s="5"/>
    </row>
    <row r="11" spans="1:21">
      <c r="A11" s="2" t="s">
        <v>36</v>
      </c>
      <c r="M11" s="5"/>
    </row>
    <row r="12" spans="1:21">
      <c r="A12" s="1" t="s">
        <v>37</v>
      </c>
      <c r="M12" s="5"/>
    </row>
    <row r="13" spans="1:21">
      <c r="A13" s="90" t="s">
        <v>27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21" s="5" customFormat="1">
      <c r="A14" s="43"/>
    </row>
    <row r="15" spans="1:21">
      <c r="A15" s="1" t="s">
        <v>38</v>
      </c>
      <c r="M15" s="5"/>
    </row>
    <row r="16" spans="1:21">
      <c r="A16" s="41" t="s">
        <v>28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s="5" customFormat="1">
      <c r="A17" s="43"/>
    </row>
    <row r="18" spans="1:17" s="5" customFormat="1">
      <c r="A18" s="5" t="s">
        <v>39</v>
      </c>
    </row>
    <row r="19" spans="1:17" s="5" customFormat="1">
      <c r="A19" s="3" t="s">
        <v>40</v>
      </c>
    </row>
    <row r="20" spans="1:17" s="5" customFormat="1"/>
    <row r="21" spans="1:17" s="5" customFormat="1">
      <c r="A21" s="5" t="s">
        <v>41</v>
      </c>
    </row>
    <row r="22" spans="1:17" s="5" customFormat="1">
      <c r="A22" s="3" t="s">
        <v>42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7" s="5" customForma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7" s="5" customForma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7" s="5" customFormat="1"/>
    <row r="26" spans="1:17" ht="13.9" thickBot="1">
      <c r="A26" s="5" t="s">
        <v>43</v>
      </c>
      <c r="B26" s="5"/>
      <c r="C26" s="5"/>
      <c r="D26" s="5"/>
      <c r="E26" s="5"/>
      <c r="F26" s="5"/>
      <c r="G26" s="5"/>
      <c r="H26" s="5"/>
      <c r="I26" s="5"/>
    </row>
    <row r="27" spans="1:17" ht="13.9" thickBot="1">
      <c r="A27" s="25" t="s">
        <v>44</v>
      </c>
      <c r="B27" s="26" t="s">
        <v>45</v>
      </c>
      <c r="C27" s="27" t="s">
        <v>23</v>
      </c>
      <c r="D27" s="99"/>
      <c r="E27" s="99"/>
      <c r="F27" s="8"/>
      <c r="G27" s="8"/>
      <c r="H27" s="8"/>
      <c r="I27" s="8"/>
    </row>
    <row r="28" spans="1:17" ht="13.9" thickBot="1">
      <c r="A28" s="83" t="s">
        <v>46</v>
      </c>
      <c r="B28" s="57">
        <v>0.5</v>
      </c>
      <c r="C28" s="84" t="s">
        <v>47</v>
      </c>
      <c r="D28" s="58"/>
      <c r="E28" s="8"/>
      <c r="F28" s="58"/>
      <c r="G28" s="58"/>
      <c r="H28" s="58"/>
      <c r="I28" s="58"/>
    </row>
    <row r="29" spans="1:17" s="5" customFormat="1" ht="13.9" thickBot="1">
      <c r="A29" s="8"/>
    </row>
    <row r="30" spans="1:17" ht="13.9" thickBot="1">
      <c r="A30" s="33" t="s">
        <v>48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107"/>
    </row>
    <row r="31" spans="1:17" ht="15.75" customHeight="1">
      <c r="A31" s="100"/>
      <c r="B31" s="93" t="s">
        <v>49</v>
      </c>
      <c r="C31" s="93"/>
      <c r="D31" s="93"/>
      <c r="E31" s="109"/>
      <c r="F31" s="182" t="s">
        <v>50</v>
      </c>
      <c r="G31" s="183"/>
      <c r="H31" s="183"/>
      <c r="I31" s="117"/>
      <c r="J31" s="184" t="s">
        <v>51</v>
      </c>
      <c r="K31" s="185"/>
      <c r="L31" s="185"/>
      <c r="M31" s="115"/>
    </row>
    <row r="32" spans="1:17" ht="13.9" thickBot="1">
      <c r="A32" s="110" t="s">
        <v>52</v>
      </c>
      <c r="B32" s="111" t="s">
        <v>20</v>
      </c>
      <c r="C32" s="111" t="s">
        <v>21</v>
      </c>
      <c r="D32" s="111" t="s">
        <v>22</v>
      </c>
      <c r="E32" s="112" t="s">
        <v>23</v>
      </c>
      <c r="F32" s="112" t="s">
        <v>20</v>
      </c>
      <c r="G32" s="113" t="s">
        <v>53</v>
      </c>
      <c r="H32" s="113" t="s">
        <v>22</v>
      </c>
      <c r="I32" s="113" t="s">
        <v>23</v>
      </c>
      <c r="J32" s="112" t="s">
        <v>20</v>
      </c>
      <c r="K32" s="113" t="s">
        <v>53</v>
      </c>
      <c r="L32" s="113" t="s">
        <v>22</v>
      </c>
      <c r="M32" s="114" t="s">
        <v>23</v>
      </c>
      <c r="N32" s="5"/>
      <c r="O32" s="5"/>
      <c r="P32" s="5"/>
      <c r="Q32" s="5"/>
    </row>
    <row r="33" spans="1:19" ht="13.9" thickBot="1">
      <c r="A33" s="19" t="s">
        <v>54</v>
      </c>
      <c r="B33" s="57">
        <v>0</v>
      </c>
      <c r="C33" s="57">
        <v>1000</v>
      </c>
      <c r="D33" s="57">
        <v>0</v>
      </c>
      <c r="E33" s="20" t="s">
        <v>30</v>
      </c>
      <c r="F33" s="70">
        <f>IFERROR(B33/$B$28,0)</f>
        <v>0</v>
      </c>
      <c r="G33" s="70">
        <f t="shared" ref="G33:H33" si="0">IFERROR(C33/$B$28,0)</f>
        <v>2000</v>
      </c>
      <c r="H33" s="70">
        <f t="shared" si="0"/>
        <v>0</v>
      </c>
      <c r="I33" s="68" t="str">
        <f>CONCATENATE(E33,"/",C28)</f>
        <v>kg/yr</v>
      </c>
      <c r="J33" s="145">
        <f>IFERROR(F33/F33,0)</f>
        <v>0</v>
      </c>
      <c r="K33" s="145">
        <f t="shared" ref="K33:L33" si="1">IFERROR(G33/G33,0)</f>
        <v>1</v>
      </c>
      <c r="L33" s="145">
        <f t="shared" si="1"/>
        <v>0</v>
      </c>
      <c r="M33" s="21" t="str">
        <f>CONCATENATE(E33," ",A33,"/",E33," ",A33)</f>
        <v>kg Main co-product/kg Main co-product</v>
      </c>
      <c r="N33" s="5"/>
      <c r="O33" s="5"/>
      <c r="P33" s="5"/>
      <c r="Q33" s="5"/>
    </row>
    <row r="34" spans="1:19" s="5" customFormat="1" ht="13.9" thickBot="1">
      <c r="A34" s="8"/>
      <c r="B34" s="58"/>
      <c r="C34" s="58"/>
      <c r="D34" s="58"/>
      <c r="E34" s="8"/>
      <c r="F34" s="58"/>
      <c r="G34" s="58"/>
      <c r="H34" s="58"/>
      <c r="I34" s="8"/>
      <c r="J34" s="8"/>
      <c r="K34" s="8"/>
      <c r="L34" s="8"/>
    </row>
    <row r="35" spans="1:19" ht="13.9" thickBot="1">
      <c r="A35" s="33" t="s">
        <v>55</v>
      </c>
      <c r="B35" s="59"/>
      <c r="C35" s="59"/>
      <c r="D35" s="59"/>
      <c r="E35" s="31"/>
      <c r="F35" s="59"/>
      <c r="G35" s="59"/>
      <c r="H35" s="59"/>
      <c r="I35" s="32"/>
      <c r="J35" s="34" t="s">
        <v>56</v>
      </c>
      <c r="K35" s="96"/>
      <c r="L35" s="96"/>
      <c r="M35" s="32"/>
      <c r="N35" s="73" t="s">
        <v>57</v>
      </c>
      <c r="O35" s="36" t="s">
        <v>58</v>
      </c>
      <c r="P35" s="39"/>
      <c r="Q35" s="35"/>
      <c r="S35" s="64"/>
    </row>
    <row r="36" spans="1:19">
      <c r="A36" s="100"/>
      <c r="B36" s="93" t="s">
        <v>49</v>
      </c>
      <c r="C36" s="93"/>
      <c r="D36" s="93"/>
      <c r="E36" s="118"/>
      <c r="F36" s="119" t="s">
        <v>50</v>
      </c>
      <c r="G36" s="120"/>
      <c r="H36" s="120"/>
      <c r="I36" s="122"/>
      <c r="J36" s="124" t="s">
        <v>51</v>
      </c>
      <c r="K36" s="120"/>
      <c r="L36" s="120"/>
      <c r="M36" s="122"/>
      <c r="N36" s="101"/>
      <c r="O36" s="102"/>
      <c r="P36" s="126"/>
      <c r="Q36" s="127"/>
      <c r="R36" s="125"/>
      <c r="S36" s="64"/>
    </row>
    <row r="37" spans="1:19" s="28" customFormat="1" ht="13.9" thickBot="1">
      <c r="A37" s="116" t="s">
        <v>59</v>
      </c>
      <c r="B37" s="111" t="s">
        <v>20</v>
      </c>
      <c r="C37" s="111" t="s">
        <v>21</v>
      </c>
      <c r="D37" s="111" t="s">
        <v>22</v>
      </c>
      <c r="E37" s="112" t="s">
        <v>23</v>
      </c>
      <c r="F37" s="94" t="s">
        <v>20</v>
      </c>
      <c r="G37" s="95" t="s">
        <v>53</v>
      </c>
      <c r="H37" s="95" t="s">
        <v>22</v>
      </c>
      <c r="I37" s="108" t="s">
        <v>23</v>
      </c>
      <c r="J37" s="123" t="s">
        <v>20</v>
      </c>
      <c r="K37" s="121" t="s">
        <v>21</v>
      </c>
      <c r="L37" s="121" t="s">
        <v>22</v>
      </c>
      <c r="M37" s="108" t="s">
        <v>23</v>
      </c>
      <c r="N37" s="106" t="s">
        <v>60</v>
      </c>
      <c r="O37" s="123" t="s">
        <v>61</v>
      </c>
      <c r="P37" s="103" t="s">
        <v>62</v>
      </c>
      <c r="Q37" s="121" t="s">
        <v>23</v>
      </c>
      <c r="R37" s="106" t="s">
        <v>63</v>
      </c>
    </row>
    <row r="38" spans="1:19">
      <c r="A38" s="81" t="s">
        <v>64</v>
      </c>
      <c r="B38" s="60"/>
      <c r="C38" s="60">
        <v>150</v>
      </c>
      <c r="D38" s="60"/>
      <c r="E38" s="18" t="s">
        <v>65</v>
      </c>
      <c r="F38" s="66">
        <f>IFERROR(B38/$B$28,0)</f>
        <v>0</v>
      </c>
      <c r="G38" s="66">
        <f t="shared" ref="G38:H43" si="2">IFERROR(C38/$B$28,0)</f>
        <v>300</v>
      </c>
      <c r="H38" s="66">
        <f t="shared" si="2"/>
        <v>0</v>
      </c>
      <c r="I38" s="22" t="str">
        <f>CONCATENATE(E38,"/",$C$28)</f>
        <v>kWh/yr</v>
      </c>
      <c r="J38" s="88">
        <f>IFERROR(F38/F$33,0)</f>
        <v>0</v>
      </c>
      <c r="K38" s="89">
        <f t="shared" ref="K38:L43" si="3">IFERROR(G38/G$33,0)</f>
        <v>0.15</v>
      </c>
      <c r="L38" s="146">
        <f t="shared" si="3"/>
        <v>0</v>
      </c>
      <c r="M38" s="22" t="str">
        <f>CONCATENATE(E38," ",A38,"/",$E$33," ",$A$33)</f>
        <v>kWh Grid Electricity/kg Main co-product</v>
      </c>
      <c r="N38" s="76" t="s">
        <v>66</v>
      </c>
      <c r="O38" s="85" t="s">
        <v>67</v>
      </c>
      <c r="P38" s="51" t="s">
        <v>67</v>
      </c>
      <c r="Q38" s="24" t="s">
        <v>67</v>
      </c>
      <c r="R38" s="37"/>
    </row>
    <row r="39" spans="1:19">
      <c r="A39" s="10"/>
      <c r="B39" s="61"/>
      <c r="C39" s="61"/>
      <c r="D39" s="61"/>
      <c r="E39" s="15"/>
      <c r="F39" s="66">
        <f t="shared" ref="F39:F43" si="4">IFERROR(B39/$B$28,0)</f>
        <v>0</v>
      </c>
      <c r="G39" s="66">
        <f t="shared" si="2"/>
        <v>0</v>
      </c>
      <c r="H39" s="66">
        <f t="shared" si="2"/>
        <v>0</v>
      </c>
      <c r="I39" s="22" t="str">
        <f t="shared" ref="I39:I43" si="5">CONCATENATE(E39,"/",$C$28)</f>
        <v>/yr</v>
      </c>
      <c r="J39" s="75">
        <f t="shared" ref="J39:J43" si="6">IFERROR(F39/F$33,0)</f>
        <v>0</v>
      </c>
      <c r="K39" s="66">
        <f>IFERROR(G39/G$33,0)</f>
        <v>0</v>
      </c>
      <c r="L39" s="146">
        <f t="shared" si="3"/>
        <v>0</v>
      </c>
      <c r="M39" s="22" t="str">
        <f t="shared" ref="M39:M43" si="7">CONCATENATE(E39," ",A39,"/",$E$33," ",$A$33)</f>
        <v xml:space="preserve"> /kg Main co-product</v>
      </c>
      <c r="N39" s="76"/>
      <c r="O39" s="47"/>
      <c r="P39" s="147">
        <f>G39*O39</f>
        <v>0</v>
      </c>
      <c r="Q39" s="24" t="str">
        <f>I39</f>
        <v>/yr</v>
      </c>
      <c r="R39" s="38"/>
    </row>
    <row r="40" spans="1:19">
      <c r="A40" s="10"/>
      <c r="B40" s="61"/>
      <c r="C40" s="61"/>
      <c r="D40" s="61"/>
      <c r="E40" s="15"/>
      <c r="F40" s="66">
        <f t="shared" si="4"/>
        <v>0</v>
      </c>
      <c r="G40" s="66">
        <f t="shared" si="2"/>
        <v>0</v>
      </c>
      <c r="H40" s="66">
        <f t="shared" si="2"/>
        <v>0</v>
      </c>
      <c r="I40" s="22" t="str">
        <f t="shared" si="5"/>
        <v>/yr</v>
      </c>
      <c r="J40" s="75">
        <f t="shared" si="6"/>
        <v>0</v>
      </c>
      <c r="K40" s="66">
        <f t="shared" si="3"/>
        <v>0</v>
      </c>
      <c r="L40" s="146">
        <f t="shared" si="3"/>
        <v>0</v>
      </c>
      <c r="M40" s="22" t="str">
        <f t="shared" si="7"/>
        <v xml:space="preserve"> /kg Main co-product</v>
      </c>
      <c r="N40" s="76"/>
      <c r="O40" s="47"/>
      <c r="P40" s="147">
        <f t="shared" ref="P40:P43" si="8">G40*O40</f>
        <v>0</v>
      </c>
      <c r="Q40" s="24" t="str">
        <f>I40</f>
        <v>/yr</v>
      </c>
      <c r="R40" s="38"/>
    </row>
    <row r="41" spans="1:19">
      <c r="A41" s="10"/>
      <c r="B41" s="61"/>
      <c r="C41" s="61"/>
      <c r="D41" s="61"/>
      <c r="E41" s="15"/>
      <c r="F41" s="66">
        <f t="shared" si="4"/>
        <v>0</v>
      </c>
      <c r="G41" s="66">
        <f t="shared" si="2"/>
        <v>0</v>
      </c>
      <c r="H41" s="66">
        <f t="shared" si="2"/>
        <v>0</v>
      </c>
      <c r="I41" s="22" t="str">
        <f t="shared" si="5"/>
        <v>/yr</v>
      </c>
      <c r="J41" s="75">
        <f t="shared" si="6"/>
        <v>0</v>
      </c>
      <c r="K41" s="66">
        <f t="shared" si="3"/>
        <v>0</v>
      </c>
      <c r="L41" s="146">
        <f>IFERROR(H41/H$33,0)</f>
        <v>0</v>
      </c>
      <c r="M41" s="22" t="str">
        <f t="shared" si="7"/>
        <v xml:space="preserve"> /kg Main co-product</v>
      </c>
      <c r="N41" s="76"/>
      <c r="O41" s="47"/>
      <c r="P41" s="147">
        <f t="shared" si="8"/>
        <v>0</v>
      </c>
      <c r="Q41" s="24" t="str">
        <f>I41</f>
        <v>/yr</v>
      </c>
      <c r="R41" s="38"/>
    </row>
    <row r="42" spans="1:19">
      <c r="A42" s="10"/>
      <c r="B42" s="61"/>
      <c r="C42" s="61"/>
      <c r="D42" s="61"/>
      <c r="E42" s="15"/>
      <c r="F42" s="66">
        <f t="shared" si="4"/>
        <v>0</v>
      </c>
      <c r="G42" s="66">
        <f t="shared" si="2"/>
        <v>0</v>
      </c>
      <c r="H42" s="66">
        <f t="shared" si="2"/>
        <v>0</v>
      </c>
      <c r="I42" s="22" t="str">
        <f t="shared" si="5"/>
        <v>/yr</v>
      </c>
      <c r="J42" s="75">
        <f t="shared" si="6"/>
        <v>0</v>
      </c>
      <c r="K42" s="66">
        <f t="shared" si="3"/>
        <v>0</v>
      </c>
      <c r="L42" s="146">
        <f t="shared" si="3"/>
        <v>0</v>
      </c>
      <c r="M42" s="22" t="str">
        <f t="shared" si="7"/>
        <v xml:space="preserve"> /kg Main co-product</v>
      </c>
      <c r="N42" s="76"/>
      <c r="O42" s="47"/>
      <c r="P42" s="147">
        <f t="shared" si="8"/>
        <v>0</v>
      </c>
      <c r="Q42" s="24" t="str">
        <f>I42</f>
        <v>/yr</v>
      </c>
      <c r="R42" s="38"/>
    </row>
    <row r="43" spans="1:19">
      <c r="A43" s="10"/>
      <c r="B43" s="61"/>
      <c r="C43" s="61"/>
      <c r="D43" s="61"/>
      <c r="E43" s="15"/>
      <c r="F43" s="66">
        <f t="shared" si="4"/>
        <v>0</v>
      </c>
      <c r="G43" s="66">
        <f t="shared" si="2"/>
        <v>0</v>
      </c>
      <c r="H43" s="66">
        <f t="shared" si="2"/>
        <v>0</v>
      </c>
      <c r="I43" s="22" t="str">
        <f t="shared" si="5"/>
        <v>/yr</v>
      </c>
      <c r="J43" s="75">
        <f t="shared" si="6"/>
        <v>0</v>
      </c>
      <c r="K43" s="66">
        <f t="shared" si="3"/>
        <v>0</v>
      </c>
      <c r="L43" s="146">
        <f t="shared" si="3"/>
        <v>0</v>
      </c>
      <c r="M43" s="22" t="str">
        <f t="shared" si="7"/>
        <v xml:space="preserve"> /kg Main co-product</v>
      </c>
      <c r="N43" s="76"/>
      <c r="O43" s="47"/>
      <c r="P43" s="147">
        <f t="shared" si="8"/>
        <v>0</v>
      </c>
      <c r="Q43" s="24" t="str">
        <f>I43</f>
        <v>/yr</v>
      </c>
      <c r="R43" s="38"/>
    </row>
    <row r="44" spans="1:19" ht="13.9" thickBot="1">
      <c r="A44" s="17" t="s">
        <v>34</v>
      </c>
      <c r="B44" s="62"/>
      <c r="C44" s="62"/>
      <c r="D44" s="62"/>
      <c r="E44" s="6"/>
      <c r="F44" s="62"/>
      <c r="G44" s="91"/>
      <c r="H44" s="91"/>
      <c r="I44" s="7"/>
      <c r="J44" s="45"/>
      <c r="K44" s="97"/>
      <c r="L44" s="97"/>
      <c r="M44" s="7"/>
      <c r="N44" s="71"/>
      <c r="O44" s="48"/>
      <c r="P44" s="52"/>
      <c r="Q44" s="23"/>
      <c r="R44" s="23"/>
    </row>
    <row r="45" spans="1:19">
      <c r="A45" s="29"/>
      <c r="B45" s="63"/>
      <c r="C45" s="63"/>
      <c r="D45" s="63"/>
      <c r="E45" s="9"/>
      <c r="F45" s="63"/>
      <c r="G45" s="63"/>
      <c r="H45" s="63"/>
      <c r="I45" s="30"/>
      <c r="J45" s="46"/>
      <c r="K45" s="98"/>
      <c r="L45" s="98"/>
      <c r="M45" s="30"/>
      <c r="N45" s="72"/>
      <c r="O45" s="49"/>
      <c r="P45" s="53"/>
      <c r="Q45" s="30"/>
    </row>
    <row r="46" spans="1:19" ht="13.9" thickBot="1">
      <c r="A46" s="29"/>
      <c r="B46" s="63"/>
      <c r="C46" s="63"/>
      <c r="D46" s="63"/>
      <c r="E46" s="9"/>
      <c r="F46" s="63"/>
      <c r="G46" s="63"/>
      <c r="H46" s="63"/>
      <c r="I46" s="30"/>
      <c r="J46" s="46"/>
      <c r="K46" s="98"/>
      <c r="L46" s="98"/>
      <c r="M46" s="30"/>
      <c r="N46" s="72"/>
      <c r="O46" s="49"/>
      <c r="P46" s="53"/>
      <c r="Q46" s="30"/>
    </row>
    <row r="47" spans="1:19">
      <c r="A47" s="100"/>
      <c r="B47" s="93" t="s">
        <v>49</v>
      </c>
      <c r="C47" s="93"/>
      <c r="D47" s="93"/>
      <c r="E47" s="118"/>
      <c r="F47" s="119" t="s">
        <v>50</v>
      </c>
      <c r="G47" s="120"/>
      <c r="H47" s="120"/>
      <c r="I47" s="122"/>
      <c r="J47" s="124" t="s">
        <v>51</v>
      </c>
      <c r="K47" s="120"/>
      <c r="L47" s="120"/>
      <c r="M47" s="122"/>
      <c r="N47" s="101"/>
      <c r="O47" s="102"/>
      <c r="P47" s="126"/>
      <c r="Q47" s="127"/>
      <c r="R47" s="125"/>
      <c r="S47" s="64"/>
    </row>
    <row r="48" spans="1:19" s="28" customFormat="1" ht="13.9" thickBot="1">
      <c r="A48" s="116" t="s">
        <v>68</v>
      </c>
      <c r="B48" s="111" t="s">
        <v>20</v>
      </c>
      <c r="C48" s="111" t="s">
        <v>21</v>
      </c>
      <c r="D48" s="111" t="s">
        <v>22</v>
      </c>
      <c r="E48" s="112" t="s">
        <v>23</v>
      </c>
      <c r="F48" s="94" t="s">
        <v>20</v>
      </c>
      <c r="G48" s="95" t="s">
        <v>53</v>
      </c>
      <c r="H48" s="95" t="s">
        <v>22</v>
      </c>
      <c r="I48" s="108" t="s">
        <v>23</v>
      </c>
      <c r="J48" s="123" t="s">
        <v>20</v>
      </c>
      <c r="K48" s="121" t="s">
        <v>21</v>
      </c>
      <c r="L48" s="121" t="s">
        <v>22</v>
      </c>
      <c r="M48" s="108" t="s">
        <v>23</v>
      </c>
      <c r="N48" s="106" t="s">
        <v>60</v>
      </c>
      <c r="O48" s="123" t="s">
        <v>61</v>
      </c>
      <c r="P48" s="103" t="s">
        <v>62</v>
      </c>
      <c r="Q48" s="121" t="s">
        <v>23</v>
      </c>
      <c r="R48" s="106" t="s">
        <v>63</v>
      </c>
    </row>
    <row r="49" spans="1:19">
      <c r="A49" s="10" t="s">
        <v>69</v>
      </c>
      <c r="B49" s="60">
        <v>0</v>
      </c>
      <c r="C49" s="60">
        <v>3000</v>
      </c>
      <c r="D49" s="60">
        <v>0</v>
      </c>
      <c r="E49" s="18" t="s">
        <v>30</v>
      </c>
      <c r="F49" s="66">
        <f>IFERROR(B49/$B$28,0)</f>
        <v>0</v>
      </c>
      <c r="G49" s="66">
        <f t="shared" ref="G49:H54" si="9">IFERROR(C49/$B$28,0)</f>
        <v>6000</v>
      </c>
      <c r="H49" s="66">
        <f t="shared" si="9"/>
        <v>0</v>
      </c>
      <c r="I49" s="22" t="str">
        <f>CONCATENATE(E49,"/",$C$28)</f>
        <v>kg/yr</v>
      </c>
      <c r="J49" s="88">
        <f>IFERROR(F49/F$33,0)</f>
        <v>0</v>
      </c>
      <c r="K49" s="89">
        <f t="shared" ref="K49:L54" si="10">IFERROR(G49/G$33,0)</f>
        <v>3</v>
      </c>
      <c r="L49" s="146">
        <f t="shared" si="10"/>
        <v>0</v>
      </c>
      <c r="M49" s="22" t="str">
        <f>CONCATENATE(E49," ",A49,"/",$E$33," ",$A$33)</f>
        <v>kg Material 1/kg Main co-product</v>
      </c>
      <c r="N49" s="76" t="s">
        <v>66</v>
      </c>
      <c r="O49" s="47">
        <f>12/44</f>
        <v>0.27272727272727271</v>
      </c>
      <c r="P49" s="147">
        <f>G49*O49</f>
        <v>1636.3636363636363</v>
      </c>
      <c r="Q49" s="24" t="str">
        <f t="shared" ref="Q49:Q54" si="11">I49</f>
        <v>kg/yr</v>
      </c>
      <c r="R49" s="37"/>
    </row>
    <row r="50" spans="1:19">
      <c r="A50" s="10" t="s">
        <v>70</v>
      </c>
      <c r="B50" s="60">
        <v>0</v>
      </c>
      <c r="C50" s="60">
        <v>1000</v>
      </c>
      <c r="D50" s="60">
        <v>0</v>
      </c>
      <c r="E50" s="18" t="s">
        <v>30</v>
      </c>
      <c r="F50" s="66">
        <f>IFERROR(B50/$B$28,0)</f>
        <v>0</v>
      </c>
      <c r="G50" s="66">
        <f t="shared" si="9"/>
        <v>2000</v>
      </c>
      <c r="H50" s="66">
        <f t="shared" si="9"/>
        <v>0</v>
      </c>
      <c r="I50" s="22" t="str">
        <f t="shared" ref="I50:I54" si="12">CONCATENATE(E50,"/",$C$28)</f>
        <v>kg/yr</v>
      </c>
      <c r="J50" s="75">
        <f t="shared" ref="J50:J54" si="13">IFERROR(F50/F$33,0)</f>
        <v>0</v>
      </c>
      <c r="K50" s="66">
        <f t="shared" si="10"/>
        <v>1</v>
      </c>
      <c r="L50" s="146">
        <f t="shared" si="10"/>
        <v>0</v>
      </c>
      <c r="M50" s="22" t="str">
        <f t="shared" ref="M50:M54" si="14">CONCATENATE(E50," ",A50,"/",$E$33," ",$A$33)</f>
        <v>kg Water/kg Main co-product</v>
      </c>
      <c r="N50" s="76"/>
      <c r="O50" s="47">
        <v>0</v>
      </c>
      <c r="P50" s="147">
        <f t="shared" ref="P50:P54" si="15">G50*O50</f>
        <v>0</v>
      </c>
      <c r="Q50" s="24" t="str">
        <f t="shared" si="11"/>
        <v>kg/yr</v>
      </c>
      <c r="R50" s="38"/>
    </row>
    <row r="51" spans="1:19">
      <c r="A51" s="10"/>
      <c r="B51" s="61"/>
      <c r="C51" s="61"/>
      <c r="D51" s="61"/>
      <c r="E51" s="15"/>
      <c r="F51" s="66">
        <f t="shared" ref="F51:F54" si="16">IFERROR(B51/$B$28,0)</f>
        <v>0</v>
      </c>
      <c r="G51" s="66">
        <f t="shared" si="9"/>
        <v>0</v>
      </c>
      <c r="H51" s="66">
        <f t="shared" si="9"/>
        <v>0</v>
      </c>
      <c r="I51" s="22" t="str">
        <f t="shared" si="12"/>
        <v>/yr</v>
      </c>
      <c r="J51" s="75">
        <f t="shared" si="13"/>
        <v>0</v>
      </c>
      <c r="K51" s="66">
        <f>IFERROR(G51/G$33,0)</f>
        <v>0</v>
      </c>
      <c r="L51" s="146">
        <f t="shared" si="10"/>
        <v>0</v>
      </c>
      <c r="M51" s="22" t="str">
        <f t="shared" si="14"/>
        <v xml:space="preserve"> /kg Main co-product</v>
      </c>
      <c r="N51" s="76"/>
      <c r="O51" s="47"/>
      <c r="P51" s="147">
        <f t="shared" si="15"/>
        <v>0</v>
      </c>
      <c r="Q51" s="24" t="str">
        <f t="shared" si="11"/>
        <v>/yr</v>
      </c>
      <c r="R51" s="38"/>
    </row>
    <row r="52" spans="1:19">
      <c r="A52" s="10"/>
      <c r="B52" s="61"/>
      <c r="C52" s="61"/>
      <c r="D52" s="61"/>
      <c r="E52" s="15"/>
      <c r="F52" s="66">
        <f t="shared" si="16"/>
        <v>0</v>
      </c>
      <c r="G52" s="66">
        <f t="shared" si="9"/>
        <v>0</v>
      </c>
      <c r="H52" s="66">
        <f t="shared" si="9"/>
        <v>0</v>
      </c>
      <c r="I52" s="22" t="str">
        <f t="shared" si="12"/>
        <v>/yr</v>
      </c>
      <c r="J52" s="75">
        <f t="shared" si="13"/>
        <v>0</v>
      </c>
      <c r="K52" s="66">
        <f t="shared" si="10"/>
        <v>0</v>
      </c>
      <c r="L52" s="146">
        <f>IFERROR(H52/H$33,0)</f>
        <v>0</v>
      </c>
      <c r="M52" s="22" t="str">
        <f t="shared" si="14"/>
        <v xml:space="preserve"> /kg Main co-product</v>
      </c>
      <c r="N52" s="76"/>
      <c r="O52" s="47"/>
      <c r="P52" s="147">
        <f t="shared" si="15"/>
        <v>0</v>
      </c>
      <c r="Q52" s="24" t="str">
        <f t="shared" si="11"/>
        <v>/yr</v>
      </c>
      <c r="R52" s="38"/>
    </row>
    <row r="53" spans="1:19">
      <c r="A53" s="10"/>
      <c r="B53" s="61"/>
      <c r="C53" s="61"/>
      <c r="D53" s="61"/>
      <c r="E53" s="15"/>
      <c r="F53" s="66">
        <f t="shared" si="16"/>
        <v>0</v>
      </c>
      <c r="G53" s="66">
        <f t="shared" si="9"/>
        <v>0</v>
      </c>
      <c r="H53" s="66">
        <f t="shared" si="9"/>
        <v>0</v>
      </c>
      <c r="I53" s="22" t="str">
        <f t="shared" si="12"/>
        <v>/yr</v>
      </c>
      <c r="J53" s="75">
        <f t="shared" si="13"/>
        <v>0</v>
      </c>
      <c r="K53" s="66">
        <f t="shared" si="10"/>
        <v>0</v>
      </c>
      <c r="L53" s="146">
        <f t="shared" si="10"/>
        <v>0</v>
      </c>
      <c r="M53" s="22" t="str">
        <f t="shared" si="14"/>
        <v xml:space="preserve"> /kg Main co-product</v>
      </c>
      <c r="N53" s="76"/>
      <c r="O53" s="47"/>
      <c r="P53" s="147">
        <f t="shared" si="15"/>
        <v>0</v>
      </c>
      <c r="Q53" s="24" t="str">
        <f t="shared" si="11"/>
        <v>/yr</v>
      </c>
      <c r="R53" s="38"/>
    </row>
    <row r="54" spans="1:19">
      <c r="A54" s="10"/>
      <c r="B54" s="67"/>
      <c r="C54" s="67"/>
      <c r="D54" s="67"/>
      <c r="E54" s="15"/>
      <c r="F54" s="66">
        <f t="shared" si="16"/>
        <v>0</v>
      </c>
      <c r="G54" s="66">
        <f t="shared" si="9"/>
        <v>0</v>
      </c>
      <c r="H54" s="66">
        <f t="shared" si="9"/>
        <v>0</v>
      </c>
      <c r="I54" s="22" t="str">
        <f t="shared" si="12"/>
        <v>/yr</v>
      </c>
      <c r="J54" s="75">
        <f t="shared" si="13"/>
        <v>0</v>
      </c>
      <c r="K54" s="66">
        <f t="shared" si="10"/>
        <v>0</v>
      </c>
      <c r="L54" s="146">
        <f t="shared" si="10"/>
        <v>0</v>
      </c>
      <c r="M54" s="22" t="str">
        <f t="shared" si="14"/>
        <v xml:space="preserve"> /kg Main co-product</v>
      </c>
      <c r="N54" s="76"/>
      <c r="O54" s="47"/>
      <c r="P54" s="147">
        <f t="shared" si="15"/>
        <v>0</v>
      </c>
      <c r="Q54" s="24" t="str">
        <f t="shared" si="11"/>
        <v>/yr</v>
      </c>
      <c r="R54" s="38"/>
    </row>
    <row r="55" spans="1:19" ht="13.9" thickBot="1">
      <c r="A55" s="17" t="s">
        <v>34</v>
      </c>
      <c r="B55" s="62"/>
      <c r="C55" s="62"/>
      <c r="D55" s="62"/>
      <c r="E55" s="6"/>
      <c r="F55" s="62"/>
      <c r="G55" s="91"/>
      <c r="H55" s="91"/>
      <c r="I55" s="7"/>
      <c r="J55" s="45"/>
      <c r="K55" s="97"/>
      <c r="L55" s="97"/>
      <c r="M55" s="7"/>
      <c r="N55" s="71"/>
      <c r="O55" s="48"/>
      <c r="P55" s="52"/>
      <c r="Q55" s="23"/>
      <c r="R55" s="23"/>
    </row>
    <row r="56" spans="1:19">
      <c r="A56" s="29"/>
      <c r="B56" s="63"/>
      <c r="C56" s="63"/>
      <c r="D56" s="63"/>
      <c r="E56" s="9"/>
      <c r="F56" s="63"/>
      <c r="G56" s="63"/>
      <c r="H56" s="63"/>
      <c r="I56" s="30"/>
      <c r="J56" s="46"/>
      <c r="K56" s="98"/>
      <c r="L56" s="98"/>
      <c r="M56" s="30"/>
      <c r="N56" s="72"/>
      <c r="O56" s="49"/>
      <c r="P56" s="53"/>
      <c r="Q56" s="30"/>
      <c r="R56" s="9"/>
    </row>
    <row r="57" spans="1:19" ht="13.9" thickBot="1">
      <c r="A57" s="29"/>
      <c r="B57" s="63"/>
      <c r="C57" s="63"/>
      <c r="D57" s="63"/>
      <c r="E57" s="9"/>
      <c r="F57" s="63"/>
      <c r="G57" s="63"/>
      <c r="H57" s="63"/>
      <c r="I57" s="30"/>
      <c r="J57" s="46"/>
      <c r="K57" s="98"/>
      <c r="L57" s="98"/>
      <c r="M57" s="30"/>
      <c r="N57" s="72"/>
      <c r="O57" s="49"/>
      <c r="P57" s="53"/>
      <c r="Q57" s="30"/>
      <c r="R57" s="9"/>
    </row>
    <row r="58" spans="1:19">
      <c r="A58" s="100"/>
      <c r="B58" s="93" t="s">
        <v>49</v>
      </c>
      <c r="C58" s="93"/>
      <c r="D58" s="93"/>
      <c r="E58" s="118"/>
      <c r="F58" s="119" t="s">
        <v>50</v>
      </c>
      <c r="G58" s="120"/>
      <c r="H58" s="120"/>
      <c r="I58" s="122"/>
      <c r="J58" s="124" t="s">
        <v>51</v>
      </c>
      <c r="K58" s="120"/>
      <c r="L58" s="120"/>
      <c r="M58" s="122"/>
      <c r="N58" s="101"/>
      <c r="O58" s="102"/>
      <c r="P58" s="126"/>
      <c r="Q58" s="127"/>
      <c r="R58" s="125"/>
      <c r="S58" s="64"/>
    </row>
    <row r="59" spans="1:19" s="28" customFormat="1" ht="13.9" thickBot="1">
      <c r="A59" s="116" t="s">
        <v>71</v>
      </c>
      <c r="B59" s="111" t="s">
        <v>20</v>
      </c>
      <c r="C59" s="111" t="s">
        <v>21</v>
      </c>
      <c r="D59" s="111" t="s">
        <v>22</v>
      </c>
      <c r="E59" s="112" t="s">
        <v>23</v>
      </c>
      <c r="F59" s="94" t="s">
        <v>20</v>
      </c>
      <c r="G59" s="95" t="s">
        <v>53</v>
      </c>
      <c r="H59" s="95" t="s">
        <v>22</v>
      </c>
      <c r="I59" s="108" t="s">
        <v>23</v>
      </c>
      <c r="J59" s="123" t="s">
        <v>20</v>
      </c>
      <c r="K59" s="121" t="s">
        <v>21</v>
      </c>
      <c r="L59" s="121" t="s">
        <v>22</v>
      </c>
      <c r="M59" s="108" t="s">
        <v>23</v>
      </c>
      <c r="N59" s="106" t="s">
        <v>60</v>
      </c>
      <c r="O59" s="123" t="s">
        <v>61</v>
      </c>
      <c r="P59" s="103" t="s">
        <v>62</v>
      </c>
      <c r="Q59" s="121" t="s">
        <v>23</v>
      </c>
      <c r="R59" s="106" t="s">
        <v>63</v>
      </c>
    </row>
    <row r="60" spans="1:19">
      <c r="A60" s="10" t="s">
        <v>72</v>
      </c>
      <c r="B60" s="60">
        <v>1</v>
      </c>
      <c r="C60" s="60">
        <v>2</v>
      </c>
      <c r="D60" s="60">
        <v>4</v>
      </c>
      <c r="E60" s="18" t="s">
        <v>73</v>
      </c>
      <c r="F60" s="60">
        <v>1</v>
      </c>
      <c r="G60" s="92">
        <v>2</v>
      </c>
      <c r="H60" s="92">
        <v>3</v>
      </c>
      <c r="I60" s="22" t="str">
        <f>CONCATENATE(E60,"/",$C$28)</f>
        <v>pc/yr</v>
      </c>
      <c r="J60" s="88">
        <f>IFERROR(F60/F$33,0)</f>
        <v>0</v>
      </c>
      <c r="K60" s="89">
        <f t="shared" ref="K60:L62" si="17">IFERROR(G60/G$33,0)</f>
        <v>1E-3</v>
      </c>
      <c r="L60" s="146">
        <f t="shared" si="17"/>
        <v>0</v>
      </c>
      <c r="M60" s="22" t="str">
        <f>CONCATENATE(E60," ",A60,"/",$E$33," ",$A$33)</f>
        <v>pc Machine 1/kg Main co-product</v>
      </c>
      <c r="N60" s="76" t="s">
        <v>66</v>
      </c>
      <c r="O60" s="85" t="s">
        <v>67</v>
      </c>
      <c r="P60" s="51" t="s">
        <v>67</v>
      </c>
      <c r="Q60" s="24" t="s">
        <v>67</v>
      </c>
      <c r="R60" s="37"/>
    </row>
    <row r="61" spans="1:19">
      <c r="A61" s="10"/>
      <c r="B61" s="60"/>
      <c r="C61" s="60"/>
      <c r="D61" s="60"/>
      <c r="E61" s="18"/>
      <c r="F61" s="60"/>
      <c r="G61" s="92"/>
      <c r="H61" s="92"/>
      <c r="I61" s="22" t="str">
        <f t="shared" ref="I61:I65" si="18">CONCATENATE(E61,"/",$C$28)</f>
        <v>/yr</v>
      </c>
      <c r="J61" s="75">
        <f t="shared" ref="J61:L65" si="19">IFERROR(F61/F$33,0)</f>
        <v>0</v>
      </c>
      <c r="K61" s="66">
        <f t="shared" si="17"/>
        <v>0</v>
      </c>
      <c r="L61" s="146">
        <f t="shared" si="17"/>
        <v>0</v>
      </c>
      <c r="M61" s="22" t="str">
        <f t="shared" ref="M61:M65" si="20">CONCATENATE(E61," ",A61,"/",$E$33," ",$A$33)</f>
        <v xml:space="preserve"> /kg Main co-product</v>
      </c>
      <c r="N61" s="76"/>
      <c r="O61" s="85" t="s">
        <v>67</v>
      </c>
      <c r="P61" s="51" t="s">
        <v>67</v>
      </c>
      <c r="Q61" s="24" t="s">
        <v>67</v>
      </c>
      <c r="R61" s="38"/>
    </row>
    <row r="62" spans="1:19">
      <c r="A62" s="10"/>
      <c r="B62" s="61"/>
      <c r="C62" s="61"/>
      <c r="D62" s="61"/>
      <c r="E62" s="15"/>
      <c r="F62" s="60"/>
      <c r="G62" s="92"/>
      <c r="H62" s="92"/>
      <c r="I62" s="22" t="str">
        <f t="shared" si="18"/>
        <v>/yr</v>
      </c>
      <c r="J62" s="75">
        <f t="shared" si="19"/>
        <v>0</v>
      </c>
      <c r="K62" s="66">
        <f>IFERROR(G62/G$33,0)</f>
        <v>0</v>
      </c>
      <c r="L62" s="146">
        <f t="shared" si="17"/>
        <v>0</v>
      </c>
      <c r="M62" s="22" t="str">
        <f t="shared" si="20"/>
        <v xml:space="preserve"> /kg Main co-product</v>
      </c>
      <c r="N62" s="76"/>
      <c r="O62" s="85" t="s">
        <v>67</v>
      </c>
      <c r="P62" s="51" t="s">
        <v>67</v>
      </c>
      <c r="Q62" s="24" t="s">
        <v>67</v>
      </c>
      <c r="R62" s="38"/>
    </row>
    <row r="63" spans="1:19">
      <c r="A63" s="10"/>
      <c r="B63" s="61"/>
      <c r="C63" s="61"/>
      <c r="D63" s="61"/>
      <c r="E63" s="15"/>
      <c r="F63" s="60"/>
      <c r="G63" s="92"/>
      <c r="H63" s="92"/>
      <c r="I63" s="22" t="str">
        <f t="shared" si="18"/>
        <v>/yr</v>
      </c>
      <c r="J63" s="75">
        <f t="shared" si="19"/>
        <v>0</v>
      </c>
      <c r="K63" s="66">
        <f t="shared" si="19"/>
        <v>0</v>
      </c>
      <c r="L63" s="146">
        <f>IFERROR(H63/H$33,0)</f>
        <v>0</v>
      </c>
      <c r="M63" s="22" t="str">
        <f t="shared" si="20"/>
        <v xml:space="preserve"> /kg Main co-product</v>
      </c>
      <c r="N63" s="76"/>
      <c r="O63" s="85" t="s">
        <v>67</v>
      </c>
      <c r="P63" s="51" t="s">
        <v>67</v>
      </c>
      <c r="Q63" s="24" t="s">
        <v>67</v>
      </c>
      <c r="R63" s="38"/>
    </row>
    <row r="64" spans="1:19">
      <c r="A64" s="10"/>
      <c r="B64" s="61"/>
      <c r="C64" s="61"/>
      <c r="D64" s="61"/>
      <c r="E64" s="15"/>
      <c r="F64" s="60"/>
      <c r="G64" s="92"/>
      <c r="H64" s="92"/>
      <c r="I64" s="22" t="str">
        <f t="shared" si="18"/>
        <v>/yr</v>
      </c>
      <c r="J64" s="75">
        <f t="shared" si="19"/>
        <v>0</v>
      </c>
      <c r="K64" s="66">
        <f t="shared" si="19"/>
        <v>0</v>
      </c>
      <c r="L64" s="146">
        <f t="shared" si="19"/>
        <v>0</v>
      </c>
      <c r="M64" s="22" t="str">
        <f t="shared" si="20"/>
        <v xml:space="preserve"> /kg Main co-product</v>
      </c>
      <c r="N64" s="76"/>
      <c r="O64" s="85" t="s">
        <v>67</v>
      </c>
      <c r="P64" s="51" t="s">
        <v>67</v>
      </c>
      <c r="Q64" s="24" t="s">
        <v>67</v>
      </c>
      <c r="R64" s="38"/>
    </row>
    <row r="65" spans="1:19">
      <c r="A65" s="10"/>
      <c r="B65" s="67"/>
      <c r="C65" s="67"/>
      <c r="D65" s="67"/>
      <c r="E65" s="15"/>
      <c r="F65" s="60"/>
      <c r="G65" s="92"/>
      <c r="H65" s="92"/>
      <c r="I65" s="22" t="str">
        <f t="shared" si="18"/>
        <v>/yr</v>
      </c>
      <c r="J65" s="75">
        <f t="shared" si="19"/>
        <v>0</v>
      </c>
      <c r="K65" s="66">
        <f t="shared" si="19"/>
        <v>0</v>
      </c>
      <c r="L65" s="146">
        <f t="shared" si="19"/>
        <v>0</v>
      </c>
      <c r="M65" s="22" t="str">
        <f t="shared" si="20"/>
        <v xml:space="preserve"> /kg Main co-product</v>
      </c>
      <c r="N65" s="76"/>
      <c r="O65" s="85" t="s">
        <v>67</v>
      </c>
      <c r="P65" s="51" t="s">
        <v>67</v>
      </c>
      <c r="Q65" s="24" t="s">
        <v>67</v>
      </c>
      <c r="R65" s="38"/>
    </row>
    <row r="66" spans="1:19" ht="13.9" thickBot="1">
      <c r="A66" s="17" t="s">
        <v>34</v>
      </c>
      <c r="B66" s="62"/>
      <c r="C66" s="62"/>
      <c r="D66" s="62"/>
      <c r="E66" s="6"/>
      <c r="F66" s="62"/>
      <c r="G66" s="91"/>
      <c r="H66" s="91"/>
      <c r="I66" s="7"/>
      <c r="J66" s="45"/>
      <c r="K66" s="97"/>
      <c r="L66" s="97"/>
      <c r="M66" s="7"/>
      <c r="N66" s="71"/>
      <c r="O66" s="78"/>
      <c r="P66" s="52"/>
      <c r="Q66" s="23"/>
      <c r="R66" s="23"/>
    </row>
    <row r="67" spans="1:19">
      <c r="A67" s="29"/>
      <c r="B67" s="63"/>
      <c r="C67" s="63"/>
      <c r="D67" s="63"/>
      <c r="E67" s="9"/>
      <c r="F67" s="63"/>
      <c r="G67" s="63"/>
      <c r="H67" s="63"/>
      <c r="I67" s="30"/>
      <c r="J67" s="46"/>
      <c r="K67" s="98"/>
      <c r="L67" s="98"/>
      <c r="M67" s="30"/>
      <c r="N67" s="72"/>
      <c r="O67" s="49"/>
      <c r="P67" s="53"/>
      <c r="Q67" s="30"/>
      <c r="R67" s="9"/>
    </row>
    <row r="68" spans="1:19" ht="13.9" thickBot="1">
      <c r="A68" s="29"/>
      <c r="B68" s="63"/>
      <c r="C68" s="63"/>
      <c r="D68" s="63"/>
      <c r="E68" s="9"/>
      <c r="F68" s="63"/>
      <c r="G68" s="63"/>
      <c r="H68" s="63"/>
      <c r="I68" s="30"/>
      <c r="J68" s="46"/>
      <c r="K68" s="98"/>
      <c r="L68" s="98"/>
      <c r="M68" s="30"/>
      <c r="N68" s="72"/>
      <c r="O68" s="49"/>
      <c r="P68" s="53"/>
      <c r="Q68" s="30"/>
      <c r="R68" s="9"/>
    </row>
    <row r="69" spans="1:19">
      <c r="A69" s="100"/>
      <c r="B69" s="93" t="s">
        <v>49</v>
      </c>
      <c r="C69" s="93"/>
      <c r="D69" s="93"/>
      <c r="E69" s="118"/>
      <c r="F69" s="119" t="s">
        <v>50</v>
      </c>
      <c r="G69" s="120"/>
      <c r="H69" s="120"/>
      <c r="I69" s="122"/>
      <c r="J69" s="124" t="s">
        <v>51</v>
      </c>
      <c r="K69" s="120"/>
      <c r="L69" s="120"/>
      <c r="M69" s="122"/>
      <c r="N69" s="101"/>
      <c r="O69" s="102"/>
      <c r="P69" s="126"/>
      <c r="Q69" s="127"/>
      <c r="R69" s="125"/>
      <c r="S69" s="64"/>
    </row>
    <row r="70" spans="1:19" s="28" customFormat="1" ht="13.9" thickBot="1">
      <c r="A70" s="116" t="s">
        <v>74</v>
      </c>
      <c r="B70" s="111" t="s">
        <v>20</v>
      </c>
      <c r="C70" s="111" t="s">
        <v>21</v>
      </c>
      <c r="D70" s="111" t="s">
        <v>22</v>
      </c>
      <c r="E70" s="112" t="s">
        <v>23</v>
      </c>
      <c r="F70" s="94" t="s">
        <v>20</v>
      </c>
      <c r="G70" s="95" t="s">
        <v>53</v>
      </c>
      <c r="H70" s="95" t="s">
        <v>22</v>
      </c>
      <c r="I70" s="108" t="s">
        <v>23</v>
      </c>
      <c r="J70" s="123" t="s">
        <v>20</v>
      </c>
      <c r="K70" s="121" t="s">
        <v>21</v>
      </c>
      <c r="L70" s="121" t="s">
        <v>22</v>
      </c>
      <c r="M70" s="108" t="s">
        <v>23</v>
      </c>
      <c r="N70" s="106" t="s">
        <v>60</v>
      </c>
      <c r="O70" s="123" t="s">
        <v>61</v>
      </c>
      <c r="P70" s="103" t="s">
        <v>62</v>
      </c>
      <c r="Q70" s="121" t="s">
        <v>23</v>
      </c>
      <c r="R70" s="106" t="s">
        <v>63</v>
      </c>
    </row>
    <row r="71" spans="1:19">
      <c r="A71" s="10" t="s">
        <v>54</v>
      </c>
      <c r="B71" s="60">
        <v>0</v>
      </c>
      <c r="C71" s="60">
        <v>1000</v>
      </c>
      <c r="D71" s="60">
        <v>0</v>
      </c>
      <c r="E71" s="18" t="s">
        <v>30</v>
      </c>
      <c r="F71" s="66">
        <f>IFERROR(B71/$B$28,0)</f>
        <v>0</v>
      </c>
      <c r="G71" s="66">
        <f t="shared" ref="G71:H76" si="21">IFERROR(C71/$B$28,0)</f>
        <v>2000</v>
      </c>
      <c r="H71" s="66">
        <f t="shared" si="21"/>
        <v>0</v>
      </c>
      <c r="I71" s="22" t="str">
        <f>CONCATENATE(E71,"/",$C$28)</f>
        <v>kg/yr</v>
      </c>
      <c r="J71" s="88">
        <f>IFERROR(F71/F$33,0)</f>
        <v>0</v>
      </c>
      <c r="K71" s="89">
        <f t="shared" ref="K71:L73" si="22">IFERROR(G71/G$33,0)</f>
        <v>1</v>
      </c>
      <c r="L71" s="146">
        <f t="shared" si="22"/>
        <v>0</v>
      </c>
      <c r="M71" s="22" t="str">
        <f>CONCATENATE(E71," ",A71,"/",$E$33," ",$A$33)</f>
        <v>kg Main co-product/kg Main co-product</v>
      </c>
      <c r="N71" s="77"/>
      <c r="O71" s="47">
        <f>12/44</f>
        <v>0.27272727272727271</v>
      </c>
      <c r="P71" s="147">
        <f>G71*O71</f>
        <v>545.45454545454538</v>
      </c>
      <c r="Q71" s="24" t="str">
        <f t="shared" ref="Q71:Q76" si="23">I71</f>
        <v>kg/yr</v>
      </c>
      <c r="R71" s="37"/>
    </row>
    <row r="72" spans="1:19">
      <c r="A72" s="10" t="s">
        <v>75</v>
      </c>
      <c r="B72" s="60">
        <v>0</v>
      </c>
      <c r="C72" s="60">
        <v>500</v>
      </c>
      <c r="D72" s="60">
        <v>0</v>
      </c>
      <c r="E72" s="18" t="s">
        <v>30</v>
      </c>
      <c r="F72" s="66">
        <f>IFERROR(B72/$B$28,0)</f>
        <v>0</v>
      </c>
      <c r="G72" s="66">
        <f t="shared" si="21"/>
        <v>1000</v>
      </c>
      <c r="H72" s="66">
        <f t="shared" si="21"/>
        <v>0</v>
      </c>
      <c r="I72" s="22" t="str">
        <f t="shared" ref="I72:I76" si="24">CONCATENATE(E72,"/",$C$28)</f>
        <v>kg/yr</v>
      </c>
      <c r="J72" s="75">
        <f t="shared" ref="J72:L76" si="25">IFERROR(F72/F$33,0)</f>
        <v>0</v>
      </c>
      <c r="K72" s="66">
        <f t="shared" si="22"/>
        <v>0.5</v>
      </c>
      <c r="L72" s="146">
        <f t="shared" si="22"/>
        <v>0</v>
      </c>
      <c r="M72" s="22" t="str">
        <f t="shared" ref="M72:M76" si="26">CONCATENATE(E72," ",A72,"/",$E$33," ",$A$33)</f>
        <v>kg Co-product 2/kg Main co-product</v>
      </c>
      <c r="N72" s="77"/>
      <c r="O72" s="47">
        <f>12/44</f>
        <v>0.27272727272727271</v>
      </c>
      <c r="P72" s="147">
        <f t="shared" ref="P72:P76" si="27">G72*O72</f>
        <v>272.72727272727269</v>
      </c>
      <c r="Q72" s="24" t="str">
        <f t="shared" si="23"/>
        <v>kg/yr</v>
      </c>
      <c r="R72" s="38"/>
    </row>
    <row r="73" spans="1:19">
      <c r="A73" s="10"/>
      <c r="B73" s="61"/>
      <c r="C73" s="61"/>
      <c r="D73" s="61"/>
      <c r="E73" s="15"/>
      <c r="F73" s="66">
        <f t="shared" ref="F73:F76" si="28">IFERROR(B73/$B$28,0)</f>
        <v>0</v>
      </c>
      <c r="G73" s="66">
        <f t="shared" si="21"/>
        <v>0</v>
      </c>
      <c r="H73" s="66">
        <f t="shared" si="21"/>
        <v>0</v>
      </c>
      <c r="I73" s="22" t="str">
        <f t="shared" si="24"/>
        <v>/yr</v>
      </c>
      <c r="J73" s="75">
        <f t="shared" si="25"/>
        <v>0</v>
      </c>
      <c r="K73" s="66">
        <f>IFERROR(G73/G$33,0)</f>
        <v>0</v>
      </c>
      <c r="L73" s="146">
        <f t="shared" si="22"/>
        <v>0</v>
      </c>
      <c r="M73" s="22" t="str">
        <f t="shared" si="26"/>
        <v xml:space="preserve"> /kg Main co-product</v>
      </c>
      <c r="N73" s="77"/>
      <c r="O73" s="47"/>
      <c r="P73" s="147">
        <f t="shared" si="27"/>
        <v>0</v>
      </c>
      <c r="Q73" s="24" t="str">
        <f t="shared" si="23"/>
        <v>/yr</v>
      </c>
      <c r="R73" s="38"/>
    </row>
    <row r="74" spans="1:19">
      <c r="A74" s="10"/>
      <c r="B74" s="61"/>
      <c r="C74" s="61"/>
      <c r="D74" s="61"/>
      <c r="E74" s="15"/>
      <c r="F74" s="66">
        <f t="shared" si="28"/>
        <v>0</v>
      </c>
      <c r="G74" s="66">
        <f t="shared" si="21"/>
        <v>0</v>
      </c>
      <c r="H74" s="66">
        <f t="shared" si="21"/>
        <v>0</v>
      </c>
      <c r="I74" s="22" t="str">
        <f t="shared" si="24"/>
        <v>/yr</v>
      </c>
      <c r="J74" s="75">
        <f t="shared" si="25"/>
        <v>0</v>
      </c>
      <c r="K74" s="66">
        <f t="shared" si="25"/>
        <v>0</v>
      </c>
      <c r="L74" s="146">
        <f>IFERROR(H74/H$33,0)</f>
        <v>0</v>
      </c>
      <c r="M74" s="22" t="str">
        <f t="shared" si="26"/>
        <v xml:space="preserve"> /kg Main co-product</v>
      </c>
      <c r="N74" s="77"/>
      <c r="O74" s="47"/>
      <c r="P74" s="147">
        <f t="shared" si="27"/>
        <v>0</v>
      </c>
      <c r="Q74" s="24" t="str">
        <f t="shared" si="23"/>
        <v>/yr</v>
      </c>
      <c r="R74" s="38"/>
    </row>
    <row r="75" spans="1:19">
      <c r="A75" s="10"/>
      <c r="B75" s="61"/>
      <c r="C75" s="61"/>
      <c r="D75" s="61"/>
      <c r="E75" s="15"/>
      <c r="F75" s="66">
        <f t="shared" si="28"/>
        <v>0</v>
      </c>
      <c r="G75" s="66">
        <f t="shared" si="21"/>
        <v>0</v>
      </c>
      <c r="H75" s="66">
        <f t="shared" si="21"/>
        <v>0</v>
      </c>
      <c r="I75" s="22" t="str">
        <f t="shared" si="24"/>
        <v>/yr</v>
      </c>
      <c r="J75" s="75">
        <f t="shared" si="25"/>
        <v>0</v>
      </c>
      <c r="K75" s="66">
        <f t="shared" si="25"/>
        <v>0</v>
      </c>
      <c r="L75" s="146">
        <f t="shared" si="25"/>
        <v>0</v>
      </c>
      <c r="M75" s="22" t="str">
        <f>CONCATENATE(E75," ",A75,"/",$E$33," ",$A$33)</f>
        <v xml:space="preserve"> /kg Main co-product</v>
      </c>
      <c r="N75" s="77"/>
      <c r="O75" s="47"/>
      <c r="P75" s="147">
        <f t="shared" si="27"/>
        <v>0</v>
      </c>
      <c r="Q75" s="24" t="str">
        <f t="shared" si="23"/>
        <v>/yr</v>
      </c>
      <c r="R75" s="38"/>
    </row>
    <row r="76" spans="1:19">
      <c r="A76" s="10"/>
      <c r="B76" s="61"/>
      <c r="C76" s="61"/>
      <c r="D76" s="61"/>
      <c r="E76" s="15"/>
      <c r="F76" s="66">
        <f t="shared" si="28"/>
        <v>0</v>
      </c>
      <c r="G76" s="66">
        <f t="shared" si="21"/>
        <v>0</v>
      </c>
      <c r="H76" s="66">
        <f t="shared" si="21"/>
        <v>0</v>
      </c>
      <c r="I76" s="22" t="str">
        <f t="shared" si="24"/>
        <v>/yr</v>
      </c>
      <c r="J76" s="75">
        <f t="shared" si="25"/>
        <v>0</v>
      </c>
      <c r="K76" s="66">
        <f t="shared" si="25"/>
        <v>0</v>
      </c>
      <c r="L76" s="146">
        <f t="shared" si="25"/>
        <v>0</v>
      </c>
      <c r="M76" s="22" t="str">
        <f t="shared" si="26"/>
        <v xml:space="preserve"> /kg Main co-product</v>
      </c>
      <c r="N76" s="77"/>
      <c r="O76" s="47"/>
      <c r="P76" s="147">
        <f t="shared" si="27"/>
        <v>0</v>
      </c>
      <c r="Q76" s="24" t="str">
        <f t="shared" si="23"/>
        <v>/yr</v>
      </c>
      <c r="R76" s="38"/>
    </row>
    <row r="77" spans="1:19" ht="13.9" thickBot="1">
      <c r="A77" s="17" t="s">
        <v>34</v>
      </c>
      <c r="B77" s="62"/>
      <c r="C77" s="62"/>
      <c r="D77" s="62"/>
      <c r="E77" s="6"/>
      <c r="F77" s="62"/>
      <c r="G77" s="91"/>
      <c r="H77" s="91"/>
      <c r="I77" s="7"/>
      <c r="J77" s="45"/>
      <c r="K77" s="97"/>
      <c r="L77" s="97"/>
      <c r="M77" s="7"/>
      <c r="N77" s="71"/>
      <c r="O77" s="48"/>
      <c r="P77" s="52"/>
      <c r="Q77" s="23"/>
      <c r="R77" s="23"/>
    </row>
    <row r="78" spans="1:19">
      <c r="A78" s="29"/>
      <c r="B78" s="63"/>
      <c r="C78" s="63"/>
      <c r="D78" s="63"/>
      <c r="E78" s="9"/>
      <c r="F78" s="63"/>
      <c r="G78" s="63"/>
      <c r="H78" s="63"/>
      <c r="I78" s="30"/>
      <c r="J78" s="46"/>
      <c r="K78" s="98"/>
      <c r="L78" s="98"/>
      <c r="M78" s="30"/>
      <c r="N78" s="72"/>
      <c r="O78" s="49"/>
      <c r="P78" s="53"/>
      <c r="Q78" s="30"/>
      <c r="R78" s="9"/>
    </row>
    <row r="79" spans="1:19" ht="13.9" thickBot="1">
      <c r="A79" s="29"/>
      <c r="B79" s="63"/>
      <c r="C79" s="63"/>
      <c r="D79" s="63"/>
      <c r="E79" s="9"/>
      <c r="F79" s="63"/>
      <c r="G79" s="63"/>
      <c r="H79" s="63"/>
      <c r="I79" s="30"/>
      <c r="J79" s="46"/>
      <c r="K79" s="98"/>
      <c r="L79" s="98"/>
      <c r="M79" s="30"/>
      <c r="N79" s="72"/>
      <c r="O79" s="49"/>
      <c r="P79" s="53"/>
      <c r="Q79" s="30"/>
      <c r="R79" s="9"/>
    </row>
    <row r="80" spans="1:19">
      <c r="A80" s="100"/>
      <c r="B80" s="93" t="s">
        <v>49</v>
      </c>
      <c r="C80" s="93"/>
      <c r="D80" s="93"/>
      <c r="E80" s="118"/>
      <c r="F80" s="119" t="s">
        <v>50</v>
      </c>
      <c r="G80" s="120"/>
      <c r="H80" s="120"/>
      <c r="I80" s="122"/>
      <c r="J80" s="124" t="s">
        <v>51</v>
      </c>
      <c r="K80" s="120"/>
      <c r="L80" s="120"/>
      <c r="M80" s="122"/>
      <c r="N80" s="101"/>
      <c r="O80" s="102"/>
      <c r="P80" s="126"/>
      <c r="Q80" s="127"/>
      <c r="R80" s="125"/>
      <c r="S80" s="64"/>
    </row>
    <row r="81" spans="1:19" s="28" customFormat="1" ht="13.9" thickBot="1">
      <c r="A81" s="116" t="s">
        <v>76</v>
      </c>
      <c r="B81" s="111" t="s">
        <v>20</v>
      </c>
      <c r="C81" s="111" t="s">
        <v>21</v>
      </c>
      <c r="D81" s="111" t="s">
        <v>22</v>
      </c>
      <c r="E81" s="112" t="s">
        <v>23</v>
      </c>
      <c r="F81" s="94" t="s">
        <v>20</v>
      </c>
      <c r="G81" s="95" t="s">
        <v>53</v>
      </c>
      <c r="H81" s="95" t="s">
        <v>22</v>
      </c>
      <c r="I81" s="108" t="s">
        <v>23</v>
      </c>
      <c r="J81" s="123" t="s">
        <v>20</v>
      </c>
      <c r="K81" s="121" t="s">
        <v>21</v>
      </c>
      <c r="L81" s="121" t="s">
        <v>22</v>
      </c>
      <c r="M81" s="108" t="s">
        <v>23</v>
      </c>
      <c r="N81" s="106" t="s">
        <v>60</v>
      </c>
      <c r="O81" s="123" t="s">
        <v>61</v>
      </c>
      <c r="P81" s="103" t="s">
        <v>62</v>
      </c>
      <c r="Q81" s="121" t="s">
        <v>23</v>
      </c>
      <c r="R81" s="106" t="s">
        <v>63</v>
      </c>
    </row>
    <row r="82" spans="1:19">
      <c r="A82" s="10" t="s">
        <v>72</v>
      </c>
      <c r="B82" s="60">
        <v>1</v>
      </c>
      <c r="C82" s="60">
        <v>2</v>
      </c>
      <c r="D82" s="60">
        <v>4</v>
      </c>
      <c r="E82" s="18" t="s">
        <v>73</v>
      </c>
      <c r="F82" s="60">
        <v>1</v>
      </c>
      <c r="G82" s="92">
        <v>2</v>
      </c>
      <c r="H82" s="92">
        <v>3</v>
      </c>
      <c r="I82" s="22" t="str">
        <f>CONCATENATE(E82,"/",$C$28)</f>
        <v>pc/yr</v>
      </c>
      <c r="J82" s="88">
        <f>IFERROR(F82/F$33,0)</f>
        <v>0</v>
      </c>
      <c r="K82" s="89">
        <f t="shared" ref="K82:L84" si="29">IFERROR(G82/G$33,0)</f>
        <v>1E-3</v>
      </c>
      <c r="L82" s="146">
        <f t="shared" si="29"/>
        <v>0</v>
      </c>
      <c r="M82" s="22" t="str">
        <f>CONCATENATE(E82," ",A82,"/",$E$33," ",$A$33)</f>
        <v>pc Machine 1/kg Main co-product</v>
      </c>
      <c r="N82" s="76"/>
      <c r="O82" s="85" t="s">
        <v>67</v>
      </c>
      <c r="P82" s="51" t="s">
        <v>67</v>
      </c>
      <c r="Q82" s="24" t="s">
        <v>67</v>
      </c>
      <c r="R82" s="37"/>
    </row>
    <row r="83" spans="1:19">
      <c r="A83" s="10"/>
      <c r="B83" s="60"/>
      <c r="C83" s="60"/>
      <c r="D83" s="60"/>
      <c r="E83" s="18"/>
      <c r="F83" s="60"/>
      <c r="G83" s="92"/>
      <c r="H83" s="92"/>
      <c r="I83" s="22" t="str">
        <f t="shared" ref="I83:I87" si="30">CONCATENATE(E83,"/",$C$28)</f>
        <v>/yr</v>
      </c>
      <c r="J83" s="75">
        <f t="shared" ref="J83:L87" si="31">IFERROR(F83/F$33,0)</f>
        <v>0</v>
      </c>
      <c r="K83" s="66">
        <f t="shared" si="29"/>
        <v>0</v>
      </c>
      <c r="L83" s="146">
        <f t="shared" si="29"/>
        <v>0</v>
      </c>
      <c r="M83" s="22" t="str">
        <f t="shared" ref="M83:M87" si="32">CONCATENATE(E83," ",A83,"/",$E$33," ",$A$33)</f>
        <v xml:space="preserve"> /kg Main co-product</v>
      </c>
      <c r="N83" s="76"/>
      <c r="O83" s="85" t="s">
        <v>67</v>
      </c>
      <c r="P83" s="51" t="s">
        <v>67</v>
      </c>
      <c r="Q83" s="24" t="s">
        <v>67</v>
      </c>
      <c r="R83" s="38"/>
    </row>
    <row r="84" spans="1:19">
      <c r="A84" s="10"/>
      <c r="B84" s="61"/>
      <c r="C84" s="61"/>
      <c r="D84" s="61"/>
      <c r="E84" s="15"/>
      <c r="F84" s="60"/>
      <c r="G84" s="92"/>
      <c r="H84" s="92"/>
      <c r="I84" s="22" t="str">
        <f t="shared" si="30"/>
        <v>/yr</v>
      </c>
      <c r="J84" s="75">
        <f t="shared" si="31"/>
        <v>0</v>
      </c>
      <c r="K84" s="66">
        <f>IFERROR(G84/G$33,0)</f>
        <v>0</v>
      </c>
      <c r="L84" s="146">
        <f t="shared" si="29"/>
        <v>0</v>
      </c>
      <c r="M84" s="22" t="str">
        <f t="shared" si="32"/>
        <v xml:space="preserve"> /kg Main co-product</v>
      </c>
      <c r="N84" s="76"/>
      <c r="O84" s="85" t="s">
        <v>67</v>
      </c>
      <c r="P84" s="51" t="s">
        <v>67</v>
      </c>
      <c r="Q84" s="24" t="s">
        <v>67</v>
      </c>
      <c r="R84" s="38"/>
    </row>
    <row r="85" spans="1:19">
      <c r="A85" s="10"/>
      <c r="B85" s="61"/>
      <c r="C85" s="61"/>
      <c r="D85" s="61"/>
      <c r="E85" s="15"/>
      <c r="F85" s="60"/>
      <c r="G85" s="92"/>
      <c r="H85" s="92"/>
      <c r="I85" s="22" t="str">
        <f t="shared" si="30"/>
        <v>/yr</v>
      </c>
      <c r="J85" s="75">
        <f t="shared" si="31"/>
        <v>0</v>
      </c>
      <c r="K85" s="66">
        <f t="shared" si="31"/>
        <v>0</v>
      </c>
      <c r="L85" s="146">
        <f>IFERROR(H85/H$33,0)</f>
        <v>0</v>
      </c>
      <c r="M85" s="22" t="str">
        <f t="shared" si="32"/>
        <v xml:space="preserve"> /kg Main co-product</v>
      </c>
      <c r="N85" s="76"/>
      <c r="O85" s="85" t="s">
        <v>67</v>
      </c>
      <c r="P85" s="51" t="s">
        <v>67</v>
      </c>
      <c r="Q85" s="24" t="s">
        <v>67</v>
      </c>
      <c r="R85" s="38"/>
    </row>
    <row r="86" spans="1:19">
      <c r="A86" s="10"/>
      <c r="B86" s="61"/>
      <c r="C86" s="61"/>
      <c r="D86" s="61"/>
      <c r="E86" s="15"/>
      <c r="F86" s="60"/>
      <c r="G86" s="92"/>
      <c r="H86" s="92"/>
      <c r="I86" s="22" t="str">
        <f t="shared" si="30"/>
        <v>/yr</v>
      </c>
      <c r="J86" s="75">
        <f t="shared" si="31"/>
        <v>0</v>
      </c>
      <c r="K86" s="66">
        <f t="shared" si="31"/>
        <v>0</v>
      </c>
      <c r="L86" s="146">
        <f t="shared" si="31"/>
        <v>0</v>
      </c>
      <c r="M86" s="22" t="str">
        <f t="shared" si="32"/>
        <v xml:space="preserve"> /kg Main co-product</v>
      </c>
      <c r="N86" s="76"/>
      <c r="O86" s="85" t="s">
        <v>67</v>
      </c>
      <c r="P86" s="51" t="s">
        <v>67</v>
      </c>
      <c r="Q86" s="24" t="s">
        <v>67</v>
      </c>
      <c r="R86" s="38"/>
    </row>
    <row r="87" spans="1:19">
      <c r="A87" s="10"/>
      <c r="B87" s="67"/>
      <c r="C87" s="67"/>
      <c r="D87" s="67"/>
      <c r="E87" s="15"/>
      <c r="F87" s="60"/>
      <c r="G87" s="92"/>
      <c r="H87" s="92"/>
      <c r="I87" s="22" t="str">
        <f t="shared" si="30"/>
        <v>/yr</v>
      </c>
      <c r="J87" s="75">
        <f t="shared" si="31"/>
        <v>0</v>
      </c>
      <c r="K87" s="66">
        <f t="shared" si="31"/>
        <v>0</v>
      </c>
      <c r="L87" s="146">
        <f t="shared" si="31"/>
        <v>0</v>
      </c>
      <c r="M87" s="22" t="str">
        <f t="shared" si="32"/>
        <v xml:space="preserve"> /kg Main co-product</v>
      </c>
      <c r="N87" s="76"/>
      <c r="O87" s="85" t="s">
        <v>67</v>
      </c>
      <c r="P87" s="51" t="s">
        <v>67</v>
      </c>
      <c r="Q87" s="24" t="s">
        <v>67</v>
      </c>
      <c r="R87" s="38"/>
    </row>
    <row r="88" spans="1:19" ht="13.9" thickBot="1">
      <c r="A88" s="17" t="s">
        <v>34</v>
      </c>
      <c r="B88" s="62"/>
      <c r="C88" s="62"/>
      <c r="D88" s="62"/>
      <c r="E88" s="6"/>
      <c r="F88" s="62"/>
      <c r="G88" s="91"/>
      <c r="H88" s="91"/>
      <c r="I88" s="7"/>
      <c r="J88" s="45"/>
      <c r="K88" s="97"/>
      <c r="L88" s="97"/>
      <c r="M88" s="7"/>
      <c r="N88" s="71"/>
      <c r="O88" s="78"/>
      <c r="P88" s="52"/>
      <c r="Q88" s="23"/>
      <c r="R88" s="23"/>
    </row>
    <row r="89" spans="1:19">
      <c r="A89" s="29"/>
      <c r="B89" s="63"/>
      <c r="C89" s="63"/>
      <c r="D89" s="63"/>
      <c r="E89" s="9"/>
      <c r="F89" s="63"/>
      <c r="G89" s="63"/>
      <c r="H89" s="63"/>
      <c r="I89" s="30"/>
      <c r="J89" s="46"/>
      <c r="K89" s="98"/>
      <c r="L89" s="98"/>
      <c r="M89" s="30"/>
      <c r="N89" s="72"/>
      <c r="O89" s="49"/>
      <c r="P89" s="53"/>
      <c r="Q89" s="30"/>
    </row>
    <row r="90" spans="1:19" ht="13.9" thickBot="1">
      <c r="A90" s="29"/>
      <c r="B90" s="63"/>
      <c r="C90" s="63"/>
      <c r="D90" s="63"/>
      <c r="E90" s="9"/>
      <c r="F90" s="63"/>
      <c r="G90" s="63"/>
      <c r="H90" s="63"/>
      <c r="I90" s="30"/>
      <c r="J90" s="46"/>
      <c r="K90" s="98"/>
      <c r="L90" s="98"/>
      <c r="M90" s="30"/>
      <c r="N90" s="72"/>
      <c r="O90" s="49"/>
      <c r="P90" s="53"/>
      <c r="Q90" s="30"/>
    </row>
    <row r="91" spans="1:19">
      <c r="A91" s="100"/>
      <c r="B91" s="93" t="s">
        <v>49</v>
      </c>
      <c r="C91" s="93"/>
      <c r="D91" s="93"/>
      <c r="E91" s="118"/>
      <c r="F91" s="119" t="s">
        <v>50</v>
      </c>
      <c r="G91" s="120"/>
      <c r="H91" s="120"/>
      <c r="I91" s="122"/>
      <c r="J91" s="124" t="s">
        <v>51</v>
      </c>
      <c r="K91" s="120"/>
      <c r="L91" s="120"/>
      <c r="M91" s="122"/>
      <c r="N91" s="101"/>
      <c r="O91" s="102"/>
      <c r="P91" s="126"/>
      <c r="Q91" s="127"/>
      <c r="R91" s="125"/>
      <c r="S91" s="64"/>
    </row>
    <row r="92" spans="1:19" s="28" customFormat="1" ht="13.9" thickBot="1">
      <c r="A92" s="116" t="s">
        <v>77</v>
      </c>
      <c r="B92" s="111" t="s">
        <v>20</v>
      </c>
      <c r="C92" s="111" t="s">
        <v>21</v>
      </c>
      <c r="D92" s="111" t="s">
        <v>22</v>
      </c>
      <c r="E92" s="112" t="s">
        <v>23</v>
      </c>
      <c r="F92" s="94" t="s">
        <v>20</v>
      </c>
      <c r="G92" s="95" t="s">
        <v>53</v>
      </c>
      <c r="H92" s="95" t="s">
        <v>22</v>
      </c>
      <c r="I92" s="108" t="s">
        <v>23</v>
      </c>
      <c r="J92" s="123" t="s">
        <v>20</v>
      </c>
      <c r="K92" s="121" t="s">
        <v>21</v>
      </c>
      <c r="L92" s="121" t="s">
        <v>22</v>
      </c>
      <c r="M92" s="108" t="s">
        <v>23</v>
      </c>
      <c r="N92" s="106" t="s">
        <v>60</v>
      </c>
      <c r="O92" s="123" t="s">
        <v>61</v>
      </c>
      <c r="P92" s="103" t="s">
        <v>62</v>
      </c>
      <c r="Q92" s="121" t="s">
        <v>23</v>
      </c>
      <c r="R92" s="106" t="s">
        <v>63</v>
      </c>
    </row>
    <row r="93" spans="1:19">
      <c r="A93" s="10" t="s">
        <v>78</v>
      </c>
      <c r="B93" s="60">
        <v>0</v>
      </c>
      <c r="C93" s="60">
        <v>1500</v>
      </c>
      <c r="D93" s="60">
        <v>0</v>
      </c>
      <c r="E93" s="18" t="s">
        <v>30</v>
      </c>
      <c r="F93" s="66">
        <f>IFERROR(B93/$B$28,0)</f>
        <v>0</v>
      </c>
      <c r="G93" s="66">
        <f t="shared" ref="G93:H98" si="33">IFERROR(C93/$B$28,0)</f>
        <v>3000</v>
      </c>
      <c r="H93" s="66">
        <f t="shared" si="33"/>
        <v>0</v>
      </c>
      <c r="I93" s="22" t="str">
        <f>CONCATENATE(E93,"/",$C$28)</f>
        <v>kg/yr</v>
      </c>
      <c r="J93" s="88">
        <f>IFERROR(F93/F$33,0)</f>
        <v>0</v>
      </c>
      <c r="K93" s="89">
        <f t="shared" ref="K93:L95" si="34">IFERROR(G93/G$33,0)</f>
        <v>1.5</v>
      </c>
      <c r="L93" s="146">
        <f t="shared" si="34"/>
        <v>0</v>
      </c>
      <c r="M93" s="22" t="str">
        <f>CONCATENATE(E93," ",A93,"/",$E$33," ",$A$33)</f>
        <v>kg CO2 to atmosphere/kg Main co-product</v>
      </c>
      <c r="N93" s="74" t="s">
        <v>67</v>
      </c>
      <c r="O93" s="47">
        <f>12/44</f>
        <v>0.27272727272727271</v>
      </c>
      <c r="P93" s="147">
        <f>G93*O93</f>
        <v>818.18181818181813</v>
      </c>
      <c r="Q93" s="24" t="str">
        <f t="shared" ref="Q93:Q98" si="35">I93</f>
        <v>kg/yr</v>
      </c>
      <c r="R93" s="37" t="s">
        <v>79</v>
      </c>
    </row>
    <row r="94" spans="1:19">
      <c r="A94" s="10"/>
      <c r="B94" s="61"/>
      <c r="C94" s="61"/>
      <c r="D94" s="61"/>
      <c r="E94" s="15"/>
      <c r="F94" s="66">
        <f>IFERROR(B94/$B$28,0)</f>
        <v>0</v>
      </c>
      <c r="G94" s="66">
        <f t="shared" si="33"/>
        <v>0</v>
      </c>
      <c r="H94" s="66">
        <f t="shared" si="33"/>
        <v>0</v>
      </c>
      <c r="I94" s="22" t="str">
        <f t="shared" ref="I94:I98" si="36">CONCATENATE(E94,"/",$C$28)</f>
        <v>/yr</v>
      </c>
      <c r="J94" s="75">
        <f t="shared" ref="J94:L98" si="37">IFERROR(F94/F$33,0)</f>
        <v>0</v>
      </c>
      <c r="K94" s="66">
        <f t="shared" si="34"/>
        <v>0</v>
      </c>
      <c r="L94" s="146">
        <f t="shared" si="34"/>
        <v>0</v>
      </c>
      <c r="M94" s="22" t="str">
        <f t="shared" ref="M94:M98" si="38">CONCATENATE(E94," ",A94,"/",$E$33," ",$A$33)</f>
        <v xml:space="preserve"> /kg Main co-product</v>
      </c>
      <c r="N94" s="74" t="s">
        <v>67</v>
      </c>
      <c r="O94" s="47"/>
      <c r="P94" s="147">
        <f t="shared" ref="P94:P98" si="39">G94*O94</f>
        <v>0</v>
      </c>
      <c r="Q94" s="24" t="str">
        <f t="shared" si="35"/>
        <v>/yr</v>
      </c>
      <c r="R94" s="37"/>
    </row>
    <row r="95" spans="1:19">
      <c r="A95" s="10"/>
      <c r="B95" s="61"/>
      <c r="C95" s="61"/>
      <c r="D95" s="61"/>
      <c r="E95" s="15"/>
      <c r="F95" s="66">
        <f t="shared" ref="F95:F98" si="40">IFERROR(B95/$B$28,0)</f>
        <v>0</v>
      </c>
      <c r="G95" s="66">
        <f t="shared" si="33"/>
        <v>0</v>
      </c>
      <c r="H95" s="66">
        <f t="shared" si="33"/>
        <v>0</v>
      </c>
      <c r="I95" s="22" t="str">
        <f t="shared" si="36"/>
        <v>/yr</v>
      </c>
      <c r="J95" s="75">
        <f t="shared" si="37"/>
        <v>0</v>
      </c>
      <c r="K95" s="66">
        <f>IFERROR(G95/G$33,0)</f>
        <v>0</v>
      </c>
      <c r="L95" s="146">
        <f t="shared" si="34"/>
        <v>0</v>
      </c>
      <c r="M95" s="22" t="str">
        <f t="shared" si="38"/>
        <v xml:space="preserve"> /kg Main co-product</v>
      </c>
      <c r="N95" s="74" t="s">
        <v>67</v>
      </c>
      <c r="O95" s="47"/>
      <c r="P95" s="147">
        <f t="shared" si="39"/>
        <v>0</v>
      </c>
      <c r="Q95" s="24" t="str">
        <f t="shared" si="35"/>
        <v>/yr</v>
      </c>
      <c r="R95" s="38"/>
    </row>
    <row r="96" spans="1:19">
      <c r="A96" s="10"/>
      <c r="B96" s="61"/>
      <c r="C96" s="61"/>
      <c r="D96" s="61"/>
      <c r="E96" s="15"/>
      <c r="F96" s="66">
        <f t="shared" si="40"/>
        <v>0</v>
      </c>
      <c r="G96" s="66">
        <f t="shared" si="33"/>
        <v>0</v>
      </c>
      <c r="H96" s="66">
        <f t="shared" si="33"/>
        <v>0</v>
      </c>
      <c r="I96" s="22" t="str">
        <f t="shared" si="36"/>
        <v>/yr</v>
      </c>
      <c r="J96" s="75">
        <f t="shared" si="37"/>
        <v>0</v>
      </c>
      <c r="K96" s="66">
        <f t="shared" si="37"/>
        <v>0</v>
      </c>
      <c r="L96" s="146">
        <f>IFERROR(H96/H$33,0)</f>
        <v>0</v>
      </c>
      <c r="M96" s="22" t="str">
        <f t="shared" si="38"/>
        <v xml:space="preserve"> /kg Main co-product</v>
      </c>
      <c r="N96" s="74" t="s">
        <v>67</v>
      </c>
      <c r="O96" s="47"/>
      <c r="P96" s="147">
        <f t="shared" si="39"/>
        <v>0</v>
      </c>
      <c r="Q96" s="24" t="str">
        <f t="shared" si="35"/>
        <v>/yr</v>
      </c>
      <c r="R96" s="38"/>
    </row>
    <row r="97" spans="1:19">
      <c r="A97" s="10"/>
      <c r="B97" s="61"/>
      <c r="C97" s="61"/>
      <c r="D97" s="61"/>
      <c r="E97" s="15"/>
      <c r="F97" s="66">
        <f t="shared" si="40"/>
        <v>0</v>
      </c>
      <c r="G97" s="66">
        <f t="shared" si="33"/>
        <v>0</v>
      </c>
      <c r="H97" s="66">
        <f t="shared" si="33"/>
        <v>0</v>
      </c>
      <c r="I97" s="22" t="str">
        <f t="shared" si="36"/>
        <v>/yr</v>
      </c>
      <c r="J97" s="75">
        <f t="shared" si="37"/>
        <v>0</v>
      </c>
      <c r="K97" s="66">
        <f t="shared" si="37"/>
        <v>0</v>
      </c>
      <c r="L97" s="146">
        <f t="shared" si="37"/>
        <v>0</v>
      </c>
      <c r="M97" s="22" t="str">
        <f t="shared" si="38"/>
        <v xml:space="preserve"> /kg Main co-product</v>
      </c>
      <c r="N97" s="74" t="s">
        <v>67</v>
      </c>
      <c r="O97" s="47"/>
      <c r="P97" s="147">
        <f t="shared" si="39"/>
        <v>0</v>
      </c>
      <c r="Q97" s="24" t="str">
        <f t="shared" si="35"/>
        <v>/yr</v>
      </c>
      <c r="R97" s="38"/>
    </row>
    <row r="98" spans="1:19">
      <c r="A98" s="10"/>
      <c r="B98" s="61"/>
      <c r="C98" s="61"/>
      <c r="D98" s="61"/>
      <c r="E98" s="15"/>
      <c r="F98" s="66">
        <f t="shared" si="40"/>
        <v>0</v>
      </c>
      <c r="G98" s="66">
        <f t="shared" si="33"/>
        <v>0</v>
      </c>
      <c r="H98" s="66">
        <f t="shared" si="33"/>
        <v>0</v>
      </c>
      <c r="I98" s="22" t="str">
        <f t="shared" si="36"/>
        <v>/yr</v>
      </c>
      <c r="J98" s="75">
        <f t="shared" si="37"/>
        <v>0</v>
      </c>
      <c r="K98" s="66">
        <f t="shared" si="37"/>
        <v>0</v>
      </c>
      <c r="L98" s="146">
        <f t="shared" si="37"/>
        <v>0</v>
      </c>
      <c r="M98" s="22" t="str">
        <f t="shared" si="38"/>
        <v xml:space="preserve"> /kg Main co-product</v>
      </c>
      <c r="N98" s="74" t="s">
        <v>67</v>
      </c>
      <c r="O98" s="47"/>
      <c r="P98" s="147">
        <f t="shared" si="39"/>
        <v>0</v>
      </c>
      <c r="Q98" s="24" t="str">
        <f t="shared" si="35"/>
        <v>/yr</v>
      </c>
      <c r="R98" s="38"/>
    </row>
    <row r="99" spans="1:19" ht="13.9" thickBot="1">
      <c r="A99" s="17" t="s">
        <v>34</v>
      </c>
      <c r="B99" s="62"/>
      <c r="C99" s="62"/>
      <c r="D99" s="62"/>
      <c r="E99" s="6"/>
      <c r="F99" s="62"/>
      <c r="G99" s="91"/>
      <c r="H99" s="91"/>
      <c r="I99" s="7"/>
      <c r="J99" s="45"/>
      <c r="K99" s="97"/>
      <c r="L99" s="97"/>
      <c r="M99" s="7"/>
      <c r="N99" s="71"/>
      <c r="O99" s="48"/>
      <c r="P99" s="52"/>
      <c r="Q99" s="23"/>
      <c r="R99" s="23"/>
    </row>
    <row r="100" spans="1:19">
      <c r="A100" s="29"/>
      <c r="B100" s="63"/>
      <c r="C100" s="63"/>
      <c r="D100" s="63"/>
      <c r="E100" s="9"/>
      <c r="F100" s="63"/>
      <c r="G100" s="63"/>
      <c r="H100" s="63"/>
      <c r="I100" s="30"/>
      <c r="J100" s="46"/>
      <c r="K100" s="98"/>
      <c r="L100" s="98"/>
      <c r="M100" s="30"/>
      <c r="N100" s="72"/>
      <c r="O100" s="49"/>
      <c r="P100" s="53"/>
      <c r="Q100" s="30"/>
    </row>
    <row r="101" spans="1:19" ht="13.9" thickBot="1">
      <c r="A101" s="29"/>
      <c r="B101" s="63"/>
      <c r="C101" s="63"/>
      <c r="D101" s="63"/>
      <c r="E101" s="9"/>
      <c r="F101" s="63"/>
      <c r="G101" s="63"/>
      <c r="H101" s="63"/>
      <c r="I101" s="30"/>
      <c r="J101" s="46"/>
      <c r="K101" s="98"/>
      <c r="L101" s="98"/>
      <c r="M101" s="30"/>
      <c r="N101" s="72"/>
      <c r="O101" s="49"/>
      <c r="P101" s="53"/>
      <c r="Q101" s="30"/>
    </row>
    <row r="102" spans="1:19">
      <c r="A102" s="100"/>
      <c r="B102" s="93" t="s">
        <v>49</v>
      </c>
      <c r="C102" s="93"/>
      <c r="D102" s="93"/>
      <c r="E102" s="118"/>
      <c r="F102" s="119" t="s">
        <v>50</v>
      </c>
      <c r="G102" s="120"/>
      <c r="H102" s="120"/>
      <c r="I102" s="122"/>
      <c r="J102" s="124" t="s">
        <v>51</v>
      </c>
      <c r="K102" s="120"/>
      <c r="L102" s="120"/>
      <c r="M102" s="122"/>
      <c r="N102" s="101"/>
      <c r="O102" s="102"/>
      <c r="P102" s="126"/>
      <c r="Q102" s="127"/>
      <c r="R102" s="125"/>
      <c r="S102" s="64"/>
    </row>
    <row r="103" spans="1:19" s="28" customFormat="1" ht="13.9" thickBot="1">
      <c r="A103" s="116" t="s">
        <v>80</v>
      </c>
      <c r="B103" s="111" t="s">
        <v>20</v>
      </c>
      <c r="C103" s="111" t="s">
        <v>21</v>
      </c>
      <c r="D103" s="111" t="s">
        <v>22</v>
      </c>
      <c r="E103" s="112" t="s">
        <v>23</v>
      </c>
      <c r="F103" s="94" t="s">
        <v>20</v>
      </c>
      <c r="G103" s="95" t="s">
        <v>53</v>
      </c>
      <c r="H103" s="95" t="s">
        <v>22</v>
      </c>
      <c r="I103" s="108" t="s">
        <v>23</v>
      </c>
      <c r="J103" s="123" t="s">
        <v>20</v>
      </c>
      <c r="K103" s="121" t="s">
        <v>21</v>
      </c>
      <c r="L103" s="121" t="s">
        <v>22</v>
      </c>
      <c r="M103" s="108" t="s">
        <v>23</v>
      </c>
      <c r="N103" s="106" t="s">
        <v>60</v>
      </c>
      <c r="O103" s="123" t="s">
        <v>61</v>
      </c>
      <c r="P103" s="103" t="s">
        <v>62</v>
      </c>
      <c r="Q103" s="121" t="s">
        <v>23</v>
      </c>
      <c r="R103" s="106" t="s">
        <v>63</v>
      </c>
    </row>
    <row r="104" spans="1:19">
      <c r="A104" s="10" t="s">
        <v>29</v>
      </c>
      <c r="B104" s="60">
        <v>0</v>
      </c>
      <c r="C104" s="60">
        <v>500</v>
      </c>
      <c r="D104" s="60">
        <v>0</v>
      </c>
      <c r="E104" s="18" t="s">
        <v>30</v>
      </c>
      <c r="F104" s="66">
        <f t="shared" ref="F104:H105" si="41">IFERROR(B104/$B$28,0)</f>
        <v>0</v>
      </c>
      <c r="G104" s="66">
        <f t="shared" si="41"/>
        <v>1000</v>
      </c>
      <c r="H104" s="66">
        <f t="shared" si="41"/>
        <v>0</v>
      </c>
      <c r="I104" s="22" t="str">
        <f>CONCATENATE(E104,"/",$C$28)</f>
        <v>kg/yr</v>
      </c>
      <c r="J104" s="88">
        <f>IFERROR(F104/F$33,0)</f>
        <v>0</v>
      </c>
      <c r="K104" s="89">
        <f t="shared" ref="K104:L106" si="42">IFERROR(G104/G$33,0)</f>
        <v>0.5</v>
      </c>
      <c r="L104" s="146">
        <f t="shared" si="42"/>
        <v>0</v>
      </c>
      <c r="M104" s="22" t="str">
        <f>CONCATENATE(E104," ",A104,"/",$E$33," ",$A$33)</f>
        <v>kg Wastewater/kg Main co-product</v>
      </c>
      <c r="N104" s="74" t="s">
        <v>66</v>
      </c>
      <c r="O104" s="47">
        <v>0.02</v>
      </c>
      <c r="P104" s="147">
        <f>G104*O104</f>
        <v>20</v>
      </c>
      <c r="Q104" s="24" t="str">
        <f>I104</f>
        <v>kg/yr</v>
      </c>
      <c r="R104" s="37"/>
    </row>
    <row r="105" spans="1:19">
      <c r="A105" s="10"/>
      <c r="B105" s="61"/>
      <c r="C105" s="61"/>
      <c r="D105" s="61"/>
      <c r="E105" s="15"/>
      <c r="F105" s="66">
        <f t="shared" si="41"/>
        <v>0</v>
      </c>
      <c r="G105" s="66">
        <f t="shared" si="41"/>
        <v>0</v>
      </c>
      <c r="H105" s="66">
        <f t="shared" si="41"/>
        <v>0</v>
      </c>
      <c r="I105" s="22" t="str">
        <f t="shared" ref="I105:I109" si="43">CONCATENATE(E105,"/",$C$28)</f>
        <v>/yr</v>
      </c>
      <c r="J105" s="75">
        <f t="shared" ref="J105:L109" si="44">IFERROR(F105/F$33,0)</f>
        <v>0</v>
      </c>
      <c r="K105" s="66">
        <f t="shared" si="42"/>
        <v>0</v>
      </c>
      <c r="L105" s="146">
        <f t="shared" si="42"/>
        <v>0</v>
      </c>
      <c r="M105" s="22" t="str">
        <f t="shared" ref="M105:M109" si="45">CONCATENATE(E105," ",A105,"/",$E$33," ",$A$33)</f>
        <v xml:space="preserve"> /kg Main co-product</v>
      </c>
      <c r="N105" s="74"/>
      <c r="O105" s="47"/>
      <c r="P105" s="147">
        <f t="shared" ref="P105:P109" si="46">G105*O105</f>
        <v>0</v>
      </c>
      <c r="Q105" s="24" t="str">
        <f t="shared" ref="Q105:Q109" si="47">I105</f>
        <v>/yr</v>
      </c>
      <c r="R105" s="38"/>
    </row>
    <row r="106" spans="1:19">
      <c r="A106" s="10"/>
      <c r="B106" s="61"/>
      <c r="C106" s="61"/>
      <c r="D106" s="61"/>
      <c r="E106" s="15"/>
      <c r="F106" s="66">
        <f t="shared" ref="F106:H109" si="48">IFERROR(B106/$B$28,0)</f>
        <v>0</v>
      </c>
      <c r="G106" s="66">
        <f t="shared" si="48"/>
        <v>0</v>
      </c>
      <c r="H106" s="66">
        <f t="shared" si="48"/>
        <v>0</v>
      </c>
      <c r="I106" s="22" t="str">
        <f t="shared" si="43"/>
        <v>/yr</v>
      </c>
      <c r="J106" s="75">
        <f t="shared" si="44"/>
        <v>0</v>
      </c>
      <c r="K106" s="66">
        <f>IFERROR(G106/G$33,0)</f>
        <v>0</v>
      </c>
      <c r="L106" s="146">
        <f t="shared" si="42"/>
        <v>0</v>
      </c>
      <c r="M106" s="22" t="str">
        <f t="shared" si="45"/>
        <v xml:space="preserve"> /kg Main co-product</v>
      </c>
      <c r="N106" s="74"/>
      <c r="O106" s="47"/>
      <c r="P106" s="147">
        <f t="shared" si="46"/>
        <v>0</v>
      </c>
      <c r="Q106" s="24" t="str">
        <f t="shared" si="47"/>
        <v>/yr</v>
      </c>
      <c r="R106" s="38"/>
    </row>
    <row r="107" spans="1:19">
      <c r="A107" s="10"/>
      <c r="B107" s="61"/>
      <c r="C107" s="61"/>
      <c r="D107" s="61"/>
      <c r="E107" s="15"/>
      <c r="F107" s="66">
        <f t="shared" si="48"/>
        <v>0</v>
      </c>
      <c r="G107" s="66">
        <f t="shared" si="48"/>
        <v>0</v>
      </c>
      <c r="H107" s="66">
        <f>IFERROR(D107/$B$28,0)</f>
        <v>0</v>
      </c>
      <c r="I107" s="22" t="str">
        <f t="shared" si="43"/>
        <v>/yr</v>
      </c>
      <c r="J107" s="75">
        <f t="shared" si="44"/>
        <v>0</v>
      </c>
      <c r="K107" s="66">
        <f t="shared" si="44"/>
        <v>0</v>
      </c>
      <c r="L107" s="146">
        <f>IFERROR(H107/H$33,0)</f>
        <v>0</v>
      </c>
      <c r="M107" s="22" t="str">
        <f t="shared" si="45"/>
        <v xml:space="preserve"> /kg Main co-product</v>
      </c>
      <c r="N107" s="74"/>
      <c r="O107" s="47"/>
      <c r="P107" s="147">
        <f t="shared" si="46"/>
        <v>0</v>
      </c>
      <c r="Q107" s="24" t="str">
        <f t="shared" si="47"/>
        <v>/yr</v>
      </c>
      <c r="R107" s="38"/>
    </row>
    <row r="108" spans="1:19">
      <c r="A108" s="10"/>
      <c r="B108" s="61"/>
      <c r="C108" s="61"/>
      <c r="D108" s="61"/>
      <c r="E108" s="15"/>
      <c r="F108" s="66">
        <f t="shared" si="48"/>
        <v>0</v>
      </c>
      <c r="G108" s="66">
        <f t="shared" si="48"/>
        <v>0</v>
      </c>
      <c r="H108" s="66">
        <f t="shared" si="48"/>
        <v>0</v>
      </c>
      <c r="I108" s="22" t="str">
        <f t="shared" si="43"/>
        <v>/yr</v>
      </c>
      <c r="J108" s="75">
        <f t="shared" si="44"/>
        <v>0</v>
      </c>
      <c r="K108" s="66">
        <f t="shared" si="44"/>
        <v>0</v>
      </c>
      <c r="L108" s="146">
        <f t="shared" si="44"/>
        <v>0</v>
      </c>
      <c r="M108" s="22" t="str">
        <f t="shared" si="45"/>
        <v xml:space="preserve"> /kg Main co-product</v>
      </c>
      <c r="N108" s="74"/>
      <c r="O108" s="47"/>
      <c r="P108" s="147">
        <f t="shared" si="46"/>
        <v>0</v>
      </c>
      <c r="Q108" s="24" t="str">
        <f t="shared" si="47"/>
        <v>/yr</v>
      </c>
      <c r="R108" s="38"/>
    </row>
    <row r="109" spans="1:19">
      <c r="A109" s="10"/>
      <c r="B109" s="61"/>
      <c r="C109" s="61"/>
      <c r="D109" s="61"/>
      <c r="E109" s="15"/>
      <c r="F109" s="66">
        <f t="shared" si="48"/>
        <v>0</v>
      </c>
      <c r="G109" s="66">
        <f t="shared" si="48"/>
        <v>0</v>
      </c>
      <c r="H109" s="66">
        <f t="shared" si="48"/>
        <v>0</v>
      </c>
      <c r="I109" s="22" t="str">
        <f t="shared" si="43"/>
        <v>/yr</v>
      </c>
      <c r="J109" s="75">
        <f t="shared" si="44"/>
        <v>0</v>
      </c>
      <c r="K109" s="66">
        <f t="shared" si="44"/>
        <v>0</v>
      </c>
      <c r="L109" s="146">
        <f t="shared" si="44"/>
        <v>0</v>
      </c>
      <c r="M109" s="40" t="str">
        <f t="shared" si="45"/>
        <v xml:space="preserve"> /kg Main co-product</v>
      </c>
      <c r="N109" s="74"/>
      <c r="O109" s="47"/>
      <c r="P109" s="147">
        <f t="shared" si="46"/>
        <v>0</v>
      </c>
      <c r="Q109" s="24" t="str">
        <f t="shared" si="47"/>
        <v>/yr</v>
      </c>
      <c r="R109" s="38"/>
    </row>
    <row r="110" spans="1:19" ht="13.9" thickBot="1">
      <c r="A110" s="17" t="s">
        <v>34</v>
      </c>
      <c r="B110" s="62"/>
      <c r="C110" s="62"/>
      <c r="D110" s="62"/>
      <c r="E110" s="6"/>
      <c r="F110" s="62"/>
      <c r="G110" s="91"/>
      <c r="H110" s="91"/>
      <c r="I110" s="7"/>
      <c r="J110" s="45"/>
      <c r="K110" s="97"/>
      <c r="L110" s="97"/>
      <c r="M110" s="7"/>
      <c r="N110" s="71"/>
      <c r="O110" s="50"/>
      <c r="P110" s="54"/>
      <c r="Q110" s="16"/>
      <c r="R110" s="23"/>
    </row>
    <row r="111" spans="1:19" ht="13.9" thickBo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29"/>
      <c r="P111" s="9"/>
      <c r="Q111" s="30"/>
      <c r="R111" s="9"/>
    </row>
    <row r="112" spans="1:19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1" t="s">
        <v>81</v>
      </c>
      <c r="P112" s="55">
        <f>SUM(P39:P43,P49:P54)</f>
        <v>1636.3636363636363</v>
      </c>
      <c r="Q112" s="30"/>
      <c r="R112" s="9"/>
    </row>
    <row r="113" spans="1:18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2" t="s">
        <v>82</v>
      </c>
      <c r="P113" s="56">
        <f>SUM(P71:P76,P93:P98,P104:P109)</f>
        <v>1656.363636363636</v>
      </c>
      <c r="Q113" s="30"/>
      <c r="R113" s="9"/>
    </row>
    <row r="114" spans="1:18" ht="13.9" thickBot="1">
      <c r="O114" s="13" t="s">
        <v>83</v>
      </c>
      <c r="P114" s="65">
        <f>IFERROR(P113/P112,0)</f>
        <v>1.0122222222222221</v>
      </c>
      <c r="Q114" s="44" t="s">
        <v>84</v>
      </c>
      <c r="R114" s="9"/>
    </row>
    <row r="115" spans="1:18">
      <c r="O115" s="8"/>
      <c r="P115" s="42"/>
    </row>
    <row r="116" spans="1:18">
      <c r="O116" s="8"/>
      <c r="P116" s="42"/>
    </row>
    <row r="117" spans="1:18">
      <c r="O117" s="8"/>
      <c r="P117" s="42"/>
    </row>
    <row r="119" spans="1:18">
      <c r="A119" s="14"/>
    </row>
  </sheetData>
  <mergeCells count="2">
    <mergeCell ref="F31:H31"/>
    <mergeCell ref="J31:L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F693-4DAC-41ED-B107-80A9D610FD41}">
  <sheetPr>
    <tabColor theme="9" tint="0.59999389629810485"/>
  </sheetPr>
  <dimension ref="A1:U119"/>
  <sheetViews>
    <sheetView workbookViewId="0">
      <selection activeCell="N5" sqref="N5"/>
    </sheetView>
  </sheetViews>
  <sheetFormatPr defaultColWidth="9.140625" defaultRowHeight="13.15"/>
  <cols>
    <col min="1" max="1" width="34.42578125" style="1" customWidth="1"/>
    <col min="2" max="8" width="9.85546875" style="1" customWidth="1"/>
    <col min="9" max="9" width="17" style="1" customWidth="1"/>
    <col min="10" max="12" width="13" style="1" customWidth="1"/>
    <col min="13" max="13" width="17" style="1" customWidth="1"/>
    <col min="14" max="14" width="27.42578125" style="1" customWidth="1"/>
    <col min="15" max="15" width="20" style="1" customWidth="1"/>
    <col min="16" max="16" width="20.42578125" style="1" customWidth="1"/>
    <col min="17" max="17" width="10.28515625" style="1" customWidth="1"/>
    <col min="18" max="18" width="113.140625" style="1" customWidth="1"/>
    <col min="19" max="16384" width="9.140625" style="1"/>
  </cols>
  <sheetData>
    <row r="1" spans="1:21">
      <c r="A1" s="2" t="s">
        <v>0</v>
      </c>
    </row>
    <row r="2" spans="1:21">
      <c r="A2" s="1" t="s">
        <v>1</v>
      </c>
    </row>
    <row r="3" spans="1:21">
      <c r="A3" s="1" t="s">
        <v>2</v>
      </c>
    </row>
    <row r="6" spans="1:21">
      <c r="A6" s="2" t="s">
        <v>3</v>
      </c>
    </row>
    <row r="7" spans="1:21">
      <c r="A7" s="3" t="s">
        <v>4</v>
      </c>
      <c r="B7" s="3"/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>
      <c r="A8" s="4" t="s">
        <v>35</v>
      </c>
      <c r="B8" s="4"/>
      <c r="C8" s="4"/>
      <c r="D8" s="4"/>
      <c r="E8" s="4"/>
      <c r="F8" s="4"/>
      <c r="G8" s="4"/>
      <c r="H8" s="4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>
      <c r="M9" s="5"/>
    </row>
    <row r="10" spans="1:21">
      <c r="M10" s="5"/>
    </row>
    <row r="11" spans="1:21">
      <c r="A11" s="2" t="s">
        <v>36</v>
      </c>
      <c r="M11" s="5"/>
    </row>
    <row r="12" spans="1:21">
      <c r="A12" s="1" t="s">
        <v>37</v>
      </c>
      <c r="M12" s="5"/>
    </row>
    <row r="13" spans="1:21">
      <c r="A13" s="9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21" s="5" customFormat="1">
      <c r="A14" s="43"/>
    </row>
    <row r="15" spans="1:21">
      <c r="A15" s="1" t="s">
        <v>38</v>
      </c>
      <c r="M15" s="5"/>
    </row>
    <row r="16" spans="1:21">
      <c r="A16" s="4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s="5" customFormat="1">
      <c r="A17" s="43"/>
    </row>
    <row r="18" spans="1:17" s="5" customFormat="1">
      <c r="A18" s="5" t="s">
        <v>39</v>
      </c>
    </row>
    <row r="19" spans="1:17" s="5" customFormat="1">
      <c r="A19" s="3"/>
    </row>
    <row r="20" spans="1:17" s="5" customFormat="1"/>
    <row r="21" spans="1:17" s="5" customFormat="1">
      <c r="A21" s="5" t="s">
        <v>41</v>
      </c>
    </row>
    <row r="22" spans="1:17" s="5" customForma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7" s="5" customForma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7" s="5" customForma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7" s="5" customFormat="1"/>
    <row r="26" spans="1:17" ht="13.9" thickBot="1">
      <c r="A26" s="5" t="s">
        <v>43</v>
      </c>
      <c r="B26" s="5"/>
      <c r="C26" s="5"/>
      <c r="D26" s="5"/>
      <c r="E26" s="5"/>
      <c r="F26" s="5"/>
      <c r="G26" s="5"/>
      <c r="H26" s="5"/>
      <c r="I26" s="5"/>
    </row>
    <row r="27" spans="1:17" ht="13.9" thickBot="1">
      <c r="A27" s="25" t="s">
        <v>44</v>
      </c>
      <c r="B27" s="26" t="s">
        <v>45</v>
      </c>
      <c r="C27" s="27" t="s">
        <v>23</v>
      </c>
      <c r="D27" s="99"/>
      <c r="E27" s="99"/>
      <c r="F27" s="8"/>
      <c r="G27" s="8"/>
      <c r="H27" s="8"/>
      <c r="I27" s="8"/>
    </row>
    <row r="28" spans="1:17" ht="13.9" thickBot="1">
      <c r="A28" s="83"/>
      <c r="B28" s="57"/>
      <c r="C28" s="84"/>
      <c r="D28" s="58"/>
      <c r="E28" s="8"/>
      <c r="F28" s="58"/>
      <c r="G28" s="58"/>
      <c r="H28" s="58"/>
      <c r="I28" s="58"/>
    </row>
    <row r="29" spans="1:17" s="5" customFormat="1" ht="13.9" thickBot="1">
      <c r="A29" s="8"/>
    </row>
    <row r="30" spans="1:17" ht="13.9" thickBot="1">
      <c r="A30" s="33" t="s">
        <v>48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107"/>
    </row>
    <row r="31" spans="1:17" ht="15.75" customHeight="1">
      <c r="A31" s="100"/>
      <c r="B31" s="93" t="s">
        <v>49</v>
      </c>
      <c r="C31" s="93"/>
      <c r="D31" s="93"/>
      <c r="E31" s="109"/>
      <c r="F31" s="182" t="s">
        <v>50</v>
      </c>
      <c r="G31" s="183"/>
      <c r="H31" s="183"/>
      <c r="I31" s="117"/>
      <c r="J31" s="184" t="s">
        <v>51</v>
      </c>
      <c r="K31" s="185"/>
      <c r="L31" s="185"/>
      <c r="M31" s="115"/>
    </row>
    <row r="32" spans="1:17" ht="13.9" thickBot="1">
      <c r="A32" s="110" t="s">
        <v>52</v>
      </c>
      <c r="B32" s="111" t="s">
        <v>20</v>
      </c>
      <c r="C32" s="111" t="s">
        <v>21</v>
      </c>
      <c r="D32" s="111" t="s">
        <v>22</v>
      </c>
      <c r="E32" s="112" t="s">
        <v>23</v>
      </c>
      <c r="F32" s="112" t="s">
        <v>20</v>
      </c>
      <c r="G32" s="113" t="s">
        <v>53</v>
      </c>
      <c r="H32" s="113" t="s">
        <v>22</v>
      </c>
      <c r="I32" s="113" t="s">
        <v>23</v>
      </c>
      <c r="J32" s="112" t="s">
        <v>20</v>
      </c>
      <c r="K32" s="113" t="s">
        <v>53</v>
      </c>
      <c r="L32" s="113" t="s">
        <v>22</v>
      </c>
      <c r="M32" s="114" t="s">
        <v>23</v>
      </c>
      <c r="N32" s="5"/>
      <c r="O32" s="5"/>
      <c r="P32" s="5"/>
      <c r="Q32" s="5"/>
    </row>
    <row r="33" spans="1:19" ht="13.9" thickBot="1">
      <c r="A33" s="19"/>
      <c r="B33" s="57"/>
      <c r="C33" s="57"/>
      <c r="D33" s="57"/>
      <c r="E33" s="20"/>
      <c r="F33" s="70">
        <f>IFERROR(B33/$B$28,0)</f>
        <v>0</v>
      </c>
      <c r="G33" s="70">
        <f t="shared" ref="G33:H33" si="0">IFERROR(C33/$B$28,0)</f>
        <v>0</v>
      </c>
      <c r="H33" s="70">
        <f t="shared" si="0"/>
        <v>0</v>
      </c>
      <c r="I33" s="68" t="str">
        <f>CONCATENATE(E33,"/",C28)</f>
        <v>/</v>
      </c>
      <c r="J33" s="145">
        <f>IFERROR(F33/F33,0)</f>
        <v>0</v>
      </c>
      <c r="K33" s="145">
        <f t="shared" ref="K33:L33" si="1">IFERROR(G33/G33,0)</f>
        <v>0</v>
      </c>
      <c r="L33" s="145">
        <f t="shared" si="1"/>
        <v>0</v>
      </c>
      <c r="M33" s="21" t="str">
        <f>CONCATENATE(E33," ",A33,"/",E33," ",A33)</f>
        <v xml:space="preserve"> / </v>
      </c>
      <c r="N33" s="5"/>
      <c r="O33" s="5"/>
      <c r="P33" s="5"/>
      <c r="Q33" s="5"/>
    </row>
    <row r="34" spans="1:19" s="5" customFormat="1" ht="13.9" thickBot="1">
      <c r="A34" s="8"/>
      <c r="B34" s="58"/>
      <c r="C34" s="58"/>
      <c r="D34" s="58"/>
      <c r="E34" s="8"/>
      <c r="F34" s="58"/>
      <c r="G34" s="58"/>
      <c r="H34" s="58"/>
      <c r="I34" s="8"/>
      <c r="J34" s="8"/>
      <c r="K34" s="8"/>
      <c r="L34" s="8"/>
    </row>
    <row r="35" spans="1:19" ht="13.9" thickBot="1">
      <c r="A35" s="33" t="s">
        <v>55</v>
      </c>
      <c r="B35" s="59"/>
      <c r="C35" s="59"/>
      <c r="D35" s="59"/>
      <c r="E35" s="31"/>
      <c r="F35" s="59"/>
      <c r="G35" s="59"/>
      <c r="H35" s="59"/>
      <c r="I35" s="32"/>
      <c r="J35" s="34" t="s">
        <v>56</v>
      </c>
      <c r="K35" s="96"/>
      <c r="L35" s="96"/>
      <c r="M35" s="32"/>
      <c r="N35" s="73" t="s">
        <v>57</v>
      </c>
      <c r="O35" s="36" t="s">
        <v>58</v>
      </c>
      <c r="P35" s="39"/>
      <c r="Q35" s="35"/>
      <c r="S35" s="64"/>
    </row>
    <row r="36" spans="1:19">
      <c r="A36" s="100"/>
      <c r="B36" s="93" t="s">
        <v>49</v>
      </c>
      <c r="C36" s="93"/>
      <c r="D36" s="93"/>
      <c r="E36" s="118"/>
      <c r="F36" s="119" t="s">
        <v>50</v>
      </c>
      <c r="G36" s="120"/>
      <c r="H36" s="120"/>
      <c r="I36" s="122"/>
      <c r="J36" s="124" t="s">
        <v>51</v>
      </c>
      <c r="K36" s="120"/>
      <c r="L36" s="120"/>
      <c r="M36" s="122"/>
      <c r="N36" s="101"/>
      <c r="O36" s="102"/>
      <c r="P36" s="126"/>
      <c r="Q36" s="127"/>
      <c r="R36" s="125"/>
      <c r="S36" s="64"/>
    </row>
    <row r="37" spans="1:19" s="28" customFormat="1" ht="13.9" thickBot="1">
      <c r="A37" s="116" t="s">
        <v>59</v>
      </c>
      <c r="B37" s="111" t="s">
        <v>20</v>
      </c>
      <c r="C37" s="111" t="s">
        <v>21</v>
      </c>
      <c r="D37" s="111" t="s">
        <v>22</v>
      </c>
      <c r="E37" s="112" t="s">
        <v>23</v>
      </c>
      <c r="F37" s="94" t="s">
        <v>20</v>
      </c>
      <c r="G37" s="95" t="s">
        <v>53</v>
      </c>
      <c r="H37" s="95" t="s">
        <v>22</v>
      </c>
      <c r="I37" s="108" t="s">
        <v>23</v>
      </c>
      <c r="J37" s="123" t="s">
        <v>20</v>
      </c>
      <c r="K37" s="121" t="s">
        <v>21</v>
      </c>
      <c r="L37" s="121" t="s">
        <v>22</v>
      </c>
      <c r="M37" s="108" t="s">
        <v>23</v>
      </c>
      <c r="N37" s="106" t="s">
        <v>60</v>
      </c>
      <c r="O37" s="123" t="s">
        <v>61</v>
      </c>
      <c r="P37" s="103" t="s">
        <v>62</v>
      </c>
      <c r="Q37" s="121" t="s">
        <v>23</v>
      </c>
      <c r="R37" s="106" t="s">
        <v>63</v>
      </c>
    </row>
    <row r="38" spans="1:19">
      <c r="A38" s="81" t="s">
        <v>64</v>
      </c>
      <c r="B38" s="60"/>
      <c r="C38" s="60"/>
      <c r="D38" s="60"/>
      <c r="E38" s="18"/>
      <c r="F38" s="66">
        <f>IFERROR(B38/$B$28,0)</f>
        <v>0</v>
      </c>
      <c r="G38" s="66">
        <f t="shared" ref="G38:H38" si="2">IFERROR(C38/$B$28,0)</f>
        <v>0</v>
      </c>
      <c r="H38" s="66">
        <f t="shared" si="2"/>
        <v>0</v>
      </c>
      <c r="I38" s="22" t="str">
        <f>CONCATENATE(E38,"/",$C$28)</f>
        <v>/</v>
      </c>
      <c r="J38" s="88">
        <f>IFERROR(F38/F$33,0)</f>
        <v>0</v>
      </c>
      <c r="K38" s="89">
        <f t="shared" ref="K38:L43" si="3">IFERROR(G38/G$33,0)</f>
        <v>0</v>
      </c>
      <c r="L38" s="146">
        <f t="shared" si="3"/>
        <v>0</v>
      </c>
      <c r="M38" s="22" t="str">
        <f>CONCATENATE(E38," ",A38,"/",$E$33," ",$A$33)</f>
        <v xml:space="preserve"> Grid Electricity/ </v>
      </c>
      <c r="N38" s="76"/>
      <c r="O38" s="85" t="s">
        <v>67</v>
      </c>
      <c r="P38" s="51" t="s">
        <v>67</v>
      </c>
      <c r="Q38" s="24" t="s">
        <v>67</v>
      </c>
      <c r="R38" s="37"/>
    </row>
    <row r="39" spans="1:19">
      <c r="A39" s="10"/>
      <c r="B39" s="61"/>
      <c r="C39" s="61"/>
      <c r="D39" s="61"/>
      <c r="E39" s="15"/>
      <c r="F39" s="66">
        <f t="shared" ref="F39:F43" si="4">IFERROR(B39/$B$28,0)</f>
        <v>0</v>
      </c>
      <c r="G39" s="66">
        <f t="shared" ref="G39:G43" si="5">IFERROR(C39/$B$28,0)</f>
        <v>0</v>
      </c>
      <c r="H39" s="66">
        <f t="shared" ref="H39:H43" si="6">IFERROR(D39/$B$28,0)</f>
        <v>0</v>
      </c>
      <c r="I39" s="22" t="str">
        <f t="shared" ref="I39:I43" si="7">CONCATENATE(E39,"/",$C$28)</f>
        <v>/</v>
      </c>
      <c r="J39" s="75">
        <f t="shared" ref="J39:J43" si="8">IFERROR(F39/F$33,0)</f>
        <v>0</v>
      </c>
      <c r="K39" s="66">
        <f>IFERROR(G39/G$33,0)</f>
        <v>0</v>
      </c>
      <c r="L39" s="146">
        <f t="shared" si="3"/>
        <v>0</v>
      </c>
      <c r="M39" s="22" t="str">
        <f t="shared" ref="M39:M43" si="9">CONCATENATE(E39," ",A39,"/",$E$33," ",$A$33)</f>
        <v xml:space="preserve"> / </v>
      </c>
      <c r="N39" s="76"/>
      <c r="O39" s="47"/>
      <c r="P39" s="147">
        <f>G39*O39</f>
        <v>0</v>
      </c>
      <c r="Q39" s="24" t="str">
        <f>I39</f>
        <v>/</v>
      </c>
      <c r="R39" s="38"/>
    </row>
    <row r="40" spans="1:19">
      <c r="A40" s="10"/>
      <c r="B40" s="61"/>
      <c r="C40" s="61"/>
      <c r="D40" s="61"/>
      <c r="E40" s="15"/>
      <c r="F40" s="66">
        <f t="shared" si="4"/>
        <v>0</v>
      </c>
      <c r="G40" s="66">
        <f t="shared" si="5"/>
        <v>0</v>
      </c>
      <c r="H40" s="66">
        <f t="shared" si="6"/>
        <v>0</v>
      </c>
      <c r="I40" s="22" t="str">
        <f t="shared" si="7"/>
        <v>/</v>
      </c>
      <c r="J40" s="75">
        <f t="shared" si="8"/>
        <v>0</v>
      </c>
      <c r="K40" s="66">
        <f t="shared" si="3"/>
        <v>0</v>
      </c>
      <c r="L40" s="146">
        <f t="shared" si="3"/>
        <v>0</v>
      </c>
      <c r="M40" s="22" t="str">
        <f t="shared" si="9"/>
        <v xml:space="preserve"> / </v>
      </c>
      <c r="N40" s="76"/>
      <c r="O40" s="47"/>
      <c r="P40" s="147">
        <f t="shared" ref="P40:P43" si="10">G40*O40</f>
        <v>0</v>
      </c>
      <c r="Q40" s="24" t="str">
        <f>I40</f>
        <v>/</v>
      </c>
      <c r="R40" s="38"/>
    </row>
    <row r="41" spans="1:19">
      <c r="A41" s="10"/>
      <c r="B41" s="61"/>
      <c r="C41" s="61"/>
      <c r="D41" s="61"/>
      <c r="E41" s="15"/>
      <c r="F41" s="66">
        <f t="shared" si="4"/>
        <v>0</v>
      </c>
      <c r="G41" s="66">
        <f t="shared" si="5"/>
        <v>0</v>
      </c>
      <c r="H41" s="66">
        <f t="shared" si="6"/>
        <v>0</v>
      </c>
      <c r="I41" s="22" t="str">
        <f t="shared" si="7"/>
        <v>/</v>
      </c>
      <c r="J41" s="75">
        <f t="shared" si="8"/>
        <v>0</v>
      </c>
      <c r="K41" s="66">
        <f t="shared" si="3"/>
        <v>0</v>
      </c>
      <c r="L41" s="146">
        <f>IFERROR(H41/H$33,0)</f>
        <v>0</v>
      </c>
      <c r="M41" s="22" t="str">
        <f t="shared" si="9"/>
        <v xml:space="preserve"> / </v>
      </c>
      <c r="N41" s="76"/>
      <c r="O41" s="47"/>
      <c r="P41" s="147">
        <f t="shared" si="10"/>
        <v>0</v>
      </c>
      <c r="Q41" s="24" t="str">
        <f>I41</f>
        <v>/</v>
      </c>
      <c r="R41" s="38"/>
    </row>
    <row r="42" spans="1:19">
      <c r="A42" s="10"/>
      <c r="B42" s="61"/>
      <c r="C42" s="61"/>
      <c r="D42" s="61"/>
      <c r="E42" s="15"/>
      <c r="F42" s="66">
        <f t="shared" si="4"/>
        <v>0</v>
      </c>
      <c r="G42" s="66">
        <f t="shared" si="5"/>
        <v>0</v>
      </c>
      <c r="H42" s="66">
        <f t="shared" si="6"/>
        <v>0</v>
      </c>
      <c r="I42" s="22" t="str">
        <f t="shared" si="7"/>
        <v>/</v>
      </c>
      <c r="J42" s="75">
        <f t="shared" si="8"/>
        <v>0</v>
      </c>
      <c r="K42" s="66">
        <f t="shared" si="3"/>
        <v>0</v>
      </c>
      <c r="L42" s="146">
        <f t="shared" si="3"/>
        <v>0</v>
      </c>
      <c r="M42" s="22" t="str">
        <f t="shared" si="9"/>
        <v xml:space="preserve"> / </v>
      </c>
      <c r="N42" s="76"/>
      <c r="O42" s="47"/>
      <c r="P42" s="147">
        <f t="shared" si="10"/>
        <v>0</v>
      </c>
      <c r="Q42" s="24" t="str">
        <f>I42</f>
        <v>/</v>
      </c>
      <c r="R42" s="38"/>
    </row>
    <row r="43" spans="1:19">
      <c r="A43" s="10"/>
      <c r="B43" s="61"/>
      <c r="C43" s="61"/>
      <c r="D43" s="61"/>
      <c r="E43" s="15"/>
      <c r="F43" s="66">
        <f t="shared" si="4"/>
        <v>0</v>
      </c>
      <c r="G43" s="66">
        <f t="shared" si="5"/>
        <v>0</v>
      </c>
      <c r="H43" s="66">
        <f t="shared" si="6"/>
        <v>0</v>
      </c>
      <c r="I43" s="22" t="str">
        <f t="shared" si="7"/>
        <v>/</v>
      </c>
      <c r="J43" s="75">
        <f t="shared" si="8"/>
        <v>0</v>
      </c>
      <c r="K43" s="66">
        <f t="shared" si="3"/>
        <v>0</v>
      </c>
      <c r="L43" s="146">
        <f t="shared" si="3"/>
        <v>0</v>
      </c>
      <c r="M43" s="22" t="str">
        <f t="shared" si="9"/>
        <v xml:space="preserve"> / </v>
      </c>
      <c r="N43" s="76"/>
      <c r="O43" s="47"/>
      <c r="P43" s="147">
        <f t="shared" si="10"/>
        <v>0</v>
      </c>
      <c r="Q43" s="24" t="str">
        <f>I43</f>
        <v>/</v>
      </c>
      <c r="R43" s="38"/>
    </row>
    <row r="44" spans="1:19" ht="13.9" thickBot="1">
      <c r="A44" s="17" t="s">
        <v>34</v>
      </c>
      <c r="B44" s="62"/>
      <c r="C44" s="62"/>
      <c r="D44" s="62"/>
      <c r="E44" s="6"/>
      <c r="F44" s="62"/>
      <c r="G44" s="91"/>
      <c r="H44" s="91"/>
      <c r="I44" s="7"/>
      <c r="J44" s="45"/>
      <c r="K44" s="97"/>
      <c r="L44" s="97"/>
      <c r="M44" s="7"/>
      <c r="N44" s="71"/>
      <c r="O44" s="48"/>
      <c r="P44" s="52"/>
      <c r="Q44" s="23"/>
      <c r="R44" s="23"/>
    </row>
    <row r="45" spans="1:19">
      <c r="A45" s="29"/>
      <c r="B45" s="63"/>
      <c r="C45" s="63"/>
      <c r="D45" s="63"/>
      <c r="E45" s="9"/>
      <c r="F45" s="63"/>
      <c r="G45" s="63"/>
      <c r="H45" s="63"/>
      <c r="I45" s="30"/>
      <c r="J45" s="46"/>
      <c r="K45" s="98"/>
      <c r="L45" s="98"/>
      <c r="M45" s="30"/>
      <c r="N45" s="72"/>
      <c r="O45" s="49"/>
      <c r="P45" s="53"/>
      <c r="Q45" s="30"/>
    </row>
    <row r="46" spans="1:19" ht="13.9" thickBot="1">
      <c r="A46" s="29"/>
      <c r="B46" s="63"/>
      <c r="C46" s="63"/>
      <c r="D46" s="63"/>
      <c r="E46" s="9"/>
      <c r="F46" s="63"/>
      <c r="G46" s="63"/>
      <c r="H46" s="63"/>
      <c r="I46" s="30"/>
      <c r="J46" s="46"/>
      <c r="K46" s="98"/>
      <c r="L46" s="98"/>
      <c r="M46" s="30"/>
      <c r="N46" s="72"/>
      <c r="O46" s="49"/>
      <c r="P46" s="53"/>
      <c r="Q46" s="30"/>
    </row>
    <row r="47" spans="1:19">
      <c r="A47" s="100"/>
      <c r="B47" s="93" t="s">
        <v>49</v>
      </c>
      <c r="C47" s="93"/>
      <c r="D47" s="93"/>
      <c r="E47" s="118"/>
      <c r="F47" s="119" t="s">
        <v>50</v>
      </c>
      <c r="G47" s="120"/>
      <c r="H47" s="120"/>
      <c r="I47" s="122"/>
      <c r="J47" s="124" t="s">
        <v>51</v>
      </c>
      <c r="K47" s="120"/>
      <c r="L47" s="120"/>
      <c r="M47" s="122"/>
      <c r="N47" s="101"/>
      <c r="O47" s="102"/>
      <c r="P47" s="126"/>
      <c r="Q47" s="127"/>
      <c r="R47" s="125"/>
      <c r="S47" s="64"/>
    </row>
    <row r="48" spans="1:19" s="28" customFormat="1" ht="13.9" thickBot="1">
      <c r="A48" s="116" t="s">
        <v>68</v>
      </c>
      <c r="B48" s="111" t="s">
        <v>20</v>
      </c>
      <c r="C48" s="111" t="s">
        <v>21</v>
      </c>
      <c r="D48" s="111" t="s">
        <v>22</v>
      </c>
      <c r="E48" s="112" t="s">
        <v>23</v>
      </c>
      <c r="F48" s="94" t="s">
        <v>20</v>
      </c>
      <c r="G48" s="95" t="s">
        <v>53</v>
      </c>
      <c r="H48" s="95" t="s">
        <v>22</v>
      </c>
      <c r="I48" s="108" t="s">
        <v>23</v>
      </c>
      <c r="J48" s="123" t="s">
        <v>20</v>
      </c>
      <c r="K48" s="121" t="s">
        <v>21</v>
      </c>
      <c r="L48" s="121" t="s">
        <v>22</v>
      </c>
      <c r="M48" s="108" t="s">
        <v>23</v>
      </c>
      <c r="N48" s="106" t="s">
        <v>60</v>
      </c>
      <c r="O48" s="123" t="s">
        <v>61</v>
      </c>
      <c r="P48" s="103" t="s">
        <v>62</v>
      </c>
      <c r="Q48" s="121" t="s">
        <v>23</v>
      </c>
      <c r="R48" s="106" t="s">
        <v>63</v>
      </c>
    </row>
    <row r="49" spans="1:19">
      <c r="A49" s="10"/>
      <c r="B49" s="60"/>
      <c r="C49" s="60"/>
      <c r="D49" s="60"/>
      <c r="E49" s="18"/>
      <c r="F49" s="66">
        <f>IFERROR(B49/$B$28,0)</f>
        <v>0</v>
      </c>
      <c r="G49" s="66">
        <f t="shared" ref="G49:H54" si="11">IFERROR(C49/$B$28,0)</f>
        <v>0</v>
      </c>
      <c r="H49" s="66">
        <f t="shared" si="11"/>
        <v>0</v>
      </c>
      <c r="I49" s="22" t="str">
        <f>CONCATENATE(E49,"/",$C$28)</f>
        <v>/</v>
      </c>
      <c r="J49" s="88">
        <f>IFERROR(F49/F$33,0)</f>
        <v>0</v>
      </c>
      <c r="K49" s="89">
        <f t="shared" ref="K49:K54" si="12">IFERROR(G49/G$33,0)</f>
        <v>0</v>
      </c>
      <c r="L49" s="146">
        <f t="shared" ref="L49:L51" si="13">IFERROR(H49/H$33,0)</f>
        <v>0</v>
      </c>
      <c r="M49" s="22" t="str">
        <f>CONCATENATE(E49," ",A49,"/",$E$33," ",$A$33)</f>
        <v xml:space="preserve"> / </v>
      </c>
      <c r="N49" s="76"/>
      <c r="O49" s="47"/>
      <c r="P49" s="147">
        <f>G49*O49</f>
        <v>0</v>
      </c>
      <c r="Q49" s="24" t="str">
        <f t="shared" ref="Q49:Q54" si="14">I49</f>
        <v>/</v>
      </c>
      <c r="R49" s="37"/>
    </row>
    <row r="50" spans="1:19">
      <c r="A50" s="10"/>
      <c r="B50" s="60"/>
      <c r="C50" s="60"/>
      <c r="D50" s="60"/>
      <c r="E50" s="18"/>
      <c r="F50" s="66">
        <f>IFERROR(B50/$B$28,0)</f>
        <v>0</v>
      </c>
      <c r="G50" s="66">
        <f t="shared" si="11"/>
        <v>0</v>
      </c>
      <c r="H50" s="66">
        <f t="shared" si="11"/>
        <v>0</v>
      </c>
      <c r="I50" s="22" t="str">
        <f t="shared" ref="I50:I54" si="15">CONCATENATE(E50,"/",$C$28)</f>
        <v>/</v>
      </c>
      <c r="J50" s="75">
        <f t="shared" ref="J50:J54" si="16">IFERROR(F50/F$33,0)</f>
        <v>0</v>
      </c>
      <c r="K50" s="66">
        <f t="shared" si="12"/>
        <v>0</v>
      </c>
      <c r="L50" s="146">
        <f t="shared" si="13"/>
        <v>0</v>
      </c>
      <c r="M50" s="22" t="str">
        <f t="shared" ref="M50:M54" si="17">CONCATENATE(E50," ",A50,"/",$E$33," ",$A$33)</f>
        <v xml:space="preserve"> / </v>
      </c>
      <c r="N50" s="76"/>
      <c r="O50" s="47"/>
      <c r="P50" s="147">
        <f t="shared" ref="P50:P54" si="18">G50*O50</f>
        <v>0</v>
      </c>
      <c r="Q50" s="24" t="str">
        <f t="shared" si="14"/>
        <v>/</v>
      </c>
      <c r="R50" s="38"/>
    </row>
    <row r="51" spans="1:19">
      <c r="A51" s="10"/>
      <c r="B51" s="61"/>
      <c r="C51" s="61"/>
      <c r="D51" s="61"/>
      <c r="E51" s="15"/>
      <c r="F51" s="66">
        <f t="shared" ref="F51:F54" si="19">IFERROR(B51/$B$28,0)</f>
        <v>0</v>
      </c>
      <c r="G51" s="66">
        <f t="shared" si="11"/>
        <v>0</v>
      </c>
      <c r="H51" s="66">
        <f t="shared" si="11"/>
        <v>0</v>
      </c>
      <c r="I51" s="22" t="str">
        <f t="shared" si="15"/>
        <v>/</v>
      </c>
      <c r="J51" s="75">
        <f t="shared" si="16"/>
        <v>0</v>
      </c>
      <c r="K51" s="66">
        <f>IFERROR(G51/G$33,0)</f>
        <v>0</v>
      </c>
      <c r="L51" s="146">
        <f t="shared" si="13"/>
        <v>0</v>
      </c>
      <c r="M51" s="22" t="str">
        <f t="shared" si="17"/>
        <v xml:space="preserve"> / </v>
      </c>
      <c r="N51" s="76"/>
      <c r="O51" s="47"/>
      <c r="P51" s="147">
        <f t="shared" si="18"/>
        <v>0</v>
      </c>
      <c r="Q51" s="24" t="str">
        <f t="shared" si="14"/>
        <v>/</v>
      </c>
      <c r="R51" s="38"/>
    </row>
    <row r="52" spans="1:19">
      <c r="A52" s="10"/>
      <c r="B52" s="61"/>
      <c r="C52" s="61"/>
      <c r="D52" s="61"/>
      <c r="E52" s="15"/>
      <c r="F52" s="66">
        <f t="shared" si="19"/>
        <v>0</v>
      </c>
      <c r="G52" s="66">
        <f t="shared" si="11"/>
        <v>0</v>
      </c>
      <c r="H52" s="66">
        <f t="shared" si="11"/>
        <v>0</v>
      </c>
      <c r="I52" s="22" t="str">
        <f t="shared" si="15"/>
        <v>/</v>
      </c>
      <c r="J52" s="75">
        <f t="shared" si="16"/>
        <v>0</v>
      </c>
      <c r="K52" s="66">
        <f t="shared" si="12"/>
        <v>0</v>
      </c>
      <c r="L52" s="146">
        <f>IFERROR(H52/H$33,0)</f>
        <v>0</v>
      </c>
      <c r="M52" s="22" t="str">
        <f t="shared" si="17"/>
        <v xml:space="preserve"> / </v>
      </c>
      <c r="N52" s="76"/>
      <c r="O52" s="47"/>
      <c r="P52" s="147">
        <f t="shared" si="18"/>
        <v>0</v>
      </c>
      <c r="Q52" s="24" t="str">
        <f t="shared" si="14"/>
        <v>/</v>
      </c>
      <c r="R52" s="38"/>
    </row>
    <row r="53" spans="1:19">
      <c r="A53" s="10"/>
      <c r="B53" s="61"/>
      <c r="C53" s="61"/>
      <c r="D53" s="61"/>
      <c r="E53" s="15"/>
      <c r="F53" s="66">
        <f t="shared" si="19"/>
        <v>0</v>
      </c>
      <c r="G53" s="66">
        <f t="shared" si="11"/>
        <v>0</v>
      </c>
      <c r="H53" s="66">
        <f t="shared" si="11"/>
        <v>0</v>
      </c>
      <c r="I53" s="22" t="str">
        <f t="shared" si="15"/>
        <v>/</v>
      </c>
      <c r="J53" s="75">
        <f t="shared" si="16"/>
        <v>0</v>
      </c>
      <c r="K53" s="66">
        <f t="shared" si="12"/>
        <v>0</v>
      </c>
      <c r="L53" s="146">
        <f t="shared" ref="L53:L54" si="20">IFERROR(H53/H$33,0)</f>
        <v>0</v>
      </c>
      <c r="M53" s="22" t="str">
        <f t="shared" si="17"/>
        <v xml:space="preserve"> / </v>
      </c>
      <c r="N53" s="76"/>
      <c r="O53" s="47"/>
      <c r="P53" s="147">
        <f t="shared" si="18"/>
        <v>0</v>
      </c>
      <c r="Q53" s="24" t="str">
        <f t="shared" si="14"/>
        <v>/</v>
      </c>
      <c r="R53" s="38"/>
    </row>
    <row r="54" spans="1:19">
      <c r="A54" s="10"/>
      <c r="B54" s="67"/>
      <c r="C54" s="67"/>
      <c r="D54" s="67"/>
      <c r="E54" s="15"/>
      <c r="F54" s="66">
        <f t="shared" si="19"/>
        <v>0</v>
      </c>
      <c r="G54" s="66">
        <f t="shared" si="11"/>
        <v>0</v>
      </c>
      <c r="H54" s="66">
        <f t="shared" si="11"/>
        <v>0</v>
      </c>
      <c r="I54" s="22" t="str">
        <f t="shared" si="15"/>
        <v>/</v>
      </c>
      <c r="J54" s="75">
        <f t="shared" si="16"/>
        <v>0</v>
      </c>
      <c r="K54" s="66">
        <f t="shared" si="12"/>
        <v>0</v>
      </c>
      <c r="L54" s="146">
        <f t="shared" si="20"/>
        <v>0</v>
      </c>
      <c r="M54" s="22" t="str">
        <f t="shared" si="17"/>
        <v xml:space="preserve"> / </v>
      </c>
      <c r="N54" s="76"/>
      <c r="O54" s="47"/>
      <c r="P54" s="147">
        <f t="shared" si="18"/>
        <v>0</v>
      </c>
      <c r="Q54" s="24" t="str">
        <f t="shared" si="14"/>
        <v>/</v>
      </c>
      <c r="R54" s="38"/>
    </row>
    <row r="55" spans="1:19" ht="13.9" thickBot="1">
      <c r="A55" s="17" t="s">
        <v>34</v>
      </c>
      <c r="B55" s="62"/>
      <c r="C55" s="62"/>
      <c r="D55" s="62"/>
      <c r="E55" s="6"/>
      <c r="F55" s="62"/>
      <c r="G55" s="91"/>
      <c r="H55" s="91"/>
      <c r="I55" s="7"/>
      <c r="J55" s="45"/>
      <c r="K55" s="97"/>
      <c r="L55" s="97"/>
      <c r="M55" s="7"/>
      <c r="N55" s="71"/>
      <c r="O55" s="48"/>
      <c r="P55" s="52"/>
      <c r="Q55" s="23"/>
      <c r="R55" s="23"/>
    </row>
    <row r="56" spans="1:19">
      <c r="A56" s="29"/>
      <c r="B56" s="63"/>
      <c r="C56" s="63"/>
      <c r="D56" s="63"/>
      <c r="E56" s="9"/>
      <c r="F56" s="63"/>
      <c r="G56" s="63"/>
      <c r="H56" s="63"/>
      <c r="I56" s="30"/>
      <c r="J56" s="46"/>
      <c r="K56" s="98"/>
      <c r="L56" s="98"/>
      <c r="M56" s="30"/>
      <c r="N56" s="72"/>
      <c r="O56" s="49"/>
      <c r="P56" s="53"/>
      <c r="Q56" s="30"/>
      <c r="R56" s="9"/>
    </row>
    <row r="57" spans="1:19" ht="13.9" thickBot="1">
      <c r="A57" s="29"/>
      <c r="B57" s="63"/>
      <c r="C57" s="63"/>
      <c r="D57" s="63"/>
      <c r="E57" s="9"/>
      <c r="F57" s="63"/>
      <c r="G57" s="63"/>
      <c r="H57" s="63"/>
      <c r="I57" s="30"/>
      <c r="J57" s="46"/>
      <c r="K57" s="98"/>
      <c r="L57" s="98"/>
      <c r="M57" s="30"/>
      <c r="N57" s="72"/>
      <c r="O57" s="49"/>
      <c r="P57" s="53"/>
      <c r="Q57" s="30"/>
      <c r="R57" s="9"/>
    </row>
    <row r="58" spans="1:19">
      <c r="A58" s="100"/>
      <c r="B58" s="93" t="s">
        <v>49</v>
      </c>
      <c r="C58" s="93"/>
      <c r="D58" s="93"/>
      <c r="E58" s="118"/>
      <c r="F58" s="119" t="s">
        <v>50</v>
      </c>
      <c r="G58" s="120"/>
      <c r="H58" s="120"/>
      <c r="I58" s="122"/>
      <c r="J58" s="124" t="s">
        <v>51</v>
      </c>
      <c r="K58" s="120"/>
      <c r="L58" s="120"/>
      <c r="M58" s="122"/>
      <c r="N58" s="101"/>
      <c r="O58" s="102"/>
      <c r="P58" s="126"/>
      <c r="Q58" s="127"/>
      <c r="R58" s="125"/>
      <c r="S58" s="64"/>
    </row>
    <row r="59" spans="1:19" s="28" customFormat="1" ht="13.9" thickBot="1">
      <c r="A59" s="116" t="s">
        <v>71</v>
      </c>
      <c r="B59" s="111" t="s">
        <v>20</v>
      </c>
      <c r="C59" s="111" t="s">
        <v>21</v>
      </c>
      <c r="D59" s="111" t="s">
        <v>22</v>
      </c>
      <c r="E59" s="112" t="s">
        <v>23</v>
      </c>
      <c r="F59" s="94" t="s">
        <v>20</v>
      </c>
      <c r="G59" s="95" t="s">
        <v>53</v>
      </c>
      <c r="H59" s="95" t="s">
        <v>22</v>
      </c>
      <c r="I59" s="108" t="s">
        <v>23</v>
      </c>
      <c r="J59" s="123" t="s">
        <v>20</v>
      </c>
      <c r="K59" s="121" t="s">
        <v>21</v>
      </c>
      <c r="L59" s="121" t="s">
        <v>22</v>
      </c>
      <c r="M59" s="108" t="s">
        <v>23</v>
      </c>
      <c r="N59" s="106" t="s">
        <v>60</v>
      </c>
      <c r="O59" s="123" t="s">
        <v>61</v>
      </c>
      <c r="P59" s="103" t="s">
        <v>62</v>
      </c>
      <c r="Q59" s="121" t="s">
        <v>23</v>
      </c>
      <c r="R59" s="106" t="s">
        <v>63</v>
      </c>
    </row>
    <row r="60" spans="1:19">
      <c r="A60" s="10"/>
      <c r="B60" s="60"/>
      <c r="C60" s="60"/>
      <c r="D60" s="60"/>
      <c r="E60" s="18"/>
      <c r="F60" s="60"/>
      <c r="G60" s="92"/>
      <c r="H60" s="92"/>
      <c r="I60" s="22" t="str">
        <f>CONCATENATE(E60,"/",$C$28)</f>
        <v>/</v>
      </c>
      <c r="J60" s="88">
        <f>IFERROR(F60/F$33,0)</f>
        <v>0</v>
      </c>
      <c r="K60" s="89">
        <f t="shared" ref="K60:K61" si="21">IFERROR(G60/G$33,0)</f>
        <v>0</v>
      </c>
      <c r="L60" s="146">
        <f t="shared" ref="L60:L62" si="22">IFERROR(H60/H$33,0)</f>
        <v>0</v>
      </c>
      <c r="M60" s="22" t="str">
        <f>CONCATENATE(E60," ",A60,"/",$E$33," ",$A$33)</f>
        <v xml:space="preserve"> / </v>
      </c>
      <c r="N60" s="76"/>
      <c r="O60" s="85" t="s">
        <v>67</v>
      </c>
      <c r="P60" s="51" t="s">
        <v>67</v>
      </c>
      <c r="Q60" s="24" t="s">
        <v>67</v>
      </c>
      <c r="R60" s="37"/>
    </row>
    <row r="61" spans="1:19">
      <c r="A61" s="10"/>
      <c r="B61" s="60"/>
      <c r="C61" s="60"/>
      <c r="D61" s="60"/>
      <c r="E61" s="18"/>
      <c r="F61" s="60"/>
      <c r="G61" s="92"/>
      <c r="H61" s="92"/>
      <c r="I61" s="22" t="str">
        <f t="shared" ref="I61:I65" si="23">CONCATENATE(E61,"/",$C$28)</f>
        <v>/</v>
      </c>
      <c r="J61" s="75">
        <f t="shared" ref="J61:J65" si="24">IFERROR(F61/F$33,0)</f>
        <v>0</v>
      </c>
      <c r="K61" s="66">
        <f t="shared" si="21"/>
        <v>0</v>
      </c>
      <c r="L61" s="146">
        <f t="shared" si="22"/>
        <v>0</v>
      </c>
      <c r="M61" s="22" t="str">
        <f t="shared" ref="M61:M65" si="25">CONCATENATE(E61," ",A61,"/",$E$33," ",$A$33)</f>
        <v xml:space="preserve"> / </v>
      </c>
      <c r="N61" s="76"/>
      <c r="O61" s="85" t="s">
        <v>67</v>
      </c>
      <c r="P61" s="51" t="s">
        <v>67</v>
      </c>
      <c r="Q61" s="24" t="s">
        <v>67</v>
      </c>
      <c r="R61" s="38"/>
    </row>
    <row r="62" spans="1:19">
      <c r="A62" s="10"/>
      <c r="B62" s="61"/>
      <c r="C62" s="61"/>
      <c r="D62" s="61"/>
      <c r="E62" s="15"/>
      <c r="F62" s="60"/>
      <c r="G62" s="92"/>
      <c r="H62" s="92"/>
      <c r="I62" s="22" t="str">
        <f t="shared" si="23"/>
        <v>/</v>
      </c>
      <c r="J62" s="75">
        <f t="shared" si="24"/>
        <v>0</v>
      </c>
      <c r="K62" s="66">
        <f>IFERROR(G62/G$33,0)</f>
        <v>0</v>
      </c>
      <c r="L62" s="146">
        <f t="shared" si="22"/>
        <v>0</v>
      </c>
      <c r="M62" s="22" t="str">
        <f t="shared" si="25"/>
        <v xml:space="preserve"> / </v>
      </c>
      <c r="N62" s="76"/>
      <c r="O62" s="85" t="s">
        <v>67</v>
      </c>
      <c r="P62" s="51" t="s">
        <v>67</v>
      </c>
      <c r="Q62" s="24" t="s">
        <v>67</v>
      </c>
      <c r="R62" s="38"/>
    </row>
    <row r="63" spans="1:19">
      <c r="A63" s="10"/>
      <c r="B63" s="61"/>
      <c r="C63" s="61"/>
      <c r="D63" s="61"/>
      <c r="E63" s="15"/>
      <c r="F63" s="60"/>
      <c r="G63" s="92"/>
      <c r="H63" s="92"/>
      <c r="I63" s="22" t="str">
        <f t="shared" si="23"/>
        <v>/</v>
      </c>
      <c r="J63" s="75">
        <f t="shared" si="24"/>
        <v>0</v>
      </c>
      <c r="K63" s="66">
        <f t="shared" ref="K63:K65" si="26">IFERROR(G63/G$33,0)</f>
        <v>0</v>
      </c>
      <c r="L63" s="146">
        <f>IFERROR(H63/H$33,0)</f>
        <v>0</v>
      </c>
      <c r="M63" s="22" t="str">
        <f t="shared" si="25"/>
        <v xml:space="preserve"> / </v>
      </c>
      <c r="N63" s="76"/>
      <c r="O63" s="85" t="s">
        <v>67</v>
      </c>
      <c r="P63" s="51" t="s">
        <v>67</v>
      </c>
      <c r="Q63" s="24" t="s">
        <v>67</v>
      </c>
      <c r="R63" s="38"/>
    </row>
    <row r="64" spans="1:19">
      <c r="A64" s="10"/>
      <c r="B64" s="61"/>
      <c r="C64" s="61"/>
      <c r="D64" s="61"/>
      <c r="E64" s="15"/>
      <c r="F64" s="60"/>
      <c r="G64" s="92"/>
      <c r="H64" s="92"/>
      <c r="I64" s="22" t="str">
        <f t="shared" si="23"/>
        <v>/</v>
      </c>
      <c r="J64" s="75">
        <f t="shared" si="24"/>
        <v>0</v>
      </c>
      <c r="K64" s="66">
        <f t="shared" si="26"/>
        <v>0</v>
      </c>
      <c r="L64" s="146">
        <f t="shared" ref="L64:L65" si="27">IFERROR(H64/H$33,0)</f>
        <v>0</v>
      </c>
      <c r="M64" s="22" t="str">
        <f t="shared" si="25"/>
        <v xml:space="preserve"> / </v>
      </c>
      <c r="N64" s="76"/>
      <c r="O64" s="85" t="s">
        <v>67</v>
      </c>
      <c r="P64" s="51" t="s">
        <v>67</v>
      </c>
      <c r="Q64" s="24" t="s">
        <v>67</v>
      </c>
      <c r="R64" s="38"/>
    </row>
    <row r="65" spans="1:19">
      <c r="A65" s="10"/>
      <c r="B65" s="67"/>
      <c r="C65" s="67"/>
      <c r="D65" s="67"/>
      <c r="E65" s="15"/>
      <c r="F65" s="60"/>
      <c r="G65" s="92"/>
      <c r="H65" s="92"/>
      <c r="I65" s="22" t="str">
        <f t="shared" si="23"/>
        <v>/</v>
      </c>
      <c r="J65" s="75">
        <f t="shared" si="24"/>
        <v>0</v>
      </c>
      <c r="K65" s="66">
        <f t="shared" si="26"/>
        <v>0</v>
      </c>
      <c r="L65" s="146">
        <f t="shared" si="27"/>
        <v>0</v>
      </c>
      <c r="M65" s="22" t="str">
        <f t="shared" si="25"/>
        <v xml:space="preserve"> / </v>
      </c>
      <c r="N65" s="76"/>
      <c r="O65" s="85" t="s">
        <v>67</v>
      </c>
      <c r="P65" s="51" t="s">
        <v>67</v>
      </c>
      <c r="Q65" s="24" t="s">
        <v>67</v>
      </c>
      <c r="R65" s="38"/>
    </row>
    <row r="66" spans="1:19" ht="13.9" thickBot="1">
      <c r="A66" s="17" t="s">
        <v>34</v>
      </c>
      <c r="B66" s="62"/>
      <c r="C66" s="62"/>
      <c r="D66" s="62"/>
      <c r="E66" s="6"/>
      <c r="F66" s="62"/>
      <c r="G66" s="91"/>
      <c r="H66" s="91"/>
      <c r="I66" s="7"/>
      <c r="J66" s="45"/>
      <c r="K66" s="97"/>
      <c r="L66" s="97"/>
      <c r="M66" s="7"/>
      <c r="N66" s="71"/>
      <c r="O66" s="78"/>
      <c r="P66" s="52"/>
      <c r="Q66" s="23"/>
      <c r="R66" s="23"/>
    </row>
    <row r="67" spans="1:19">
      <c r="A67" s="29"/>
      <c r="B67" s="63"/>
      <c r="C67" s="63"/>
      <c r="D67" s="63"/>
      <c r="E67" s="9"/>
      <c r="F67" s="63"/>
      <c r="G67" s="63"/>
      <c r="H67" s="63"/>
      <c r="I67" s="30"/>
      <c r="J67" s="46"/>
      <c r="K67" s="98"/>
      <c r="L67" s="98"/>
      <c r="M67" s="30"/>
      <c r="N67" s="72"/>
      <c r="O67" s="49"/>
      <c r="P67" s="53"/>
      <c r="Q67" s="30"/>
      <c r="R67" s="9"/>
    </row>
    <row r="68" spans="1:19" ht="13.9" thickBot="1">
      <c r="A68" s="29"/>
      <c r="B68" s="63"/>
      <c r="C68" s="63"/>
      <c r="D68" s="63"/>
      <c r="E68" s="9"/>
      <c r="F68" s="63"/>
      <c r="G68" s="63"/>
      <c r="H68" s="63"/>
      <c r="I68" s="30"/>
      <c r="J68" s="46"/>
      <c r="K68" s="98"/>
      <c r="L68" s="98"/>
      <c r="M68" s="30"/>
      <c r="N68" s="72"/>
      <c r="O68" s="49"/>
      <c r="P68" s="53"/>
      <c r="Q68" s="30"/>
      <c r="R68" s="9"/>
    </row>
    <row r="69" spans="1:19">
      <c r="A69" s="100"/>
      <c r="B69" s="93" t="s">
        <v>49</v>
      </c>
      <c r="C69" s="93"/>
      <c r="D69" s="93"/>
      <c r="E69" s="118"/>
      <c r="F69" s="119" t="s">
        <v>50</v>
      </c>
      <c r="G69" s="120"/>
      <c r="H69" s="120"/>
      <c r="I69" s="122"/>
      <c r="J69" s="124" t="s">
        <v>51</v>
      </c>
      <c r="K69" s="120"/>
      <c r="L69" s="120"/>
      <c r="M69" s="122"/>
      <c r="N69" s="101"/>
      <c r="O69" s="102"/>
      <c r="P69" s="126"/>
      <c r="Q69" s="127"/>
      <c r="R69" s="125"/>
      <c r="S69" s="64"/>
    </row>
    <row r="70" spans="1:19" s="28" customFormat="1" ht="13.9" thickBot="1">
      <c r="A70" s="116" t="s">
        <v>74</v>
      </c>
      <c r="B70" s="111" t="s">
        <v>20</v>
      </c>
      <c r="C70" s="111" t="s">
        <v>21</v>
      </c>
      <c r="D70" s="111" t="s">
        <v>22</v>
      </c>
      <c r="E70" s="112" t="s">
        <v>23</v>
      </c>
      <c r="F70" s="94" t="s">
        <v>20</v>
      </c>
      <c r="G70" s="95" t="s">
        <v>53</v>
      </c>
      <c r="H70" s="95" t="s">
        <v>22</v>
      </c>
      <c r="I70" s="108" t="s">
        <v>23</v>
      </c>
      <c r="J70" s="123" t="s">
        <v>20</v>
      </c>
      <c r="K70" s="121" t="s">
        <v>21</v>
      </c>
      <c r="L70" s="121" t="s">
        <v>22</v>
      </c>
      <c r="M70" s="108" t="s">
        <v>23</v>
      </c>
      <c r="N70" s="106" t="s">
        <v>60</v>
      </c>
      <c r="O70" s="123" t="s">
        <v>61</v>
      </c>
      <c r="P70" s="103" t="s">
        <v>62</v>
      </c>
      <c r="Q70" s="121" t="s">
        <v>23</v>
      </c>
      <c r="R70" s="106" t="s">
        <v>63</v>
      </c>
    </row>
    <row r="71" spans="1:19">
      <c r="A71" s="10"/>
      <c r="B71" s="60"/>
      <c r="C71" s="60"/>
      <c r="D71" s="60"/>
      <c r="E71" s="18"/>
      <c r="F71" s="66">
        <f>IFERROR(B71/$B$28,0)</f>
        <v>0</v>
      </c>
      <c r="G71" s="66">
        <f t="shared" ref="G71:H76" si="28">IFERROR(C71/$B$28,0)</f>
        <v>0</v>
      </c>
      <c r="H71" s="66">
        <f t="shared" si="28"/>
        <v>0</v>
      </c>
      <c r="I71" s="22" t="str">
        <f>CONCATENATE(E71,"/",$C$28)</f>
        <v>/</v>
      </c>
      <c r="J71" s="88">
        <f>IFERROR(F71/F$33,0)</f>
        <v>0</v>
      </c>
      <c r="K71" s="89">
        <f t="shared" ref="K71:K72" si="29">IFERROR(G71/G$33,0)</f>
        <v>0</v>
      </c>
      <c r="L71" s="146">
        <f t="shared" ref="L71:L73" si="30">IFERROR(H71/H$33,0)</f>
        <v>0</v>
      </c>
      <c r="M71" s="22" t="str">
        <f>CONCATENATE(E71," ",A71,"/",$E$33," ",$A$33)</f>
        <v xml:space="preserve"> / </v>
      </c>
      <c r="N71" s="77"/>
      <c r="O71" s="47"/>
      <c r="P71" s="147">
        <f>G71*O71</f>
        <v>0</v>
      </c>
      <c r="Q71" s="24" t="str">
        <f t="shared" ref="Q71:Q76" si="31">I71</f>
        <v>/</v>
      </c>
      <c r="R71" s="37"/>
    </row>
    <row r="72" spans="1:19">
      <c r="A72" s="10"/>
      <c r="B72" s="60"/>
      <c r="C72" s="60"/>
      <c r="D72" s="60"/>
      <c r="E72" s="18"/>
      <c r="F72" s="66">
        <f>IFERROR(B72/$B$28,0)</f>
        <v>0</v>
      </c>
      <c r="G72" s="66">
        <f t="shared" si="28"/>
        <v>0</v>
      </c>
      <c r="H72" s="66">
        <f t="shared" si="28"/>
        <v>0</v>
      </c>
      <c r="I72" s="22" t="str">
        <f t="shared" ref="I72:I76" si="32">CONCATENATE(E72,"/",$C$28)</f>
        <v>/</v>
      </c>
      <c r="J72" s="75">
        <f t="shared" ref="J72:J76" si="33">IFERROR(F72/F$33,0)</f>
        <v>0</v>
      </c>
      <c r="K72" s="66">
        <f t="shared" si="29"/>
        <v>0</v>
      </c>
      <c r="L72" s="146">
        <f t="shared" si="30"/>
        <v>0</v>
      </c>
      <c r="M72" s="22" t="str">
        <f t="shared" ref="M72:M76" si="34">CONCATENATE(E72," ",A72,"/",$E$33," ",$A$33)</f>
        <v xml:space="preserve"> / </v>
      </c>
      <c r="N72" s="77"/>
      <c r="O72" s="47"/>
      <c r="P72" s="147">
        <f t="shared" ref="P72:P76" si="35">G72*O72</f>
        <v>0</v>
      </c>
      <c r="Q72" s="24" t="str">
        <f t="shared" si="31"/>
        <v>/</v>
      </c>
      <c r="R72" s="38"/>
    </row>
    <row r="73" spans="1:19">
      <c r="A73" s="10"/>
      <c r="B73" s="61"/>
      <c r="C73" s="61"/>
      <c r="D73" s="61"/>
      <c r="E73" s="15"/>
      <c r="F73" s="66">
        <f t="shared" ref="F73:F76" si="36">IFERROR(B73/$B$28,0)</f>
        <v>0</v>
      </c>
      <c r="G73" s="66">
        <f t="shared" si="28"/>
        <v>0</v>
      </c>
      <c r="H73" s="66">
        <f t="shared" si="28"/>
        <v>0</v>
      </c>
      <c r="I73" s="22" t="str">
        <f t="shared" si="32"/>
        <v>/</v>
      </c>
      <c r="J73" s="75">
        <f t="shared" si="33"/>
        <v>0</v>
      </c>
      <c r="K73" s="66">
        <f>IFERROR(G73/G$33,0)</f>
        <v>0</v>
      </c>
      <c r="L73" s="146">
        <f t="shared" si="30"/>
        <v>0</v>
      </c>
      <c r="M73" s="22" t="str">
        <f t="shared" si="34"/>
        <v xml:space="preserve"> / </v>
      </c>
      <c r="N73" s="77"/>
      <c r="O73" s="47"/>
      <c r="P73" s="147">
        <f t="shared" si="35"/>
        <v>0</v>
      </c>
      <c r="Q73" s="24" t="str">
        <f t="shared" si="31"/>
        <v>/</v>
      </c>
      <c r="R73" s="38"/>
    </row>
    <row r="74" spans="1:19">
      <c r="A74" s="10"/>
      <c r="B74" s="61"/>
      <c r="C74" s="61"/>
      <c r="D74" s="61"/>
      <c r="E74" s="15"/>
      <c r="F74" s="66">
        <f t="shared" si="36"/>
        <v>0</v>
      </c>
      <c r="G74" s="66">
        <f t="shared" si="28"/>
        <v>0</v>
      </c>
      <c r="H74" s="66">
        <f t="shared" si="28"/>
        <v>0</v>
      </c>
      <c r="I74" s="22" t="str">
        <f t="shared" si="32"/>
        <v>/</v>
      </c>
      <c r="J74" s="75">
        <f t="shared" si="33"/>
        <v>0</v>
      </c>
      <c r="K74" s="66">
        <f t="shared" ref="K74:K76" si="37">IFERROR(G74/G$33,0)</f>
        <v>0</v>
      </c>
      <c r="L74" s="146">
        <f>IFERROR(H74/H$33,0)</f>
        <v>0</v>
      </c>
      <c r="M74" s="22" t="str">
        <f t="shared" si="34"/>
        <v xml:space="preserve"> / </v>
      </c>
      <c r="N74" s="77"/>
      <c r="O74" s="47"/>
      <c r="P74" s="147">
        <f t="shared" si="35"/>
        <v>0</v>
      </c>
      <c r="Q74" s="24" t="str">
        <f t="shared" si="31"/>
        <v>/</v>
      </c>
      <c r="R74" s="38"/>
    </row>
    <row r="75" spans="1:19">
      <c r="A75" s="10"/>
      <c r="B75" s="61"/>
      <c r="C75" s="61"/>
      <c r="D75" s="61"/>
      <c r="E75" s="15"/>
      <c r="F75" s="66">
        <f t="shared" si="36"/>
        <v>0</v>
      </c>
      <c r="G75" s="66">
        <f t="shared" si="28"/>
        <v>0</v>
      </c>
      <c r="H75" s="66">
        <f t="shared" si="28"/>
        <v>0</v>
      </c>
      <c r="I75" s="22" t="str">
        <f t="shared" si="32"/>
        <v>/</v>
      </c>
      <c r="J75" s="75">
        <f t="shared" si="33"/>
        <v>0</v>
      </c>
      <c r="K75" s="66">
        <f t="shared" si="37"/>
        <v>0</v>
      </c>
      <c r="L75" s="146">
        <f t="shared" ref="L75:L76" si="38">IFERROR(H75/H$33,0)</f>
        <v>0</v>
      </c>
      <c r="M75" s="22" t="str">
        <f>CONCATENATE(E75," ",A75,"/",$E$33," ",$A$33)</f>
        <v xml:space="preserve"> / </v>
      </c>
      <c r="N75" s="77"/>
      <c r="O75" s="47"/>
      <c r="P75" s="147">
        <f t="shared" si="35"/>
        <v>0</v>
      </c>
      <c r="Q75" s="24" t="str">
        <f t="shared" si="31"/>
        <v>/</v>
      </c>
      <c r="R75" s="38"/>
    </row>
    <row r="76" spans="1:19">
      <c r="A76" s="10"/>
      <c r="B76" s="61"/>
      <c r="C76" s="61"/>
      <c r="D76" s="61"/>
      <c r="E76" s="15"/>
      <c r="F76" s="66">
        <f t="shared" si="36"/>
        <v>0</v>
      </c>
      <c r="G76" s="66">
        <f t="shared" si="28"/>
        <v>0</v>
      </c>
      <c r="H76" s="66">
        <f t="shared" si="28"/>
        <v>0</v>
      </c>
      <c r="I76" s="22" t="str">
        <f t="shared" si="32"/>
        <v>/</v>
      </c>
      <c r="J76" s="75">
        <f t="shared" si="33"/>
        <v>0</v>
      </c>
      <c r="K76" s="66">
        <f t="shared" si="37"/>
        <v>0</v>
      </c>
      <c r="L76" s="146">
        <f t="shared" si="38"/>
        <v>0</v>
      </c>
      <c r="M76" s="22" t="str">
        <f t="shared" si="34"/>
        <v xml:space="preserve"> / </v>
      </c>
      <c r="N76" s="77"/>
      <c r="O76" s="47"/>
      <c r="P76" s="147">
        <f t="shared" si="35"/>
        <v>0</v>
      </c>
      <c r="Q76" s="24" t="str">
        <f t="shared" si="31"/>
        <v>/</v>
      </c>
      <c r="R76" s="38"/>
    </row>
    <row r="77" spans="1:19" ht="13.9" thickBot="1">
      <c r="A77" s="17" t="s">
        <v>34</v>
      </c>
      <c r="B77" s="62"/>
      <c r="C77" s="62"/>
      <c r="D77" s="62"/>
      <c r="E77" s="6"/>
      <c r="F77" s="62"/>
      <c r="G77" s="91"/>
      <c r="H77" s="91"/>
      <c r="I77" s="7"/>
      <c r="J77" s="45"/>
      <c r="K77" s="97"/>
      <c r="L77" s="97"/>
      <c r="M77" s="7"/>
      <c r="N77" s="71"/>
      <c r="O77" s="48"/>
      <c r="P77" s="52"/>
      <c r="Q77" s="23"/>
      <c r="R77" s="23"/>
    </row>
    <row r="78" spans="1:19">
      <c r="A78" s="29"/>
      <c r="B78" s="63"/>
      <c r="C78" s="63"/>
      <c r="D78" s="63"/>
      <c r="E78" s="9"/>
      <c r="F78" s="63"/>
      <c r="G78" s="63"/>
      <c r="H78" s="63"/>
      <c r="I78" s="30"/>
      <c r="J78" s="46"/>
      <c r="K78" s="98"/>
      <c r="L78" s="98"/>
      <c r="M78" s="30"/>
      <c r="N78" s="72"/>
      <c r="O78" s="49"/>
      <c r="P78" s="53"/>
      <c r="Q78" s="30"/>
      <c r="R78" s="9"/>
    </row>
    <row r="79" spans="1:19" ht="13.9" thickBot="1">
      <c r="A79" s="29"/>
      <c r="B79" s="63"/>
      <c r="C79" s="63"/>
      <c r="D79" s="63"/>
      <c r="E79" s="9"/>
      <c r="F79" s="63"/>
      <c r="G79" s="63"/>
      <c r="H79" s="63"/>
      <c r="I79" s="30"/>
      <c r="J79" s="46"/>
      <c r="K79" s="98"/>
      <c r="L79" s="98"/>
      <c r="M79" s="30"/>
      <c r="N79" s="72"/>
      <c r="O79" s="49"/>
      <c r="P79" s="53"/>
      <c r="Q79" s="30"/>
      <c r="R79" s="9"/>
    </row>
    <row r="80" spans="1:19">
      <c r="A80" s="100"/>
      <c r="B80" s="93" t="s">
        <v>49</v>
      </c>
      <c r="C80" s="93"/>
      <c r="D80" s="93"/>
      <c r="E80" s="118"/>
      <c r="F80" s="119" t="s">
        <v>50</v>
      </c>
      <c r="G80" s="120"/>
      <c r="H80" s="120"/>
      <c r="I80" s="122"/>
      <c r="J80" s="124" t="s">
        <v>51</v>
      </c>
      <c r="K80" s="120"/>
      <c r="L80" s="120"/>
      <c r="M80" s="122"/>
      <c r="N80" s="101"/>
      <c r="O80" s="102"/>
      <c r="P80" s="126"/>
      <c r="Q80" s="127"/>
      <c r="R80" s="125"/>
      <c r="S80" s="64"/>
    </row>
    <row r="81" spans="1:19" s="28" customFormat="1" ht="13.9" thickBot="1">
      <c r="A81" s="116" t="s">
        <v>76</v>
      </c>
      <c r="B81" s="111" t="s">
        <v>20</v>
      </c>
      <c r="C81" s="111" t="s">
        <v>21</v>
      </c>
      <c r="D81" s="111" t="s">
        <v>22</v>
      </c>
      <c r="E81" s="112" t="s">
        <v>23</v>
      </c>
      <c r="F81" s="94" t="s">
        <v>20</v>
      </c>
      <c r="G81" s="95" t="s">
        <v>53</v>
      </c>
      <c r="H81" s="95" t="s">
        <v>22</v>
      </c>
      <c r="I81" s="108" t="s">
        <v>23</v>
      </c>
      <c r="J81" s="123" t="s">
        <v>20</v>
      </c>
      <c r="K81" s="121" t="s">
        <v>21</v>
      </c>
      <c r="L81" s="121" t="s">
        <v>22</v>
      </c>
      <c r="M81" s="108" t="s">
        <v>23</v>
      </c>
      <c r="N81" s="106" t="s">
        <v>60</v>
      </c>
      <c r="O81" s="123" t="s">
        <v>61</v>
      </c>
      <c r="P81" s="103" t="s">
        <v>62</v>
      </c>
      <c r="Q81" s="121" t="s">
        <v>23</v>
      </c>
      <c r="R81" s="106" t="s">
        <v>63</v>
      </c>
    </row>
    <row r="82" spans="1:19">
      <c r="A82" s="10"/>
      <c r="B82" s="60"/>
      <c r="C82" s="60"/>
      <c r="D82" s="60"/>
      <c r="E82" s="18"/>
      <c r="F82" s="60"/>
      <c r="G82" s="92"/>
      <c r="H82" s="92"/>
      <c r="I82" s="22" t="str">
        <f>CONCATENATE(E82,"/",$C$28)</f>
        <v>/</v>
      </c>
      <c r="J82" s="88">
        <f>IFERROR(F82/F$33,0)</f>
        <v>0</v>
      </c>
      <c r="K82" s="89">
        <f t="shared" ref="K82:K83" si="39">IFERROR(G82/G$33,0)</f>
        <v>0</v>
      </c>
      <c r="L82" s="146">
        <f t="shared" ref="L82:L84" si="40">IFERROR(H82/H$33,0)</f>
        <v>0</v>
      </c>
      <c r="M82" s="22" t="str">
        <f>CONCATENATE(E82," ",A82,"/",$E$33," ",$A$33)</f>
        <v xml:space="preserve"> / </v>
      </c>
      <c r="N82" s="76"/>
      <c r="O82" s="85" t="s">
        <v>67</v>
      </c>
      <c r="P82" s="51" t="s">
        <v>67</v>
      </c>
      <c r="Q82" s="24" t="s">
        <v>67</v>
      </c>
      <c r="R82" s="37"/>
    </row>
    <row r="83" spans="1:19">
      <c r="A83" s="10"/>
      <c r="B83" s="60"/>
      <c r="C83" s="60"/>
      <c r="D83" s="60"/>
      <c r="E83" s="18"/>
      <c r="F83" s="60"/>
      <c r="G83" s="92"/>
      <c r="H83" s="92"/>
      <c r="I83" s="22" t="str">
        <f t="shared" ref="I83:I87" si="41">CONCATENATE(E83,"/",$C$28)</f>
        <v>/</v>
      </c>
      <c r="J83" s="75">
        <f t="shared" ref="J83:J87" si="42">IFERROR(F83/F$33,0)</f>
        <v>0</v>
      </c>
      <c r="K83" s="66">
        <f t="shared" si="39"/>
        <v>0</v>
      </c>
      <c r="L83" s="146">
        <f t="shared" si="40"/>
        <v>0</v>
      </c>
      <c r="M83" s="22" t="str">
        <f t="shared" ref="M83:M87" si="43">CONCATENATE(E83," ",A83,"/",$E$33," ",$A$33)</f>
        <v xml:space="preserve"> / </v>
      </c>
      <c r="N83" s="76"/>
      <c r="O83" s="85" t="s">
        <v>67</v>
      </c>
      <c r="P83" s="51" t="s">
        <v>67</v>
      </c>
      <c r="Q83" s="24" t="s">
        <v>67</v>
      </c>
      <c r="R83" s="38"/>
    </row>
    <row r="84" spans="1:19">
      <c r="A84" s="10"/>
      <c r="B84" s="61"/>
      <c r="C84" s="61"/>
      <c r="D84" s="61"/>
      <c r="E84" s="15"/>
      <c r="F84" s="60"/>
      <c r="G84" s="92"/>
      <c r="H84" s="92"/>
      <c r="I84" s="22" t="str">
        <f t="shared" si="41"/>
        <v>/</v>
      </c>
      <c r="J84" s="75">
        <f t="shared" si="42"/>
        <v>0</v>
      </c>
      <c r="K84" s="66">
        <f>IFERROR(G84/G$33,0)</f>
        <v>0</v>
      </c>
      <c r="L84" s="146">
        <f t="shared" si="40"/>
        <v>0</v>
      </c>
      <c r="M84" s="22" t="str">
        <f t="shared" si="43"/>
        <v xml:space="preserve"> / </v>
      </c>
      <c r="N84" s="76"/>
      <c r="O84" s="85" t="s">
        <v>67</v>
      </c>
      <c r="P84" s="51" t="s">
        <v>67</v>
      </c>
      <c r="Q84" s="24" t="s">
        <v>67</v>
      </c>
      <c r="R84" s="38"/>
    </row>
    <row r="85" spans="1:19">
      <c r="A85" s="10"/>
      <c r="B85" s="61"/>
      <c r="C85" s="61"/>
      <c r="D85" s="61"/>
      <c r="E85" s="15"/>
      <c r="F85" s="60"/>
      <c r="G85" s="92"/>
      <c r="H85" s="92"/>
      <c r="I85" s="22" t="str">
        <f t="shared" si="41"/>
        <v>/</v>
      </c>
      <c r="J85" s="75">
        <f t="shared" si="42"/>
        <v>0</v>
      </c>
      <c r="K85" s="66">
        <f t="shared" ref="K85:K87" si="44">IFERROR(G85/G$33,0)</f>
        <v>0</v>
      </c>
      <c r="L85" s="146">
        <f>IFERROR(H85/H$33,0)</f>
        <v>0</v>
      </c>
      <c r="M85" s="22" t="str">
        <f t="shared" si="43"/>
        <v xml:space="preserve"> / </v>
      </c>
      <c r="N85" s="76"/>
      <c r="O85" s="85" t="s">
        <v>67</v>
      </c>
      <c r="P85" s="51" t="s">
        <v>67</v>
      </c>
      <c r="Q85" s="24" t="s">
        <v>67</v>
      </c>
      <c r="R85" s="38"/>
    </row>
    <row r="86" spans="1:19">
      <c r="A86" s="10"/>
      <c r="B86" s="61"/>
      <c r="C86" s="61"/>
      <c r="D86" s="61"/>
      <c r="E86" s="15"/>
      <c r="F86" s="60"/>
      <c r="G86" s="92"/>
      <c r="H86" s="92"/>
      <c r="I86" s="22" t="str">
        <f t="shared" si="41"/>
        <v>/</v>
      </c>
      <c r="J86" s="75">
        <f t="shared" si="42"/>
        <v>0</v>
      </c>
      <c r="K86" s="66">
        <f t="shared" si="44"/>
        <v>0</v>
      </c>
      <c r="L86" s="146">
        <f t="shared" ref="L86:L87" si="45">IFERROR(H86/H$33,0)</f>
        <v>0</v>
      </c>
      <c r="M86" s="22" t="str">
        <f t="shared" si="43"/>
        <v xml:space="preserve"> / </v>
      </c>
      <c r="N86" s="76"/>
      <c r="O86" s="85" t="s">
        <v>67</v>
      </c>
      <c r="P86" s="51" t="s">
        <v>67</v>
      </c>
      <c r="Q86" s="24" t="s">
        <v>67</v>
      </c>
      <c r="R86" s="38"/>
    </row>
    <row r="87" spans="1:19">
      <c r="A87" s="10"/>
      <c r="B87" s="67"/>
      <c r="C87" s="67"/>
      <c r="D87" s="67"/>
      <c r="E87" s="15"/>
      <c r="F87" s="60"/>
      <c r="G87" s="92"/>
      <c r="H87" s="92"/>
      <c r="I87" s="22" t="str">
        <f t="shared" si="41"/>
        <v>/</v>
      </c>
      <c r="J87" s="75">
        <f t="shared" si="42"/>
        <v>0</v>
      </c>
      <c r="K87" s="66">
        <f t="shared" si="44"/>
        <v>0</v>
      </c>
      <c r="L87" s="146">
        <f t="shared" si="45"/>
        <v>0</v>
      </c>
      <c r="M87" s="22" t="str">
        <f t="shared" si="43"/>
        <v xml:space="preserve"> / </v>
      </c>
      <c r="N87" s="76"/>
      <c r="O87" s="85" t="s">
        <v>67</v>
      </c>
      <c r="P87" s="51" t="s">
        <v>67</v>
      </c>
      <c r="Q87" s="24" t="s">
        <v>67</v>
      </c>
      <c r="R87" s="38"/>
    </row>
    <row r="88" spans="1:19" ht="13.9" thickBot="1">
      <c r="A88" s="17" t="s">
        <v>34</v>
      </c>
      <c r="B88" s="62"/>
      <c r="C88" s="62"/>
      <c r="D88" s="62"/>
      <c r="E88" s="6"/>
      <c r="F88" s="62"/>
      <c r="G88" s="91"/>
      <c r="H88" s="91"/>
      <c r="I88" s="7"/>
      <c r="J88" s="45"/>
      <c r="K88" s="97"/>
      <c r="L88" s="97"/>
      <c r="M88" s="7"/>
      <c r="N88" s="71"/>
      <c r="O88" s="78"/>
      <c r="P88" s="52"/>
      <c r="Q88" s="23"/>
      <c r="R88" s="23"/>
    </row>
    <row r="89" spans="1:19">
      <c r="A89" s="29"/>
      <c r="B89" s="63"/>
      <c r="C89" s="63"/>
      <c r="D89" s="63"/>
      <c r="E89" s="9"/>
      <c r="F89" s="63"/>
      <c r="G89" s="63"/>
      <c r="H89" s="63"/>
      <c r="I89" s="30"/>
      <c r="J89" s="46"/>
      <c r="K89" s="98"/>
      <c r="L89" s="98"/>
      <c r="M89" s="30"/>
      <c r="N89" s="72"/>
      <c r="O89" s="49"/>
      <c r="P89" s="53"/>
      <c r="Q89" s="30"/>
    </row>
    <row r="90" spans="1:19" ht="13.9" thickBot="1">
      <c r="A90" s="29"/>
      <c r="B90" s="63"/>
      <c r="C90" s="63"/>
      <c r="D90" s="63"/>
      <c r="E90" s="9"/>
      <c r="F90" s="63"/>
      <c r="G90" s="63"/>
      <c r="H90" s="63"/>
      <c r="I90" s="30"/>
      <c r="J90" s="46"/>
      <c r="K90" s="98"/>
      <c r="L90" s="98"/>
      <c r="M90" s="30"/>
      <c r="N90" s="72"/>
      <c r="O90" s="49"/>
      <c r="P90" s="53"/>
      <c r="Q90" s="30"/>
    </row>
    <row r="91" spans="1:19">
      <c r="A91" s="100"/>
      <c r="B91" s="93" t="s">
        <v>49</v>
      </c>
      <c r="C91" s="93"/>
      <c r="D91" s="93"/>
      <c r="E91" s="118"/>
      <c r="F91" s="119" t="s">
        <v>50</v>
      </c>
      <c r="G91" s="120"/>
      <c r="H91" s="120"/>
      <c r="I91" s="122"/>
      <c r="J91" s="124" t="s">
        <v>51</v>
      </c>
      <c r="K91" s="120"/>
      <c r="L91" s="120"/>
      <c r="M91" s="122"/>
      <c r="N91" s="101"/>
      <c r="O91" s="102"/>
      <c r="P91" s="126"/>
      <c r="Q91" s="127"/>
      <c r="R91" s="125"/>
      <c r="S91" s="64"/>
    </row>
    <row r="92" spans="1:19" s="28" customFormat="1" ht="13.9" thickBot="1">
      <c r="A92" s="116" t="s">
        <v>77</v>
      </c>
      <c r="B92" s="111" t="s">
        <v>20</v>
      </c>
      <c r="C92" s="111" t="s">
        <v>21</v>
      </c>
      <c r="D92" s="111" t="s">
        <v>22</v>
      </c>
      <c r="E92" s="112" t="s">
        <v>23</v>
      </c>
      <c r="F92" s="94" t="s">
        <v>20</v>
      </c>
      <c r="G92" s="95" t="s">
        <v>53</v>
      </c>
      <c r="H92" s="95" t="s">
        <v>22</v>
      </c>
      <c r="I92" s="108" t="s">
        <v>23</v>
      </c>
      <c r="J92" s="123" t="s">
        <v>20</v>
      </c>
      <c r="K92" s="121" t="s">
        <v>21</v>
      </c>
      <c r="L92" s="121" t="s">
        <v>22</v>
      </c>
      <c r="M92" s="108" t="s">
        <v>23</v>
      </c>
      <c r="N92" s="106" t="s">
        <v>60</v>
      </c>
      <c r="O92" s="123" t="s">
        <v>61</v>
      </c>
      <c r="P92" s="103" t="s">
        <v>62</v>
      </c>
      <c r="Q92" s="121" t="s">
        <v>23</v>
      </c>
      <c r="R92" s="106" t="s">
        <v>63</v>
      </c>
    </row>
    <row r="93" spans="1:19">
      <c r="A93" s="10"/>
      <c r="B93" s="60"/>
      <c r="C93" s="60"/>
      <c r="D93" s="60"/>
      <c r="E93" s="18"/>
      <c r="F93" s="66">
        <f>IFERROR(B93/$B$28,0)</f>
        <v>0</v>
      </c>
      <c r="G93" s="66">
        <f t="shared" ref="G93:H98" si="46">IFERROR(C93/$B$28,0)</f>
        <v>0</v>
      </c>
      <c r="H93" s="66">
        <f t="shared" si="46"/>
        <v>0</v>
      </c>
      <c r="I93" s="22" t="str">
        <f>CONCATENATE(E93,"/",$C$28)</f>
        <v>/</v>
      </c>
      <c r="J93" s="88">
        <f>IFERROR(F93/F$33,0)</f>
        <v>0</v>
      </c>
      <c r="K93" s="89">
        <f t="shared" ref="K93:K94" si="47">IFERROR(G93/G$33,0)</f>
        <v>0</v>
      </c>
      <c r="L93" s="146">
        <f t="shared" ref="L93:L95" si="48">IFERROR(H93/H$33,0)</f>
        <v>0</v>
      </c>
      <c r="M93" s="22" t="str">
        <f>CONCATENATE(E93," ",A93,"/",$E$33," ",$A$33)</f>
        <v xml:space="preserve"> / </v>
      </c>
      <c r="N93" s="74" t="s">
        <v>67</v>
      </c>
      <c r="O93" s="47"/>
      <c r="P93" s="147">
        <f>G93*O93</f>
        <v>0</v>
      </c>
      <c r="Q93" s="24" t="str">
        <f t="shared" ref="Q93:Q98" si="49">I93</f>
        <v>/</v>
      </c>
      <c r="R93" s="37"/>
    </row>
    <row r="94" spans="1:19">
      <c r="A94" s="10"/>
      <c r="B94" s="61"/>
      <c r="C94" s="61"/>
      <c r="D94" s="61"/>
      <c r="E94" s="15"/>
      <c r="F94" s="66">
        <f>IFERROR(B94/$B$28,0)</f>
        <v>0</v>
      </c>
      <c r="G94" s="66">
        <f t="shared" si="46"/>
        <v>0</v>
      </c>
      <c r="H94" s="66">
        <f t="shared" si="46"/>
        <v>0</v>
      </c>
      <c r="I94" s="22" t="str">
        <f t="shared" ref="I94:I98" si="50">CONCATENATE(E94,"/",$C$28)</f>
        <v>/</v>
      </c>
      <c r="J94" s="75">
        <f t="shared" ref="J94:J98" si="51">IFERROR(F94/F$33,0)</f>
        <v>0</v>
      </c>
      <c r="K94" s="66">
        <f t="shared" si="47"/>
        <v>0</v>
      </c>
      <c r="L94" s="146">
        <f t="shared" si="48"/>
        <v>0</v>
      </c>
      <c r="M94" s="22" t="str">
        <f t="shared" ref="M94:M98" si="52">CONCATENATE(E94," ",A94,"/",$E$33," ",$A$33)</f>
        <v xml:space="preserve"> / </v>
      </c>
      <c r="N94" s="74" t="s">
        <v>67</v>
      </c>
      <c r="O94" s="47"/>
      <c r="P94" s="147">
        <f t="shared" ref="P94:P98" si="53">G94*O94</f>
        <v>0</v>
      </c>
      <c r="Q94" s="24" t="str">
        <f t="shared" si="49"/>
        <v>/</v>
      </c>
      <c r="R94" s="37"/>
    </row>
    <row r="95" spans="1:19">
      <c r="A95" s="10"/>
      <c r="B95" s="61"/>
      <c r="C95" s="61"/>
      <c r="D95" s="61"/>
      <c r="E95" s="15"/>
      <c r="F95" s="66">
        <f t="shared" ref="F95:F98" si="54">IFERROR(B95/$B$28,0)</f>
        <v>0</v>
      </c>
      <c r="G95" s="66">
        <f t="shared" si="46"/>
        <v>0</v>
      </c>
      <c r="H95" s="66">
        <f t="shared" si="46"/>
        <v>0</v>
      </c>
      <c r="I95" s="22" t="str">
        <f t="shared" si="50"/>
        <v>/</v>
      </c>
      <c r="J95" s="75">
        <f t="shared" si="51"/>
        <v>0</v>
      </c>
      <c r="K95" s="66">
        <f>IFERROR(G95/G$33,0)</f>
        <v>0</v>
      </c>
      <c r="L95" s="146">
        <f t="shared" si="48"/>
        <v>0</v>
      </c>
      <c r="M95" s="22" t="str">
        <f t="shared" si="52"/>
        <v xml:space="preserve"> / </v>
      </c>
      <c r="N95" s="74" t="s">
        <v>67</v>
      </c>
      <c r="O95" s="47"/>
      <c r="P95" s="147">
        <f t="shared" si="53"/>
        <v>0</v>
      </c>
      <c r="Q95" s="24" t="str">
        <f t="shared" si="49"/>
        <v>/</v>
      </c>
      <c r="R95" s="38"/>
    </row>
    <row r="96" spans="1:19">
      <c r="A96" s="10"/>
      <c r="B96" s="61"/>
      <c r="C96" s="61"/>
      <c r="D96" s="61"/>
      <c r="E96" s="15"/>
      <c r="F96" s="66">
        <f t="shared" si="54"/>
        <v>0</v>
      </c>
      <c r="G96" s="66">
        <f t="shared" si="46"/>
        <v>0</v>
      </c>
      <c r="H96" s="66">
        <f t="shared" si="46"/>
        <v>0</v>
      </c>
      <c r="I96" s="22" t="str">
        <f t="shared" si="50"/>
        <v>/</v>
      </c>
      <c r="J96" s="75">
        <f t="shared" si="51"/>
        <v>0</v>
      </c>
      <c r="K96" s="66">
        <f t="shared" ref="K96:K98" si="55">IFERROR(G96/G$33,0)</f>
        <v>0</v>
      </c>
      <c r="L96" s="146">
        <f>IFERROR(H96/H$33,0)</f>
        <v>0</v>
      </c>
      <c r="M96" s="22" t="str">
        <f t="shared" si="52"/>
        <v xml:space="preserve"> / </v>
      </c>
      <c r="N96" s="74" t="s">
        <v>67</v>
      </c>
      <c r="O96" s="47"/>
      <c r="P96" s="147">
        <f t="shared" si="53"/>
        <v>0</v>
      </c>
      <c r="Q96" s="24" t="str">
        <f t="shared" si="49"/>
        <v>/</v>
      </c>
      <c r="R96" s="38"/>
    </row>
    <row r="97" spans="1:19">
      <c r="A97" s="10"/>
      <c r="B97" s="61"/>
      <c r="C97" s="61"/>
      <c r="D97" s="61"/>
      <c r="E97" s="15"/>
      <c r="F97" s="66">
        <f t="shared" si="54"/>
        <v>0</v>
      </c>
      <c r="G97" s="66">
        <f t="shared" si="46"/>
        <v>0</v>
      </c>
      <c r="H97" s="66">
        <f t="shared" si="46"/>
        <v>0</v>
      </c>
      <c r="I97" s="22" t="str">
        <f t="shared" si="50"/>
        <v>/</v>
      </c>
      <c r="J97" s="75">
        <f t="shared" si="51"/>
        <v>0</v>
      </c>
      <c r="K97" s="66">
        <f t="shared" si="55"/>
        <v>0</v>
      </c>
      <c r="L97" s="146">
        <f t="shared" ref="L97:L98" si="56">IFERROR(H97/H$33,0)</f>
        <v>0</v>
      </c>
      <c r="M97" s="22" t="str">
        <f t="shared" si="52"/>
        <v xml:space="preserve"> / </v>
      </c>
      <c r="N97" s="74" t="s">
        <v>67</v>
      </c>
      <c r="O97" s="47"/>
      <c r="P97" s="147">
        <f t="shared" si="53"/>
        <v>0</v>
      </c>
      <c r="Q97" s="24" t="str">
        <f t="shared" si="49"/>
        <v>/</v>
      </c>
      <c r="R97" s="38"/>
    </row>
    <row r="98" spans="1:19">
      <c r="A98" s="10"/>
      <c r="B98" s="61"/>
      <c r="C98" s="61"/>
      <c r="D98" s="61"/>
      <c r="E98" s="15"/>
      <c r="F98" s="66">
        <f t="shared" si="54"/>
        <v>0</v>
      </c>
      <c r="G98" s="66">
        <f t="shared" si="46"/>
        <v>0</v>
      </c>
      <c r="H98" s="66">
        <f t="shared" si="46"/>
        <v>0</v>
      </c>
      <c r="I98" s="22" t="str">
        <f t="shared" si="50"/>
        <v>/</v>
      </c>
      <c r="J98" s="75">
        <f t="shared" si="51"/>
        <v>0</v>
      </c>
      <c r="K98" s="66">
        <f t="shared" si="55"/>
        <v>0</v>
      </c>
      <c r="L98" s="146">
        <f t="shared" si="56"/>
        <v>0</v>
      </c>
      <c r="M98" s="22" t="str">
        <f t="shared" si="52"/>
        <v xml:space="preserve"> / </v>
      </c>
      <c r="N98" s="74" t="s">
        <v>67</v>
      </c>
      <c r="O98" s="47"/>
      <c r="P98" s="147">
        <f t="shared" si="53"/>
        <v>0</v>
      </c>
      <c r="Q98" s="24" t="str">
        <f t="shared" si="49"/>
        <v>/</v>
      </c>
      <c r="R98" s="38"/>
    </row>
    <row r="99" spans="1:19" ht="13.9" thickBot="1">
      <c r="A99" s="17" t="s">
        <v>34</v>
      </c>
      <c r="B99" s="62"/>
      <c r="C99" s="62"/>
      <c r="D99" s="62"/>
      <c r="E99" s="6"/>
      <c r="F99" s="62"/>
      <c r="G99" s="91"/>
      <c r="H99" s="91"/>
      <c r="I99" s="7"/>
      <c r="J99" s="45"/>
      <c r="K99" s="97"/>
      <c r="L99" s="97"/>
      <c r="M99" s="7"/>
      <c r="N99" s="71"/>
      <c r="O99" s="48"/>
      <c r="P99" s="52"/>
      <c r="Q99" s="23"/>
      <c r="R99" s="23"/>
    </row>
    <row r="100" spans="1:19">
      <c r="A100" s="29"/>
      <c r="B100" s="63"/>
      <c r="C100" s="63"/>
      <c r="D100" s="63"/>
      <c r="E100" s="9"/>
      <c r="F100" s="63"/>
      <c r="G100" s="63"/>
      <c r="H100" s="63"/>
      <c r="I100" s="30"/>
      <c r="J100" s="46"/>
      <c r="K100" s="98"/>
      <c r="L100" s="98"/>
      <c r="M100" s="30"/>
      <c r="N100" s="72"/>
      <c r="O100" s="49"/>
      <c r="P100" s="53"/>
      <c r="Q100" s="30"/>
    </row>
    <row r="101" spans="1:19" ht="13.9" thickBot="1">
      <c r="A101" s="29"/>
      <c r="B101" s="63"/>
      <c r="C101" s="63"/>
      <c r="D101" s="63"/>
      <c r="E101" s="9"/>
      <c r="F101" s="63"/>
      <c r="G101" s="63"/>
      <c r="H101" s="63"/>
      <c r="I101" s="30"/>
      <c r="J101" s="46"/>
      <c r="K101" s="98"/>
      <c r="L101" s="98"/>
      <c r="M101" s="30"/>
      <c r="N101" s="72"/>
      <c r="O101" s="49"/>
      <c r="P101" s="53"/>
      <c r="Q101" s="30"/>
    </row>
    <row r="102" spans="1:19">
      <c r="A102" s="100"/>
      <c r="B102" s="93" t="s">
        <v>49</v>
      </c>
      <c r="C102" s="93"/>
      <c r="D102" s="93"/>
      <c r="E102" s="118"/>
      <c r="F102" s="119" t="s">
        <v>50</v>
      </c>
      <c r="G102" s="120"/>
      <c r="H102" s="120"/>
      <c r="I102" s="122"/>
      <c r="J102" s="124" t="s">
        <v>51</v>
      </c>
      <c r="K102" s="120"/>
      <c r="L102" s="120"/>
      <c r="M102" s="122"/>
      <c r="N102" s="101"/>
      <c r="O102" s="102"/>
      <c r="P102" s="126"/>
      <c r="Q102" s="127"/>
      <c r="R102" s="125"/>
      <c r="S102" s="64"/>
    </row>
    <row r="103" spans="1:19" s="28" customFormat="1" ht="13.9" thickBot="1">
      <c r="A103" s="116" t="s">
        <v>80</v>
      </c>
      <c r="B103" s="111" t="s">
        <v>20</v>
      </c>
      <c r="C103" s="111" t="s">
        <v>21</v>
      </c>
      <c r="D103" s="111" t="s">
        <v>22</v>
      </c>
      <c r="E103" s="112" t="s">
        <v>23</v>
      </c>
      <c r="F103" s="94" t="s">
        <v>20</v>
      </c>
      <c r="G103" s="95" t="s">
        <v>53</v>
      </c>
      <c r="H103" s="95" t="s">
        <v>22</v>
      </c>
      <c r="I103" s="108" t="s">
        <v>23</v>
      </c>
      <c r="J103" s="123" t="s">
        <v>20</v>
      </c>
      <c r="K103" s="121" t="s">
        <v>21</v>
      </c>
      <c r="L103" s="121" t="s">
        <v>22</v>
      </c>
      <c r="M103" s="108" t="s">
        <v>23</v>
      </c>
      <c r="N103" s="106" t="s">
        <v>60</v>
      </c>
      <c r="O103" s="123" t="s">
        <v>61</v>
      </c>
      <c r="P103" s="103" t="s">
        <v>62</v>
      </c>
      <c r="Q103" s="121" t="s">
        <v>23</v>
      </c>
      <c r="R103" s="106" t="s">
        <v>63</v>
      </c>
    </row>
    <row r="104" spans="1:19">
      <c r="A104" s="10"/>
      <c r="B104" s="60"/>
      <c r="C104" s="60"/>
      <c r="D104" s="60"/>
      <c r="E104" s="18"/>
      <c r="F104" s="66">
        <f t="shared" ref="F104:H105" si="57">IFERROR(B104/$B$28,0)</f>
        <v>0</v>
      </c>
      <c r="G104" s="66">
        <f t="shared" si="57"/>
        <v>0</v>
      </c>
      <c r="H104" s="66">
        <f t="shared" si="57"/>
        <v>0</v>
      </c>
      <c r="I104" s="22" t="str">
        <f>CONCATENATE(E104,"/",$C$28)</f>
        <v>/</v>
      </c>
      <c r="J104" s="88">
        <f>IFERROR(F104/F$33,0)</f>
        <v>0</v>
      </c>
      <c r="K104" s="89">
        <f t="shared" ref="K104:K105" si="58">IFERROR(G104/G$33,0)</f>
        <v>0</v>
      </c>
      <c r="L104" s="146">
        <f t="shared" ref="L104:L106" si="59">IFERROR(H104/H$33,0)</f>
        <v>0</v>
      </c>
      <c r="M104" s="22" t="str">
        <f>CONCATENATE(E104," ",A104,"/",$E$33," ",$A$33)</f>
        <v xml:space="preserve"> / </v>
      </c>
      <c r="N104" s="74"/>
      <c r="O104" s="47"/>
      <c r="P104" s="147">
        <f>G104*O104</f>
        <v>0</v>
      </c>
      <c r="Q104" s="24" t="str">
        <f>I104</f>
        <v>/</v>
      </c>
      <c r="R104" s="37"/>
    </row>
    <row r="105" spans="1:19">
      <c r="A105" s="10"/>
      <c r="B105" s="61"/>
      <c r="C105" s="61"/>
      <c r="D105" s="61"/>
      <c r="E105" s="15"/>
      <c r="F105" s="66">
        <f t="shared" si="57"/>
        <v>0</v>
      </c>
      <c r="G105" s="66">
        <f t="shared" si="57"/>
        <v>0</v>
      </c>
      <c r="H105" s="66">
        <f t="shared" si="57"/>
        <v>0</v>
      </c>
      <c r="I105" s="22" t="str">
        <f t="shared" ref="I105:I109" si="60">CONCATENATE(E105,"/",$C$28)</f>
        <v>/</v>
      </c>
      <c r="J105" s="75">
        <f t="shared" ref="J105:J109" si="61">IFERROR(F105/F$33,0)</f>
        <v>0</v>
      </c>
      <c r="K105" s="66">
        <f t="shared" si="58"/>
        <v>0</v>
      </c>
      <c r="L105" s="146">
        <f t="shared" si="59"/>
        <v>0</v>
      </c>
      <c r="M105" s="22" t="str">
        <f t="shared" ref="M105:M109" si="62">CONCATENATE(E105," ",A105,"/",$E$33," ",$A$33)</f>
        <v xml:space="preserve"> / </v>
      </c>
      <c r="N105" s="74"/>
      <c r="O105" s="47"/>
      <c r="P105" s="147">
        <f t="shared" ref="P105:P109" si="63">G105*O105</f>
        <v>0</v>
      </c>
      <c r="Q105" s="24" t="str">
        <f t="shared" ref="Q105:Q109" si="64">I105</f>
        <v>/</v>
      </c>
      <c r="R105" s="38"/>
    </row>
    <row r="106" spans="1:19">
      <c r="A106" s="10"/>
      <c r="B106" s="61"/>
      <c r="C106" s="61"/>
      <c r="D106" s="61"/>
      <c r="E106" s="15"/>
      <c r="F106" s="66">
        <f t="shared" ref="F106:H109" si="65">IFERROR(B106/$B$28,0)</f>
        <v>0</v>
      </c>
      <c r="G106" s="66">
        <f t="shared" si="65"/>
        <v>0</v>
      </c>
      <c r="H106" s="66">
        <f t="shared" si="65"/>
        <v>0</v>
      </c>
      <c r="I106" s="22" t="str">
        <f t="shared" si="60"/>
        <v>/</v>
      </c>
      <c r="J106" s="75">
        <f t="shared" si="61"/>
        <v>0</v>
      </c>
      <c r="K106" s="66">
        <f>IFERROR(G106/G$33,0)</f>
        <v>0</v>
      </c>
      <c r="L106" s="146">
        <f t="shared" si="59"/>
        <v>0</v>
      </c>
      <c r="M106" s="22" t="str">
        <f t="shared" si="62"/>
        <v xml:space="preserve"> / </v>
      </c>
      <c r="N106" s="74"/>
      <c r="O106" s="47"/>
      <c r="P106" s="147">
        <f t="shared" si="63"/>
        <v>0</v>
      </c>
      <c r="Q106" s="24" t="str">
        <f t="shared" si="64"/>
        <v>/</v>
      </c>
      <c r="R106" s="38"/>
    </row>
    <row r="107" spans="1:19">
      <c r="A107" s="10"/>
      <c r="B107" s="61"/>
      <c r="C107" s="61"/>
      <c r="D107" s="61"/>
      <c r="E107" s="15"/>
      <c r="F107" s="66">
        <f t="shared" si="65"/>
        <v>0</v>
      </c>
      <c r="G107" s="66">
        <f t="shared" si="65"/>
        <v>0</v>
      </c>
      <c r="H107" s="66">
        <f>IFERROR(D107/$B$28,0)</f>
        <v>0</v>
      </c>
      <c r="I107" s="22" t="str">
        <f t="shared" si="60"/>
        <v>/</v>
      </c>
      <c r="J107" s="75">
        <f t="shared" si="61"/>
        <v>0</v>
      </c>
      <c r="K107" s="66">
        <f t="shared" ref="K107:K109" si="66">IFERROR(G107/G$33,0)</f>
        <v>0</v>
      </c>
      <c r="L107" s="146">
        <f>IFERROR(H107/H$33,0)</f>
        <v>0</v>
      </c>
      <c r="M107" s="22" t="str">
        <f t="shared" si="62"/>
        <v xml:space="preserve"> / </v>
      </c>
      <c r="N107" s="74"/>
      <c r="O107" s="47"/>
      <c r="P107" s="147">
        <f t="shared" si="63"/>
        <v>0</v>
      </c>
      <c r="Q107" s="24" t="str">
        <f t="shared" si="64"/>
        <v>/</v>
      </c>
      <c r="R107" s="38"/>
    </row>
    <row r="108" spans="1:19">
      <c r="A108" s="10"/>
      <c r="B108" s="61"/>
      <c r="C108" s="61"/>
      <c r="D108" s="61"/>
      <c r="E108" s="15"/>
      <c r="F108" s="66">
        <f t="shared" si="65"/>
        <v>0</v>
      </c>
      <c r="G108" s="66">
        <f t="shared" si="65"/>
        <v>0</v>
      </c>
      <c r="H108" s="66">
        <f t="shared" si="65"/>
        <v>0</v>
      </c>
      <c r="I108" s="22" t="str">
        <f t="shared" si="60"/>
        <v>/</v>
      </c>
      <c r="J108" s="75">
        <f t="shared" si="61"/>
        <v>0</v>
      </c>
      <c r="K108" s="66">
        <f t="shared" si="66"/>
        <v>0</v>
      </c>
      <c r="L108" s="146">
        <f t="shared" ref="L108:L109" si="67">IFERROR(H108/H$33,0)</f>
        <v>0</v>
      </c>
      <c r="M108" s="22" t="str">
        <f t="shared" si="62"/>
        <v xml:space="preserve"> / </v>
      </c>
      <c r="N108" s="74"/>
      <c r="O108" s="47"/>
      <c r="P108" s="147">
        <f t="shared" si="63"/>
        <v>0</v>
      </c>
      <c r="Q108" s="24" t="str">
        <f t="shared" si="64"/>
        <v>/</v>
      </c>
      <c r="R108" s="38"/>
    </row>
    <row r="109" spans="1:19">
      <c r="A109" s="10"/>
      <c r="B109" s="61"/>
      <c r="C109" s="61"/>
      <c r="D109" s="61"/>
      <c r="E109" s="15"/>
      <c r="F109" s="66">
        <f t="shared" si="65"/>
        <v>0</v>
      </c>
      <c r="G109" s="66">
        <f t="shared" si="65"/>
        <v>0</v>
      </c>
      <c r="H109" s="66">
        <f t="shared" si="65"/>
        <v>0</v>
      </c>
      <c r="I109" s="22" t="str">
        <f t="shared" si="60"/>
        <v>/</v>
      </c>
      <c r="J109" s="75">
        <f t="shared" si="61"/>
        <v>0</v>
      </c>
      <c r="K109" s="66">
        <f t="shared" si="66"/>
        <v>0</v>
      </c>
      <c r="L109" s="146">
        <f t="shared" si="67"/>
        <v>0</v>
      </c>
      <c r="M109" s="40" t="str">
        <f t="shared" si="62"/>
        <v xml:space="preserve"> / </v>
      </c>
      <c r="N109" s="74"/>
      <c r="O109" s="47"/>
      <c r="P109" s="147">
        <f t="shared" si="63"/>
        <v>0</v>
      </c>
      <c r="Q109" s="24" t="str">
        <f t="shared" si="64"/>
        <v>/</v>
      </c>
      <c r="R109" s="38"/>
    </row>
    <row r="110" spans="1:19" ht="13.9" thickBot="1">
      <c r="A110" s="17" t="s">
        <v>34</v>
      </c>
      <c r="B110" s="62"/>
      <c r="C110" s="62"/>
      <c r="D110" s="62"/>
      <c r="E110" s="6"/>
      <c r="F110" s="62"/>
      <c r="G110" s="91"/>
      <c r="H110" s="91"/>
      <c r="I110" s="7"/>
      <c r="J110" s="45"/>
      <c r="K110" s="97"/>
      <c r="L110" s="97"/>
      <c r="M110" s="7"/>
      <c r="N110" s="71"/>
      <c r="O110" s="50"/>
      <c r="P110" s="54"/>
      <c r="Q110" s="16"/>
      <c r="R110" s="23"/>
    </row>
    <row r="111" spans="1:19" ht="13.9" thickBo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29"/>
      <c r="P111" s="9"/>
      <c r="Q111" s="30"/>
      <c r="R111" s="9"/>
    </row>
    <row r="112" spans="1:19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1" t="s">
        <v>81</v>
      </c>
      <c r="P112" s="55">
        <f>SUM(P39:P43,P49:P54)</f>
        <v>0</v>
      </c>
      <c r="Q112" s="30"/>
      <c r="R112" s="9"/>
    </row>
    <row r="113" spans="1:18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2" t="s">
        <v>82</v>
      </c>
      <c r="P113" s="56">
        <f>SUM(P71:P76,P93:P98,P104:P109)</f>
        <v>0</v>
      </c>
      <c r="Q113" s="30"/>
      <c r="R113" s="9"/>
    </row>
    <row r="114" spans="1:18" ht="13.9" thickBot="1">
      <c r="O114" s="13" t="s">
        <v>83</v>
      </c>
      <c r="P114" s="65">
        <f>IFERROR(P113/P112,0)</f>
        <v>0</v>
      </c>
      <c r="Q114" s="44" t="s">
        <v>84</v>
      </c>
      <c r="R114" s="9"/>
    </row>
    <row r="115" spans="1:18">
      <c r="O115" s="8"/>
      <c r="P115" s="42"/>
    </row>
    <row r="116" spans="1:18">
      <c r="O116" s="8"/>
      <c r="P116" s="42"/>
    </row>
    <row r="117" spans="1:18">
      <c r="O117" s="8"/>
      <c r="P117" s="42"/>
    </row>
    <row r="119" spans="1:18">
      <c r="A119" s="14"/>
    </row>
  </sheetData>
  <mergeCells count="2">
    <mergeCell ref="F31:H31"/>
    <mergeCell ref="J31:L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D8000-6D99-48E9-B988-3A9BFF385DC6}">
  <sheetPr>
    <tabColor theme="8" tint="0.79998168889431442"/>
  </sheetPr>
  <dimension ref="A1:BC64"/>
  <sheetViews>
    <sheetView workbookViewId="0">
      <pane xSplit="1" topLeftCell="B1" activePane="topRight" state="frozen"/>
      <selection pane="topRight"/>
    </sheetView>
  </sheetViews>
  <sheetFormatPr defaultColWidth="9.140625" defaultRowHeight="13.15"/>
  <cols>
    <col min="1" max="1" width="68.85546875" style="1" customWidth="1"/>
    <col min="2" max="2" width="47.85546875" style="1" bestFit="1" customWidth="1"/>
    <col min="3" max="20" width="18.28515625" style="1" customWidth="1"/>
    <col min="21" max="21" width="27.42578125" style="1" bestFit="1" customWidth="1"/>
    <col min="22" max="22" width="39.85546875" style="1" bestFit="1" customWidth="1"/>
    <col min="23" max="24" width="18.28515625" style="1" customWidth="1"/>
    <col min="25" max="44" width="9.140625" style="1"/>
    <col min="45" max="45" width="14.85546875" style="1" customWidth="1"/>
    <col min="46" max="16384" width="9.140625" style="1"/>
  </cols>
  <sheetData>
    <row r="1" spans="1:55">
      <c r="A1" s="2" t="s">
        <v>0</v>
      </c>
      <c r="B1" s="2"/>
    </row>
    <row r="2" spans="1:55">
      <c r="A2" s="1" t="s">
        <v>1</v>
      </c>
    </row>
    <row r="3" spans="1:55">
      <c r="A3" s="1" t="s">
        <v>2</v>
      </c>
    </row>
    <row r="6" spans="1:55">
      <c r="A6" s="2" t="s">
        <v>3</v>
      </c>
      <c r="B6" s="2"/>
    </row>
    <row r="7" spans="1:55">
      <c r="A7" s="4" t="s">
        <v>85</v>
      </c>
      <c r="B7" s="4"/>
      <c r="C7" s="4"/>
      <c r="D7" s="4"/>
      <c r="E7" s="4"/>
      <c r="F7" s="4"/>
      <c r="G7" s="4"/>
      <c r="H7" s="5"/>
      <c r="I7" s="5"/>
      <c r="J7" s="5"/>
      <c r="K7" s="5"/>
      <c r="L7" s="5"/>
      <c r="M7" s="5"/>
      <c r="N7" s="5"/>
      <c r="O7" s="5"/>
      <c r="S7" s="5"/>
      <c r="T7" s="5"/>
    </row>
    <row r="8" spans="1:55" s="5" customFormat="1"/>
    <row r="9" spans="1:55" s="5" customFormat="1">
      <c r="V9" s="1"/>
    </row>
    <row r="10" spans="1:55" s="5" customFormat="1" ht="13.9" thickBot="1">
      <c r="A10" s="80" t="s">
        <v>86</v>
      </c>
      <c r="B10" s="80"/>
    </row>
    <row r="11" spans="1:55" ht="13.9" thickBot="1">
      <c r="C11" s="195" t="s">
        <v>87</v>
      </c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86" t="s">
        <v>88</v>
      </c>
      <c r="V11" s="186"/>
      <c r="W11" s="186"/>
      <c r="X11" s="186"/>
    </row>
    <row r="12" spans="1:55" ht="15" customHeight="1">
      <c r="A12" s="191" t="s">
        <v>89</v>
      </c>
      <c r="B12" s="193" t="s">
        <v>52</v>
      </c>
      <c r="C12" s="189" t="s">
        <v>90</v>
      </c>
      <c r="D12" s="190"/>
      <c r="E12" s="190"/>
      <c r="F12" s="190"/>
      <c r="G12" s="190"/>
      <c r="H12" s="190"/>
      <c r="I12" s="190"/>
      <c r="J12" s="190" t="s">
        <v>91</v>
      </c>
      <c r="K12" s="188"/>
      <c r="L12" s="189" t="s">
        <v>92</v>
      </c>
      <c r="M12" s="190"/>
      <c r="N12" s="190"/>
      <c r="O12" s="190"/>
      <c r="P12" s="190"/>
      <c r="Q12" s="190"/>
      <c r="R12" s="190"/>
      <c r="S12" s="190" t="s">
        <v>91</v>
      </c>
      <c r="T12" s="188"/>
      <c r="U12" s="168" t="s">
        <v>90</v>
      </c>
      <c r="V12" s="168" t="s">
        <v>92</v>
      </c>
      <c r="W12" s="187" t="s">
        <v>91</v>
      </c>
      <c r="X12" s="188"/>
      <c r="Y12" s="5"/>
      <c r="Z12" s="5"/>
      <c r="AA12" s="5"/>
    </row>
    <row r="13" spans="1:55" s="157" customFormat="1" ht="56.45">
      <c r="A13" s="192"/>
      <c r="B13" s="194"/>
      <c r="C13" s="181" t="s">
        <v>93</v>
      </c>
      <c r="D13" s="158" t="s">
        <v>94</v>
      </c>
      <c r="E13" s="158" t="s">
        <v>95</v>
      </c>
      <c r="F13" s="158" t="s">
        <v>96</v>
      </c>
      <c r="G13" s="158" t="s">
        <v>97</v>
      </c>
      <c r="H13" s="158" t="s">
        <v>98</v>
      </c>
      <c r="I13" s="158" t="s">
        <v>99</v>
      </c>
      <c r="J13" s="158" t="s">
        <v>100</v>
      </c>
      <c r="K13" s="159" t="s">
        <v>23</v>
      </c>
      <c r="L13" s="181" t="s">
        <v>93</v>
      </c>
      <c r="M13" s="158" t="s">
        <v>94</v>
      </c>
      <c r="N13" s="158" t="s">
        <v>95</v>
      </c>
      <c r="O13" s="158" t="s">
        <v>96</v>
      </c>
      <c r="P13" s="158" t="s">
        <v>97</v>
      </c>
      <c r="Q13" s="158" t="s">
        <v>98</v>
      </c>
      <c r="R13" s="158" t="s">
        <v>99</v>
      </c>
      <c r="S13" s="158" t="s">
        <v>100</v>
      </c>
      <c r="T13" s="159" t="s">
        <v>23</v>
      </c>
      <c r="U13" s="181" t="s">
        <v>101</v>
      </c>
      <c r="V13" s="158" t="s">
        <v>101</v>
      </c>
      <c r="W13" s="169" t="s">
        <v>100</v>
      </c>
      <c r="X13" s="159" t="s">
        <v>23</v>
      </c>
    </row>
    <row r="14" spans="1:55">
      <c r="A14" s="12" t="s">
        <v>102</v>
      </c>
      <c r="B14" s="160" t="s">
        <v>103</v>
      </c>
      <c r="C14" s="162">
        <v>0.63739999999999997</v>
      </c>
      <c r="D14" s="163">
        <v>1.8239999999999999E-2</v>
      </c>
      <c r="E14" s="163">
        <v>9.2000000000000003E-4</v>
      </c>
      <c r="F14" s="163">
        <v>10.77765</v>
      </c>
      <c r="G14" s="163">
        <v>1.6047599999999999E-7</v>
      </c>
      <c r="H14" s="163">
        <v>1.25E-3</v>
      </c>
      <c r="I14" s="163">
        <v>-2.9446599999999998</v>
      </c>
      <c r="J14" s="164">
        <v>14.705882352941176</v>
      </c>
      <c r="K14" s="160" t="s">
        <v>104</v>
      </c>
      <c r="L14" s="162">
        <v>0.63739707609529295</v>
      </c>
      <c r="M14" s="163">
        <v>1.8243851190236401E-2</v>
      </c>
      <c r="N14" s="163">
        <v>9.1620870702584299E-4</v>
      </c>
      <c r="O14" s="163">
        <v>10.777652510514899</v>
      </c>
      <c r="P14" s="163">
        <v>1.6033306393610601E-7</v>
      </c>
      <c r="Q14" s="163">
        <v>1.2451019298360801E-3</v>
      </c>
      <c r="R14" s="163">
        <v>-2.94466358793564</v>
      </c>
      <c r="S14" s="164">
        <v>14.705882352941176</v>
      </c>
      <c r="T14" s="160" t="s">
        <v>104</v>
      </c>
      <c r="U14" s="162">
        <v>10.68704</v>
      </c>
      <c r="V14" s="163">
        <v>10.6870351783885</v>
      </c>
      <c r="W14" s="170">
        <v>14.705882352941176</v>
      </c>
      <c r="X14" s="160" t="s">
        <v>104</v>
      </c>
      <c r="Z14" s="178"/>
      <c r="AA14" s="178"/>
      <c r="AB14" s="178"/>
      <c r="AC14" s="178"/>
      <c r="AD14" s="178"/>
      <c r="AE14" s="178"/>
      <c r="AF14" s="178"/>
      <c r="AG14" s="179"/>
      <c r="AH14" s="179"/>
      <c r="AI14" s="178"/>
      <c r="AJ14" s="178"/>
      <c r="AK14" s="178"/>
      <c r="AL14" s="178"/>
      <c r="AM14" s="178"/>
      <c r="AN14" s="178"/>
      <c r="AO14" s="178"/>
      <c r="AP14" s="179"/>
      <c r="AQ14" s="179"/>
      <c r="AR14" s="178"/>
      <c r="AS14" s="178"/>
      <c r="AT14" s="178"/>
      <c r="AU14" s="178"/>
      <c r="AV14" s="178"/>
      <c r="AW14" s="178"/>
      <c r="AX14" s="178"/>
      <c r="AY14" s="179"/>
      <c r="AZ14" s="179"/>
      <c r="BA14" s="179"/>
      <c r="BB14" s="179"/>
      <c r="BC14" s="179"/>
    </row>
    <row r="15" spans="1:55">
      <c r="A15" s="12" t="s">
        <v>105</v>
      </c>
      <c r="B15" s="160" t="s">
        <v>106</v>
      </c>
      <c r="C15" s="162">
        <v>0.41478813817924803</v>
      </c>
      <c r="D15" s="177">
        <v>1.8075242097098598E-2</v>
      </c>
      <c r="E15" s="177">
        <v>1.1541402081461402E-3</v>
      </c>
      <c r="F15" s="177">
        <v>3.0837150135120801</v>
      </c>
      <c r="G15" s="177">
        <v>3.8514342091595251E-15</v>
      </c>
      <c r="H15" s="177">
        <v>1.03444393451074E-3</v>
      </c>
      <c r="I15" s="177">
        <v>0</v>
      </c>
      <c r="J15" s="164"/>
      <c r="K15" s="160"/>
      <c r="L15" s="162">
        <v>0.44373813817924801</v>
      </c>
      <c r="M15" s="163">
        <v>2.0865242097098599E-2</v>
      </c>
      <c r="N15" s="163">
        <v>1.2318145081461401E-3</v>
      </c>
      <c r="O15" s="163">
        <v>3.9034850135120802</v>
      </c>
      <c r="P15" s="163">
        <v>8.2052438514342093E-9</v>
      </c>
      <c r="Q15" s="163">
        <v>1.1844439345107399E-3</v>
      </c>
      <c r="R15" s="163">
        <v>2.58682051817159</v>
      </c>
      <c r="S15" s="164"/>
      <c r="T15" s="160"/>
      <c r="U15" s="162">
        <v>3.0825642401511164</v>
      </c>
      <c r="V15" s="163">
        <v>3.8492473206630802</v>
      </c>
      <c r="W15" s="170"/>
      <c r="X15" s="160"/>
      <c r="Z15" s="178"/>
      <c r="AA15" s="178"/>
      <c r="AB15" s="178"/>
      <c r="AC15" s="178"/>
      <c r="AD15" s="178"/>
      <c r="AE15" s="178"/>
      <c r="AF15" s="178"/>
      <c r="AG15" s="179"/>
      <c r="AH15" s="179"/>
      <c r="AI15" s="178"/>
      <c r="AJ15" s="178"/>
      <c r="AK15" s="178"/>
      <c r="AL15" s="178"/>
      <c r="AM15" s="178"/>
      <c r="AN15" s="178"/>
      <c r="AO15" s="178"/>
      <c r="AP15" s="179"/>
      <c r="AQ15" s="179"/>
      <c r="AR15" s="178"/>
      <c r="AS15" s="178"/>
      <c r="AT15" s="178"/>
      <c r="AU15" s="178"/>
      <c r="AV15" s="178"/>
      <c r="AW15" s="178"/>
      <c r="AX15" s="178"/>
      <c r="AY15" s="179"/>
      <c r="AZ15" s="179"/>
      <c r="BA15" s="179"/>
      <c r="BB15" s="179"/>
      <c r="BC15" s="179"/>
    </row>
    <row r="16" spans="1:55">
      <c r="A16" s="12" t="s">
        <v>107</v>
      </c>
      <c r="B16" s="160" t="s">
        <v>108</v>
      </c>
      <c r="C16" s="162">
        <v>0.31148999999999999</v>
      </c>
      <c r="D16" s="163">
        <v>1.065E-2</v>
      </c>
      <c r="E16" s="163">
        <v>7.5000000000000002E-4</v>
      </c>
      <c r="F16" s="163">
        <v>7.8688500000000001</v>
      </c>
      <c r="G16" s="163">
        <v>3.5486100000000002E-11</v>
      </c>
      <c r="H16" s="163">
        <v>-7.5367899999999994E-5</v>
      </c>
      <c r="I16" s="163">
        <v>-6.5859500000000004</v>
      </c>
      <c r="J16" s="164"/>
      <c r="K16" s="160"/>
      <c r="L16" s="162">
        <v>0.31803793035358002</v>
      </c>
      <c r="M16" s="163">
        <v>1.08701949930348E-2</v>
      </c>
      <c r="N16" s="163">
        <v>7.7060062140435698E-4</v>
      </c>
      <c r="O16" s="163">
        <v>8.0340960907869903</v>
      </c>
      <c r="P16" s="163">
        <v>3.6178262045268703E-11</v>
      </c>
      <c r="Q16" s="163">
        <v>-7.6950656506973906E-5</v>
      </c>
      <c r="R16" s="163">
        <v>-6.7242530479759699</v>
      </c>
      <c r="S16" s="164"/>
      <c r="T16" s="160"/>
      <c r="U16" s="162">
        <v>7.6045199999999999</v>
      </c>
      <c r="V16" s="163">
        <v>7.7642193659357197</v>
      </c>
      <c r="W16" s="170"/>
      <c r="X16" s="160"/>
      <c r="Z16" s="178"/>
      <c r="AA16" s="178"/>
      <c r="AB16" s="178"/>
      <c r="AC16" s="178"/>
      <c r="AD16" s="178"/>
      <c r="AE16" s="178"/>
      <c r="AF16" s="178"/>
      <c r="AG16" s="179"/>
      <c r="AH16" s="179"/>
      <c r="AI16" s="178"/>
      <c r="AJ16" s="178"/>
      <c r="AK16" s="178"/>
      <c r="AL16" s="178"/>
      <c r="AM16" s="178"/>
      <c r="AN16" s="178"/>
      <c r="AO16" s="178"/>
      <c r="AP16" s="179"/>
      <c r="AQ16" s="179"/>
      <c r="AR16" s="178"/>
      <c r="AS16" s="178"/>
      <c r="AT16" s="178"/>
      <c r="AU16" s="178"/>
      <c r="AV16" s="178"/>
      <c r="AW16" s="178"/>
      <c r="AX16" s="178"/>
      <c r="AY16" s="179"/>
      <c r="AZ16" s="179"/>
      <c r="BA16" s="179"/>
      <c r="BB16" s="179"/>
      <c r="BC16" s="179"/>
    </row>
    <row r="17" spans="1:55">
      <c r="A17" s="12" t="s">
        <v>109</v>
      </c>
      <c r="B17" s="160" t="s">
        <v>110</v>
      </c>
      <c r="C17" s="162">
        <v>0.16023975320957812</v>
      </c>
      <c r="D17" s="163">
        <v>8.4186505371322863E-3</v>
      </c>
      <c r="E17" s="163">
        <v>4.8929404720851968E-4</v>
      </c>
      <c r="F17" s="163">
        <v>3.7264642812015651</v>
      </c>
      <c r="G17" s="163">
        <v>9.253466289797455E-9</v>
      </c>
      <c r="H17" s="163">
        <v>1.8547721496695697E-4</v>
      </c>
      <c r="I17" s="163">
        <v>0</v>
      </c>
      <c r="J17" s="164"/>
      <c r="K17" s="160"/>
      <c r="L17" s="162">
        <v>0.18804030922759701</v>
      </c>
      <c r="M17" s="163">
        <v>1.0188728380911101E-2</v>
      </c>
      <c r="N17" s="163">
        <v>5.5209139546998499E-4</v>
      </c>
      <c r="O17" s="163">
        <v>4.0461775448376098</v>
      </c>
      <c r="P17" s="163">
        <v>1.09794783916419E-8</v>
      </c>
      <c r="Q17" s="163">
        <v>3.1601814410161697E-4</v>
      </c>
      <c r="R17" s="163">
        <v>55.5426147269377</v>
      </c>
      <c r="S17" s="164"/>
      <c r="T17" s="160"/>
      <c r="U17" s="162">
        <v>3.2037799035587256</v>
      </c>
      <c r="V17" s="163">
        <v>3.9919888045255898</v>
      </c>
      <c r="W17" s="170"/>
      <c r="X17" s="160"/>
      <c r="Z17" s="178"/>
      <c r="AA17" s="178"/>
      <c r="AB17" s="178"/>
      <c r="AC17" s="178"/>
      <c r="AD17" s="178"/>
      <c r="AE17" s="178"/>
      <c r="AF17" s="178"/>
      <c r="AG17" s="179"/>
      <c r="AH17" s="179"/>
      <c r="AI17" s="178"/>
      <c r="AJ17" s="178"/>
      <c r="AK17" s="178"/>
      <c r="AL17" s="178"/>
      <c r="AM17" s="178"/>
      <c r="AN17" s="178"/>
      <c r="AO17" s="178"/>
      <c r="AP17" s="179"/>
      <c r="AQ17" s="179"/>
      <c r="AR17" s="178"/>
      <c r="AS17" s="178"/>
      <c r="AT17" s="178"/>
      <c r="AU17" s="178"/>
      <c r="AV17" s="178"/>
      <c r="AW17" s="178"/>
      <c r="AX17" s="178"/>
      <c r="AY17" s="179"/>
      <c r="AZ17" s="179"/>
      <c r="BA17" s="179"/>
      <c r="BB17" s="179"/>
      <c r="BC17" s="179"/>
    </row>
    <row r="18" spans="1:55">
      <c r="A18" s="12" t="s">
        <v>111</v>
      </c>
      <c r="B18" s="160" t="s">
        <v>103</v>
      </c>
      <c r="C18" s="162">
        <v>0.15254999999999999</v>
      </c>
      <c r="D18" s="163">
        <v>1.7330000000000002E-2</v>
      </c>
      <c r="E18" s="163">
        <v>7.1000000000000002E-4</v>
      </c>
      <c r="F18" s="163">
        <v>1.9700299999999999</v>
      </c>
      <c r="G18" s="163">
        <v>7.0084900000000001E-10</v>
      </c>
      <c r="H18" s="163">
        <v>1.07E-3</v>
      </c>
      <c r="I18" s="163">
        <v>-4.6809799999999999</v>
      </c>
      <c r="J18" s="164">
        <v>1.92785537585238</v>
      </c>
      <c r="K18" s="160" t="s">
        <v>112</v>
      </c>
      <c r="L18" s="162">
        <v>0.15254829529664701</v>
      </c>
      <c r="M18" s="163">
        <v>1.7331515601205799E-2</v>
      </c>
      <c r="N18" s="163">
        <v>7.07029070242936E-4</v>
      </c>
      <c r="O18" s="163">
        <v>1.9700282962089599</v>
      </c>
      <c r="P18" s="163">
        <v>7.0084441212156197E-10</v>
      </c>
      <c r="Q18" s="163">
        <v>1.0710744740151199E-3</v>
      </c>
      <c r="R18" s="163">
        <v>-4.6809846654360001</v>
      </c>
      <c r="S18" s="164">
        <v>1.92785537585238</v>
      </c>
      <c r="T18" s="160" t="s">
        <v>112</v>
      </c>
      <c r="U18" s="162">
        <v>1.7987599999999999</v>
      </c>
      <c r="V18" s="163">
        <v>1.79875569616862</v>
      </c>
      <c r="W18" s="170">
        <v>1.92785537585238</v>
      </c>
      <c r="X18" s="160" t="s">
        <v>112</v>
      </c>
      <c r="Z18" s="178"/>
      <c r="AA18" s="178"/>
      <c r="AB18" s="178"/>
      <c r="AC18" s="178"/>
      <c r="AD18" s="178"/>
      <c r="AE18" s="178"/>
      <c r="AF18" s="178"/>
      <c r="AG18" s="179"/>
      <c r="AH18" s="179"/>
      <c r="AI18" s="178"/>
      <c r="AJ18" s="178"/>
      <c r="AK18" s="178"/>
      <c r="AL18" s="178"/>
      <c r="AM18" s="178"/>
      <c r="AN18" s="178"/>
      <c r="AO18" s="178"/>
      <c r="AP18" s="179"/>
      <c r="AQ18" s="179"/>
      <c r="AR18" s="178"/>
      <c r="AS18" s="178"/>
      <c r="AT18" s="178"/>
      <c r="AU18" s="178"/>
      <c r="AV18" s="178"/>
      <c r="AW18" s="178"/>
      <c r="AX18" s="178"/>
      <c r="AY18" s="179"/>
      <c r="AZ18" s="179"/>
      <c r="BA18" s="179"/>
      <c r="BB18" s="179"/>
      <c r="BC18" s="179"/>
    </row>
    <row r="19" spans="1:55">
      <c r="A19" s="12" t="s">
        <v>113</v>
      </c>
      <c r="B19" s="160" t="s">
        <v>114</v>
      </c>
      <c r="C19" s="162">
        <v>0.12503</v>
      </c>
      <c r="D19" s="163">
        <v>7.1000000000000004E-3</v>
      </c>
      <c r="E19" s="163">
        <v>2.5000000000000001E-4</v>
      </c>
      <c r="F19" s="163">
        <v>2.3567100000000001</v>
      </c>
      <c r="G19" s="163">
        <v>0</v>
      </c>
      <c r="H19" s="163">
        <v>2.4000000000000001E-4</v>
      </c>
      <c r="I19" s="163">
        <v>24.754740000000002</v>
      </c>
      <c r="J19" s="164"/>
      <c r="K19" s="160"/>
      <c r="L19" s="162">
        <v>0.125030947200753</v>
      </c>
      <c r="M19" s="163">
        <v>7.0972068000000003E-3</v>
      </c>
      <c r="N19" s="163">
        <v>2.4733643539999998E-4</v>
      </c>
      <c r="O19" s="163">
        <v>2.35670804</v>
      </c>
      <c r="P19" s="163">
        <v>0</v>
      </c>
      <c r="Q19" s="163">
        <v>2.3969643881992001E-4</v>
      </c>
      <c r="R19" s="163">
        <v>24.754740000000002</v>
      </c>
      <c r="S19" s="164"/>
      <c r="T19" s="160"/>
      <c r="U19" s="162">
        <v>2.29962</v>
      </c>
      <c r="V19" s="163">
        <v>2.2996180399999999</v>
      </c>
      <c r="W19" s="170"/>
      <c r="X19" s="160"/>
      <c r="Z19" s="178"/>
      <c r="AA19" s="178"/>
      <c r="AB19" s="178"/>
      <c r="AC19" s="178"/>
      <c r="AD19" s="178"/>
      <c r="AE19" s="178"/>
      <c r="AF19" s="178"/>
      <c r="AG19" s="179"/>
      <c r="AH19" s="179"/>
      <c r="AI19" s="178"/>
      <c r="AJ19" s="178"/>
      <c r="AK19" s="178"/>
      <c r="AL19" s="178"/>
      <c r="AM19" s="178"/>
      <c r="AN19" s="178"/>
      <c r="AO19" s="178"/>
      <c r="AP19" s="179"/>
      <c r="AQ19" s="179"/>
      <c r="AR19" s="178"/>
      <c r="AS19" s="178"/>
      <c r="AT19" s="178"/>
      <c r="AU19" s="178"/>
      <c r="AV19" s="178"/>
      <c r="AW19" s="178"/>
      <c r="AX19" s="178"/>
      <c r="AY19" s="179"/>
      <c r="AZ19" s="179"/>
      <c r="BA19" s="179"/>
      <c r="BB19" s="179"/>
      <c r="BC19" s="179"/>
    </row>
    <row r="20" spans="1:55">
      <c r="A20" s="12" t="s">
        <v>115</v>
      </c>
      <c r="B20" s="160" t="s">
        <v>116</v>
      </c>
      <c r="C20" s="162">
        <v>0.11129</v>
      </c>
      <c r="D20" s="163">
        <v>3.29E-3</v>
      </c>
      <c r="E20" s="163">
        <v>2.1000000000000001E-4</v>
      </c>
      <c r="F20" s="163">
        <v>2.84362</v>
      </c>
      <c r="G20" s="163">
        <v>0</v>
      </c>
      <c r="H20" s="163">
        <v>8.3658699999999999E-5</v>
      </c>
      <c r="I20" s="163">
        <v>0</v>
      </c>
      <c r="J20" s="164"/>
      <c r="K20" s="160"/>
      <c r="L20" s="162">
        <v>0.229774779716933</v>
      </c>
      <c r="M20" s="163">
        <v>6.6602540552339901E-3</v>
      </c>
      <c r="N20" s="163">
        <v>4.5587921423758998E-4</v>
      </c>
      <c r="O20" s="163">
        <v>3.3950948213457002</v>
      </c>
      <c r="P20" s="163">
        <v>1.18311500776727E-11</v>
      </c>
      <c r="Q20" s="163">
        <v>1.2356366827319E-4</v>
      </c>
      <c r="R20" s="163">
        <v>1.6721189778764101</v>
      </c>
      <c r="S20" s="164"/>
      <c r="T20" s="160"/>
      <c r="U20" s="162">
        <v>2.8430199999999997</v>
      </c>
      <c r="V20" s="163">
        <v>3.2853645214163398</v>
      </c>
      <c r="W20" s="170"/>
      <c r="X20" s="160"/>
      <c r="Z20" s="178"/>
      <c r="AA20" s="178"/>
      <c r="AB20" s="178"/>
      <c r="AC20" s="178"/>
      <c r="AD20" s="178"/>
      <c r="AE20" s="178"/>
      <c r="AF20" s="178"/>
      <c r="AG20" s="179"/>
      <c r="AH20" s="179"/>
      <c r="AI20" s="178"/>
      <c r="AJ20" s="178"/>
      <c r="AK20" s="178"/>
      <c r="AL20" s="178"/>
      <c r="AM20" s="178"/>
      <c r="AN20" s="178"/>
      <c r="AO20" s="178"/>
      <c r="AP20" s="179"/>
      <c r="AQ20" s="179"/>
      <c r="AR20" s="178"/>
      <c r="AS20" s="178"/>
      <c r="AT20" s="178"/>
      <c r="AU20" s="178"/>
      <c r="AV20" s="178"/>
      <c r="AW20" s="178"/>
      <c r="AX20" s="178"/>
      <c r="AY20" s="179"/>
      <c r="AZ20" s="179"/>
      <c r="BA20" s="179"/>
      <c r="BB20" s="179"/>
      <c r="BC20" s="179"/>
    </row>
    <row r="21" spans="1:55">
      <c r="A21" s="12" t="s">
        <v>117</v>
      </c>
      <c r="B21" s="160" t="s">
        <v>118</v>
      </c>
      <c r="C21" s="162">
        <v>9.1130000000000003E-2</v>
      </c>
      <c r="D21" s="163">
        <v>2.5899999999999999E-3</v>
      </c>
      <c r="E21" s="163">
        <v>2.0000000000000001E-4</v>
      </c>
      <c r="F21" s="163">
        <v>1.13442</v>
      </c>
      <c r="G21" s="163">
        <v>8.3721600000000005E-12</v>
      </c>
      <c r="H21" s="163">
        <v>3.0474999999999999E-5</v>
      </c>
      <c r="I21" s="163">
        <v>0.43724943866000004</v>
      </c>
      <c r="J21" s="164"/>
      <c r="K21" s="160"/>
      <c r="L21" s="162">
        <v>9.1132143967465801E-2</v>
      </c>
      <c r="M21" s="163">
        <v>2.59087780036503E-3</v>
      </c>
      <c r="N21" s="163">
        <v>1.9557771758564501E-4</v>
      </c>
      <c r="O21" s="163">
        <v>1.1344180399708099</v>
      </c>
      <c r="P21" s="163">
        <v>8.3717737547622603E-12</v>
      </c>
      <c r="Q21" s="163">
        <v>3.0475042563380499E-5</v>
      </c>
      <c r="R21" s="163">
        <v>0.43725369678285703</v>
      </c>
      <c r="S21" s="164"/>
      <c r="T21" s="160"/>
      <c r="U21" s="162">
        <v>1.0021598336299999</v>
      </c>
      <c r="V21" s="163">
        <v>1.0021577620192601</v>
      </c>
      <c r="W21" s="170"/>
      <c r="X21" s="160"/>
      <c r="Z21" s="178"/>
      <c r="AA21" s="178"/>
      <c r="AB21" s="178"/>
      <c r="AC21" s="178"/>
      <c r="AD21" s="178"/>
      <c r="AE21" s="178"/>
      <c r="AF21" s="178"/>
      <c r="AG21" s="179"/>
      <c r="AH21" s="179"/>
      <c r="AI21" s="178"/>
      <c r="AJ21" s="178"/>
      <c r="AK21" s="178"/>
      <c r="AL21" s="178"/>
      <c r="AM21" s="178"/>
      <c r="AN21" s="178"/>
      <c r="AO21" s="178"/>
      <c r="AP21" s="179"/>
      <c r="AQ21" s="179"/>
      <c r="AR21" s="178"/>
      <c r="AS21" s="178"/>
      <c r="AT21" s="178"/>
      <c r="AU21" s="178"/>
      <c r="AV21" s="178"/>
      <c r="AW21" s="178"/>
      <c r="AX21" s="178"/>
      <c r="AY21" s="179"/>
      <c r="AZ21" s="179"/>
      <c r="BA21" s="179"/>
      <c r="BB21" s="179"/>
      <c r="BC21" s="179"/>
    </row>
    <row r="22" spans="1:55">
      <c r="A22" s="12" t="s">
        <v>119</v>
      </c>
      <c r="B22" s="160" t="s">
        <v>120</v>
      </c>
      <c r="C22" s="162">
        <v>7.0230000000000001E-2</v>
      </c>
      <c r="D22" s="163">
        <v>3.1800000000000001E-3</v>
      </c>
      <c r="E22" s="163">
        <v>1.2E-4</v>
      </c>
      <c r="F22" s="163">
        <v>1.28973</v>
      </c>
      <c r="G22" s="163">
        <v>0</v>
      </c>
      <c r="H22" s="163">
        <v>2.5000000000000001E-4</v>
      </c>
      <c r="I22" s="163">
        <v>4.8700400000000004</v>
      </c>
      <c r="J22" s="164"/>
      <c r="K22" s="160"/>
      <c r="L22" s="162">
        <v>7.0230000000000001E-2</v>
      </c>
      <c r="M22" s="163">
        <v>3.1800000000000001E-3</v>
      </c>
      <c r="N22" s="163">
        <v>1.2E-4</v>
      </c>
      <c r="O22" s="163">
        <v>1.28973</v>
      </c>
      <c r="P22" s="163">
        <v>0</v>
      </c>
      <c r="Q22" s="163">
        <v>2.5000000000000001E-4</v>
      </c>
      <c r="R22" s="163">
        <v>4.8700400000000004</v>
      </c>
      <c r="S22" s="164"/>
      <c r="T22" s="160"/>
      <c r="U22" s="162">
        <v>1.22838</v>
      </c>
      <c r="V22" s="163">
        <v>1.22838</v>
      </c>
      <c r="W22" s="170"/>
      <c r="X22" s="160"/>
      <c r="Z22" s="178"/>
      <c r="AA22" s="178"/>
      <c r="AB22" s="178"/>
      <c r="AC22" s="178"/>
      <c r="AD22" s="178"/>
      <c r="AE22" s="178"/>
      <c r="AF22" s="178"/>
      <c r="AG22" s="179"/>
      <c r="AH22" s="179"/>
      <c r="AI22" s="178"/>
      <c r="AJ22" s="178"/>
      <c r="AK22" s="178"/>
      <c r="AL22" s="178"/>
      <c r="AM22" s="178"/>
      <c r="AN22" s="178"/>
      <c r="AO22" s="178"/>
      <c r="AP22" s="179"/>
      <c r="AQ22" s="179"/>
      <c r="AR22" s="178"/>
      <c r="AS22" s="178"/>
      <c r="AT22" s="178"/>
      <c r="AU22" s="178"/>
      <c r="AV22" s="178"/>
      <c r="AW22" s="178"/>
      <c r="AX22" s="178"/>
      <c r="AY22" s="179"/>
      <c r="AZ22" s="179"/>
      <c r="BA22" s="179"/>
      <c r="BB22" s="179"/>
      <c r="BC22" s="179"/>
    </row>
    <row r="23" spans="1:55">
      <c r="A23" s="12" t="s">
        <v>121</v>
      </c>
      <c r="B23" s="160" t="s">
        <v>122</v>
      </c>
      <c r="C23" s="162">
        <v>2.895E-2</v>
      </c>
      <c r="D23" s="163">
        <v>2.7899999999999999E-3</v>
      </c>
      <c r="E23" s="163">
        <v>7.7674299999999996E-5</v>
      </c>
      <c r="F23" s="163">
        <v>0.81977</v>
      </c>
      <c r="G23" s="163">
        <v>8.2052400000000001E-9</v>
      </c>
      <c r="H23" s="163">
        <v>1.4999999999999999E-4</v>
      </c>
      <c r="I23" s="163">
        <v>2.5868199999999999</v>
      </c>
      <c r="J23" s="164"/>
      <c r="K23" s="160"/>
      <c r="L23" s="162">
        <v>2.8946480082003401E-2</v>
      </c>
      <c r="M23" s="163">
        <v>2.7921332166698999E-3</v>
      </c>
      <c r="N23" s="163">
        <v>7.7674255240673895E-5</v>
      </c>
      <c r="O23" s="163">
        <v>0.81976994236096401</v>
      </c>
      <c r="P23" s="163">
        <v>8.2052438514342093E-9</v>
      </c>
      <c r="Q23" s="163">
        <v>1.5194759195630501E-4</v>
      </c>
      <c r="R23" s="163">
        <v>2.5868205181716002</v>
      </c>
      <c r="S23" s="164"/>
      <c r="T23" s="160"/>
      <c r="U23" s="162">
        <v>0.76668308051196399</v>
      </c>
      <c r="V23" s="163">
        <v>0.76668308051196399</v>
      </c>
      <c r="W23" s="170"/>
      <c r="X23" s="160"/>
      <c r="Z23" s="178"/>
      <c r="AA23" s="178"/>
      <c r="AB23" s="178"/>
      <c r="AC23" s="178"/>
      <c r="AD23" s="178"/>
      <c r="AE23" s="178"/>
      <c r="AF23" s="178"/>
      <c r="AG23" s="179"/>
      <c r="AH23" s="179"/>
      <c r="AI23" s="178"/>
      <c r="AJ23" s="178"/>
      <c r="AK23" s="178"/>
      <c r="AL23" s="178"/>
      <c r="AM23" s="178"/>
      <c r="AN23" s="178"/>
      <c r="AO23" s="178"/>
      <c r="AP23" s="179"/>
      <c r="AQ23" s="179"/>
      <c r="AR23" s="178"/>
      <c r="AS23" s="178"/>
      <c r="AT23" s="178"/>
      <c r="AU23" s="178"/>
      <c r="AV23" s="178"/>
      <c r="AW23" s="178"/>
      <c r="AX23" s="178"/>
      <c r="AY23" s="179"/>
      <c r="AZ23" s="179"/>
      <c r="BA23" s="179"/>
      <c r="BB23" s="179"/>
      <c r="BC23" s="179"/>
    </row>
    <row r="24" spans="1:55">
      <c r="A24" s="12" t="s">
        <v>123</v>
      </c>
      <c r="B24" s="160" t="s">
        <v>124</v>
      </c>
      <c r="C24" s="162">
        <v>2.6700000000000002E-2</v>
      </c>
      <c r="D24" s="163">
        <v>2.6900000000000001E-3</v>
      </c>
      <c r="E24" s="163">
        <v>7.6129800000000004E-5</v>
      </c>
      <c r="F24" s="163">
        <v>0.84040999999999999</v>
      </c>
      <c r="G24" s="163">
        <v>1.0979500000000001E-8</v>
      </c>
      <c r="H24" s="163">
        <v>1.4999999999999999E-4</v>
      </c>
      <c r="I24" s="163">
        <v>55.542610000000003</v>
      </c>
      <c r="J24" s="164"/>
      <c r="K24" s="160"/>
      <c r="L24" s="162">
        <v>2.6702370166372901E-2</v>
      </c>
      <c r="M24" s="163">
        <v>2.6876567364667102E-3</v>
      </c>
      <c r="N24" s="163">
        <v>7.6129800864270993E-5</v>
      </c>
      <c r="O24" s="163">
        <v>0.84041334027888803</v>
      </c>
      <c r="P24" s="163">
        <v>1.09794783916419E-8</v>
      </c>
      <c r="Q24" s="163">
        <v>1.4898082564635001E-4</v>
      </c>
      <c r="R24" s="163">
        <v>55.5426147269377</v>
      </c>
      <c r="S24" s="164"/>
      <c r="T24" s="160"/>
      <c r="U24" s="162">
        <v>0.78820890096686402</v>
      </c>
      <c r="V24" s="163">
        <v>0.78820890096686402</v>
      </c>
      <c r="W24" s="170"/>
      <c r="X24" s="160"/>
      <c r="Z24" s="178"/>
      <c r="AA24" s="178"/>
      <c r="AB24" s="178"/>
      <c r="AC24" s="178"/>
      <c r="AD24" s="178"/>
      <c r="AE24" s="178"/>
      <c r="AF24" s="178"/>
      <c r="AG24" s="179"/>
      <c r="AH24" s="179"/>
      <c r="AI24" s="178"/>
      <c r="AJ24" s="178"/>
      <c r="AK24" s="178"/>
      <c r="AL24" s="178"/>
      <c r="AM24" s="178"/>
      <c r="AN24" s="178"/>
      <c r="AO24" s="178"/>
      <c r="AP24" s="179"/>
      <c r="AQ24" s="179"/>
      <c r="AR24" s="178"/>
      <c r="AS24" s="178"/>
      <c r="AT24" s="178"/>
      <c r="AU24" s="178"/>
      <c r="AV24" s="178"/>
      <c r="AW24" s="178"/>
      <c r="AX24" s="178"/>
      <c r="AY24" s="179"/>
      <c r="AZ24" s="179"/>
      <c r="BA24" s="179"/>
      <c r="BB24" s="179"/>
      <c r="BC24" s="179"/>
    </row>
    <row r="25" spans="1:55">
      <c r="A25" s="12" t="s">
        <v>125</v>
      </c>
      <c r="B25" s="160" t="s">
        <v>126</v>
      </c>
      <c r="C25" s="162">
        <v>2.7800556018018889E-2</v>
      </c>
      <c r="D25" s="163">
        <v>1.7700778437788141E-3</v>
      </c>
      <c r="E25" s="163">
        <v>6.2797348261465282E-5</v>
      </c>
      <c r="F25" s="163">
        <v>0.31971326363604446</v>
      </c>
      <c r="G25" s="163">
        <v>1.7260121018444446E-9</v>
      </c>
      <c r="H25" s="163">
        <v>1.3054092913466001E-4</v>
      </c>
      <c r="I25" s="163">
        <v>0.11861307528358334</v>
      </c>
      <c r="J25" s="164"/>
      <c r="K25" s="160"/>
      <c r="L25" s="162">
        <v>2.7800556018018889E-2</v>
      </c>
      <c r="M25" s="163">
        <v>1.7700778437788141E-3</v>
      </c>
      <c r="N25" s="163">
        <v>6.2797348261465282E-5</v>
      </c>
      <c r="O25" s="163">
        <v>0.31971326363604446</v>
      </c>
      <c r="P25" s="163">
        <v>1.7260121018444446E-9</v>
      </c>
      <c r="Q25" s="163">
        <v>1.3054092913466001E-4</v>
      </c>
      <c r="R25" s="163">
        <v>0.11861307528358334</v>
      </c>
      <c r="S25" s="164"/>
      <c r="T25" s="160"/>
      <c r="U25" s="162">
        <v>0.31532132479597502</v>
      </c>
      <c r="V25" s="163">
        <v>0.31532132479597502</v>
      </c>
      <c r="W25" s="170"/>
      <c r="X25" s="160"/>
      <c r="Z25" s="178"/>
      <c r="AA25" s="178"/>
      <c r="AB25" s="178"/>
      <c r="AC25" s="178"/>
      <c r="AD25" s="178"/>
      <c r="AE25" s="178"/>
      <c r="AF25" s="178"/>
      <c r="AG25" s="179"/>
      <c r="AH25" s="179"/>
      <c r="AI25" s="178"/>
      <c r="AJ25" s="178"/>
      <c r="AK25" s="178"/>
      <c r="AL25" s="178"/>
      <c r="AM25" s="178"/>
      <c r="AN25" s="178"/>
      <c r="AO25" s="178"/>
      <c r="AP25" s="179"/>
      <c r="AQ25" s="179"/>
      <c r="AR25" s="178"/>
      <c r="AS25" s="178"/>
      <c r="AT25" s="178"/>
      <c r="AU25" s="178"/>
      <c r="AV25" s="178"/>
      <c r="AW25" s="178"/>
      <c r="AX25" s="178"/>
      <c r="AY25" s="179"/>
      <c r="AZ25" s="179"/>
      <c r="BA25" s="179"/>
      <c r="BB25" s="179"/>
      <c r="BC25" s="179"/>
    </row>
    <row r="26" spans="1:55">
      <c r="A26" s="12" t="s">
        <v>127</v>
      </c>
      <c r="B26" s="160" t="s">
        <v>128</v>
      </c>
      <c r="C26" s="162">
        <v>6.5599999999999999E-3</v>
      </c>
      <c r="D26" s="163">
        <v>3.6000000000000002E-4</v>
      </c>
      <c r="E26" s="163">
        <v>1.24694E-5</v>
      </c>
      <c r="F26" s="163">
        <v>0.11393</v>
      </c>
      <c r="G26" s="163">
        <v>1.21199E-11</v>
      </c>
      <c r="H26" s="163">
        <v>1.55616E-5</v>
      </c>
      <c r="I26" s="163">
        <v>140.75221999999999</v>
      </c>
      <c r="J26" s="164"/>
      <c r="K26" s="160"/>
      <c r="L26" s="162">
        <v>6.5594567260640196E-3</v>
      </c>
      <c r="M26" s="163">
        <v>3.63796181479898E-4</v>
      </c>
      <c r="N26" s="163">
        <v>1.2469439782988399E-5</v>
      </c>
      <c r="O26" s="163">
        <v>0.113932561824428</v>
      </c>
      <c r="P26" s="163">
        <v>1.21128312834307E-11</v>
      </c>
      <c r="Q26" s="163">
        <v>1.5561601492644499E-5</v>
      </c>
      <c r="R26" s="163">
        <v>140.75222015242699</v>
      </c>
      <c r="S26" s="164"/>
      <c r="T26" s="160"/>
      <c r="U26" s="162">
        <v>0.110590964479395</v>
      </c>
      <c r="V26" s="163">
        <v>0.110590964479395</v>
      </c>
      <c r="W26" s="170"/>
      <c r="X26" s="160"/>
      <c r="Z26" s="178"/>
      <c r="AA26" s="178"/>
      <c r="AB26" s="178"/>
      <c r="AC26" s="178"/>
      <c r="AD26" s="178"/>
      <c r="AE26" s="178"/>
      <c r="AF26" s="178"/>
      <c r="AG26" s="179"/>
      <c r="AH26" s="179"/>
      <c r="AI26" s="178"/>
      <c r="AJ26" s="178"/>
      <c r="AK26" s="178"/>
      <c r="AL26" s="178"/>
      <c r="AM26" s="178"/>
      <c r="AN26" s="178"/>
      <c r="AO26" s="178"/>
      <c r="AP26" s="179"/>
      <c r="AQ26" s="179"/>
      <c r="AR26" s="178"/>
      <c r="AS26" s="178"/>
      <c r="AT26" s="178"/>
      <c r="AU26" s="178"/>
      <c r="AV26" s="178"/>
      <c r="AW26" s="178"/>
      <c r="AX26" s="178"/>
      <c r="AY26" s="179"/>
      <c r="AZ26" s="179"/>
      <c r="BA26" s="179"/>
      <c r="BB26" s="179"/>
      <c r="BC26" s="179"/>
    </row>
    <row r="27" spans="1:55">
      <c r="A27" s="12" t="s">
        <v>129</v>
      </c>
      <c r="B27" s="160" t="s">
        <v>126</v>
      </c>
      <c r="C27" s="162">
        <v>4.3221416439448886E-3</v>
      </c>
      <c r="D27" s="163">
        <v>2.2554719224976723E-4</v>
      </c>
      <c r="E27" s="163">
        <v>1.3034021552153528E-5</v>
      </c>
      <c r="F27" s="163">
        <v>7.5518951349155011E-2</v>
      </c>
      <c r="G27" s="163">
        <v>5.2654731180375004E-12</v>
      </c>
      <c r="H27" s="163">
        <v>1.7818872803267585E-5</v>
      </c>
      <c r="I27" s="163">
        <v>1.1656497993903474</v>
      </c>
      <c r="J27" s="164">
        <v>0.25283333333333335</v>
      </c>
      <c r="K27" s="160" t="s">
        <v>130</v>
      </c>
      <c r="L27" s="162">
        <v>4.3221416439448886E-3</v>
      </c>
      <c r="M27" s="163">
        <v>2.2554719224976723E-4</v>
      </c>
      <c r="N27" s="163">
        <v>1.3034021552153528E-5</v>
      </c>
      <c r="O27" s="163">
        <v>7.5518951349155011E-2</v>
      </c>
      <c r="P27" s="163">
        <v>5.2654731180375004E-12</v>
      </c>
      <c r="Q27" s="163">
        <v>1.7818872803267585E-5</v>
      </c>
      <c r="R27" s="163">
        <v>1.1656497993903474</v>
      </c>
      <c r="S27" s="164">
        <v>0.25283333333333335</v>
      </c>
      <c r="T27" s="160" t="s">
        <v>130</v>
      </c>
      <c r="U27" s="162">
        <v>6.6220656617779997E-2</v>
      </c>
      <c r="V27" s="163">
        <v>6.6220656617779997E-2</v>
      </c>
      <c r="W27" s="170">
        <v>0.25283333333333335</v>
      </c>
      <c r="X27" s="160" t="s">
        <v>130</v>
      </c>
      <c r="Z27" s="178"/>
      <c r="AA27" s="178"/>
      <c r="AB27" s="178"/>
      <c r="AC27" s="178"/>
      <c r="AD27" s="178"/>
      <c r="AE27" s="178"/>
      <c r="AF27" s="178"/>
      <c r="AG27" s="179"/>
      <c r="AH27" s="179"/>
      <c r="AI27" s="178"/>
      <c r="AJ27" s="178"/>
      <c r="AK27" s="178"/>
      <c r="AL27" s="178"/>
      <c r="AM27" s="178"/>
      <c r="AN27" s="178"/>
      <c r="AO27" s="178"/>
      <c r="AP27" s="179"/>
      <c r="AQ27" s="179"/>
      <c r="AR27" s="178"/>
      <c r="AS27" s="178"/>
      <c r="AT27" s="178"/>
      <c r="AU27" s="178"/>
      <c r="AV27" s="178"/>
      <c r="AW27" s="178"/>
      <c r="AX27" s="178"/>
      <c r="AY27" s="179"/>
      <c r="AZ27" s="179"/>
      <c r="BA27" s="179"/>
      <c r="BB27" s="179"/>
      <c r="BC27" s="179"/>
    </row>
    <row r="28" spans="1:55">
      <c r="A28" s="12" t="s">
        <v>131</v>
      </c>
      <c r="B28" s="160" t="s">
        <v>126</v>
      </c>
      <c r="C28" s="162">
        <v>4.1818640390878887E-3</v>
      </c>
      <c r="D28" s="163">
        <v>2.1791825616965222E-4</v>
      </c>
      <c r="E28" s="163">
        <v>1.2600140989484805E-5</v>
      </c>
      <c r="F28" s="163">
        <v>7.2463019631233888E-2</v>
      </c>
      <c r="G28" s="163">
        <v>5.0034897870226667E-12</v>
      </c>
      <c r="H28" s="163">
        <v>1.7113380417259444E-5</v>
      </c>
      <c r="I28" s="163">
        <v>1.0820460778671945</v>
      </c>
      <c r="J28" s="164">
        <v>0.24255833333333335</v>
      </c>
      <c r="K28" s="160" t="s">
        <v>130</v>
      </c>
      <c r="L28" s="162">
        <v>4.1818640390878887E-3</v>
      </c>
      <c r="M28" s="163">
        <v>2.1791825616965222E-4</v>
      </c>
      <c r="N28" s="163">
        <v>1.2600140989484805E-5</v>
      </c>
      <c r="O28" s="163">
        <v>7.2463019631233888E-2</v>
      </c>
      <c r="P28" s="163">
        <v>5.0034897870226667E-12</v>
      </c>
      <c r="Q28" s="163">
        <v>1.7113380417259444E-5</v>
      </c>
      <c r="R28" s="163">
        <v>1.0820460778671945</v>
      </c>
      <c r="S28" s="164">
        <v>0.24255833333333335</v>
      </c>
      <c r="T28" s="160" t="s">
        <v>130</v>
      </c>
      <c r="U28" s="162">
        <v>6.3541917900625827E-2</v>
      </c>
      <c r="V28" s="163">
        <v>6.3541917900625827E-2</v>
      </c>
      <c r="W28" s="170">
        <v>0.24255833333333335</v>
      </c>
      <c r="X28" s="160" t="s">
        <v>130</v>
      </c>
      <c r="Z28" s="178"/>
      <c r="AA28" s="178"/>
      <c r="AB28" s="178"/>
      <c r="AC28" s="178"/>
      <c r="AD28" s="178"/>
      <c r="AE28" s="178"/>
      <c r="AF28" s="178"/>
      <c r="AG28" s="179"/>
      <c r="AH28" s="179"/>
      <c r="AI28" s="178"/>
      <c r="AJ28" s="178"/>
      <c r="AK28" s="178"/>
      <c r="AL28" s="178"/>
      <c r="AM28" s="178"/>
      <c r="AN28" s="178"/>
      <c r="AO28" s="178"/>
      <c r="AP28" s="179"/>
      <c r="AQ28" s="179"/>
      <c r="AR28" s="178"/>
      <c r="AS28" s="178"/>
      <c r="AT28" s="178"/>
      <c r="AU28" s="178"/>
      <c r="AV28" s="178"/>
      <c r="AW28" s="178"/>
      <c r="AX28" s="178"/>
      <c r="AY28" s="179"/>
      <c r="AZ28" s="179"/>
      <c r="BA28" s="179"/>
      <c r="BB28" s="179"/>
      <c r="BC28" s="179"/>
    </row>
    <row r="29" spans="1:55">
      <c r="A29" s="12" t="s">
        <v>132</v>
      </c>
      <c r="B29" s="160" t="s">
        <v>126</v>
      </c>
      <c r="C29" s="162">
        <v>4.1480396232442505E-3</v>
      </c>
      <c r="D29" s="163">
        <v>6.8504608681620833E-4</v>
      </c>
      <c r="E29" s="163">
        <v>1.1549293966412138E-5</v>
      </c>
      <c r="F29" s="163">
        <v>0.32931316038710279</v>
      </c>
      <c r="G29" s="163">
        <v>3.9687112227646666E-12</v>
      </c>
      <c r="H29" s="163">
        <v>1.3329693079180529E-4</v>
      </c>
      <c r="I29" s="163">
        <v>0.22502083536369558</v>
      </c>
      <c r="J29" s="164"/>
      <c r="K29" s="160"/>
      <c r="L29" s="162">
        <v>4.1480396232442505E-3</v>
      </c>
      <c r="M29" s="163">
        <v>6.8504608681620833E-4</v>
      </c>
      <c r="N29" s="163">
        <v>1.1549293966412138E-5</v>
      </c>
      <c r="O29" s="163">
        <v>0.32931316038710279</v>
      </c>
      <c r="P29" s="163">
        <v>3.9687112227646666E-12</v>
      </c>
      <c r="Q29" s="163">
        <v>1.3329693079180529E-4</v>
      </c>
      <c r="R29" s="163">
        <v>0.22502083536369558</v>
      </c>
      <c r="S29" s="164"/>
      <c r="T29" s="160"/>
      <c r="U29" s="162">
        <v>0.3247645038608889</v>
      </c>
      <c r="V29" s="163">
        <v>0.3247645038608889</v>
      </c>
      <c r="W29" s="170"/>
      <c r="X29" s="160"/>
      <c r="Z29" s="178"/>
      <c r="AA29" s="178"/>
      <c r="AB29" s="178"/>
      <c r="AC29" s="178"/>
      <c r="AD29" s="178"/>
      <c r="AE29" s="178"/>
      <c r="AF29" s="178"/>
      <c r="AG29" s="179"/>
      <c r="AH29" s="179"/>
      <c r="AI29" s="178"/>
      <c r="AJ29" s="178"/>
      <c r="AK29" s="178"/>
      <c r="AL29" s="178"/>
      <c r="AM29" s="178"/>
      <c r="AN29" s="178"/>
      <c r="AO29" s="178"/>
      <c r="AP29" s="179"/>
      <c r="AQ29" s="179"/>
      <c r="AR29" s="178"/>
      <c r="AS29" s="178"/>
      <c r="AT29" s="178"/>
      <c r="AU29" s="178"/>
      <c r="AV29" s="178"/>
      <c r="AW29" s="178"/>
      <c r="AX29" s="178"/>
      <c r="AY29" s="179"/>
      <c r="AZ29" s="179"/>
      <c r="BA29" s="179"/>
      <c r="BB29" s="179"/>
      <c r="BC29" s="179"/>
    </row>
    <row r="30" spans="1:55">
      <c r="A30" s="12" t="s">
        <v>133</v>
      </c>
      <c r="B30" s="160" t="s">
        <v>126</v>
      </c>
      <c r="C30" s="162">
        <v>3.7610136656748058E-3</v>
      </c>
      <c r="D30" s="163">
        <v>2.8559522918671668E-4</v>
      </c>
      <c r="E30" s="163">
        <v>1.1182262236213166E-5</v>
      </c>
      <c r="F30" s="163">
        <v>0.26175139688140775</v>
      </c>
      <c r="G30" s="163">
        <v>3.9058895367425273E-12</v>
      </c>
      <c r="H30" s="163">
        <v>2.1914944627466279E-5</v>
      </c>
      <c r="I30" s="163">
        <v>0.70211348019248332</v>
      </c>
      <c r="J30" s="164">
        <v>0.22416666666666665</v>
      </c>
      <c r="K30" s="160" t="s">
        <v>134</v>
      </c>
      <c r="L30" s="162">
        <v>3.7610136656748058E-3</v>
      </c>
      <c r="M30" s="163">
        <v>2.8559522918671668E-4</v>
      </c>
      <c r="N30" s="163">
        <v>1.1182262236213166E-5</v>
      </c>
      <c r="O30" s="163">
        <v>0.26175139688140775</v>
      </c>
      <c r="P30" s="163">
        <v>3.9058895367425273E-12</v>
      </c>
      <c r="Q30" s="163">
        <v>2.1914944627466279E-5</v>
      </c>
      <c r="R30" s="163">
        <v>0.70211348019248332</v>
      </c>
      <c r="S30" s="164">
        <v>0.22416666666666665</v>
      </c>
      <c r="T30" s="160" t="s">
        <v>134</v>
      </c>
      <c r="U30" s="162">
        <v>0.25433683393073747</v>
      </c>
      <c r="V30" s="163">
        <v>0.25433683393073747</v>
      </c>
      <c r="W30" s="170">
        <v>0.22416666666666665</v>
      </c>
      <c r="X30" s="160" t="s">
        <v>134</v>
      </c>
      <c r="Z30" s="178"/>
      <c r="AA30" s="178"/>
      <c r="AB30" s="178"/>
      <c r="AC30" s="178"/>
      <c r="AD30" s="178"/>
      <c r="AE30" s="178"/>
      <c r="AF30" s="178"/>
      <c r="AG30" s="179"/>
      <c r="AH30" s="179"/>
      <c r="AI30" s="178"/>
      <c r="AJ30" s="178"/>
      <c r="AK30" s="178"/>
      <c r="AL30" s="178"/>
      <c r="AM30" s="178"/>
      <c r="AN30" s="178"/>
      <c r="AO30" s="178"/>
      <c r="AP30" s="179"/>
      <c r="AQ30" s="179"/>
      <c r="AR30" s="178"/>
      <c r="AS30" s="178"/>
      <c r="AT30" s="178"/>
      <c r="AU30" s="178"/>
      <c r="AV30" s="178"/>
      <c r="AW30" s="178"/>
      <c r="AX30" s="178"/>
      <c r="AY30" s="179"/>
      <c r="AZ30" s="179"/>
      <c r="BA30" s="179"/>
      <c r="BB30" s="179"/>
      <c r="BC30" s="179"/>
    </row>
    <row r="31" spans="1:55">
      <c r="A31" s="12" t="s">
        <v>135</v>
      </c>
      <c r="B31" s="160" t="s">
        <v>126</v>
      </c>
      <c r="C31" s="162">
        <v>3.564366840067639E-3</v>
      </c>
      <c r="D31" s="163">
        <v>2.7204105994572779E-4</v>
      </c>
      <c r="E31" s="163">
        <v>1.0603678622492807E-5</v>
      </c>
      <c r="F31" s="163">
        <v>0.25082808565979808</v>
      </c>
      <c r="G31" s="163">
        <v>3.6916550927039169E-12</v>
      </c>
      <c r="H31" s="163">
        <v>2.1025786800443167E-5</v>
      </c>
      <c r="I31" s="163">
        <v>0.65332330969723884</v>
      </c>
      <c r="J31" s="164">
        <v>0.21472222222222223</v>
      </c>
      <c r="K31" s="160" t="s">
        <v>134</v>
      </c>
      <c r="L31" s="162">
        <v>3.564366840067639E-3</v>
      </c>
      <c r="M31" s="163">
        <v>2.7204105994572779E-4</v>
      </c>
      <c r="N31" s="163">
        <v>1.0603678622492807E-5</v>
      </c>
      <c r="O31" s="163">
        <v>0.25082808565979808</v>
      </c>
      <c r="P31" s="163">
        <v>3.6916550927039169E-12</v>
      </c>
      <c r="Q31" s="163">
        <v>2.1025786800443167E-5</v>
      </c>
      <c r="R31" s="163">
        <v>0.65332330969723884</v>
      </c>
      <c r="S31" s="164">
        <v>0.21472222222222223</v>
      </c>
      <c r="T31" s="160" t="s">
        <v>134</v>
      </c>
      <c r="U31" s="162">
        <v>0.24372287486756888</v>
      </c>
      <c r="V31" s="163">
        <v>0.24372287486756888</v>
      </c>
      <c r="W31" s="170">
        <v>0.21472222222222223</v>
      </c>
      <c r="X31" s="160" t="s">
        <v>134</v>
      </c>
      <c r="Z31" s="178"/>
      <c r="AA31" s="178"/>
      <c r="AB31" s="178"/>
      <c r="AC31" s="178"/>
      <c r="AD31" s="178"/>
      <c r="AE31" s="178"/>
      <c r="AF31" s="178"/>
      <c r="AG31" s="179"/>
      <c r="AH31" s="179"/>
      <c r="AI31" s="178"/>
      <c r="AJ31" s="178"/>
      <c r="AK31" s="178"/>
      <c r="AL31" s="178"/>
      <c r="AM31" s="178"/>
      <c r="AN31" s="178"/>
      <c r="AO31" s="178"/>
      <c r="AP31" s="179"/>
      <c r="AQ31" s="179"/>
      <c r="AR31" s="178"/>
      <c r="AS31" s="178"/>
      <c r="AT31" s="178"/>
      <c r="AU31" s="178"/>
      <c r="AV31" s="178"/>
      <c r="AW31" s="178"/>
      <c r="AX31" s="178"/>
      <c r="AY31" s="179"/>
      <c r="AZ31" s="179"/>
      <c r="BA31" s="179"/>
      <c r="BB31" s="179"/>
      <c r="BC31" s="179"/>
    </row>
    <row r="32" spans="1:55">
      <c r="A32" s="12" t="s">
        <v>136</v>
      </c>
      <c r="B32" s="160" t="s">
        <v>126</v>
      </c>
      <c r="C32" s="176">
        <v>3.1506607500511388E-3</v>
      </c>
      <c r="D32" s="177">
        <v>2.494341995659647E-4</v>
      </c>
      <c r="E32" s="177">
        <v>9.3154521124275568E-6</v>
      </c>
      <c r="F32" s="177">
        <v>0.22939023421986099</v>
      </c>
      <c r="G32" s="177">
        <v>1.8733238985839336E-12</v>
      </c>
      <c r="H32" s="177">
        <v>1.9753244873556723E-5</v>
      </c>
      <c r="I32" s="177">
        <v>0.14910999999999999</v>
      </c>
      <c r="J32" s="164">
        <v>0.152045005321575</v>
      </c>
      <c r="K32" s="160" t="s">
        <v>130</v>
      </c>
      <c r="L32" s="162">
        <v>3.1506607500511388E-3</v>
      </c>
      <c r="M32" s="163">
        <v>2.494341995659647E-4</v>
      </c>
      <c r="N32" s="163">
        <v>9.3154521124275568E-6</v>
      </c>
      <c r="O32" s="163">
        <v>0.22939023421986113</v>
      </c>
      <c r="P32" s="163">
        <v>1.8733238985839336E-12</v>
      </c>
      <c r="Q32" s="163">
        <v>1.9753244873556723E-5</v>
      </c>
      <c r="R32" s="163">
        <v>0.14911051927986668</v>
      </c>
      <c r="S32" s="164">
        <v>0.152045005321575</v>
      </c>
      <c r="T32" s="160" t="s">
        <v>130</v>
      </c>
      <c r="U32" s="162">
        <v>0.22812732008283748</v>
      </c>
      <c r="V32" s="163">
        <v>0.22812732008283748</v>
      </c>
      <c r="W32" s="170">
        <v>0.152045005321575</v>
      </c>
      <c r="X32" s="160" t="s">
        <v>130</v>
      </c>
      <c r="Z32" s="178"/>
      <c r="AA32" s="178"/>
      <c r="AB32" s="178"/>
      <c r="AC32" s="178"/>
      <c r="AD32" s="178"/>
      <c r="AE32" s="178"/>
      <c r="AF32" s="178"/>
      <c r="AG32" s="179"/>
      <c r="AH32" s="179"/>
      <c r="AI32" s="178"/>
      <c r="AJ32" s="178"/>
      <c r="AK32" s="178"/>
      <c r="AL32" s="178"/>
      <c r="AM32" s="178"/>
      <c r="AN32" s="178"/>
      <c r="AO32" s="178"/>
      <c r="AP32" s="179"/>
      <c r="AQ32" s="179"/>
      <c r="AR32" s="178"/>
      <c r="AS32" s="178"/>
      <c r="AT32" s="178"/>
      <c r="AU32" s="178"/>
      <c r="AV32" s="178"/>
      <c r="AW32" s="178"/>
      <c r="AX32" s="178"/>
      <c r="AY32" s="179"/>
      <c r="AZ32" s="179"/>
      <c r="BA32" s="179"/>
      <c r="BB32" s="179"/>
      <c r="BC32" s="179"/>
    </row>
    <row r="33" spans="1:55">
      <c r="A33" s="12" t="s">
        <v>137</v>
      </c>
      <c r="B33" s="160" t="s">
        <v>126</v>
      </c>
      <c r="C33" s="162">
        <v>2.9796324229569723E-3</v>
      </c>
      <c r="D33" s="163">
        <v>1.2303556444361583E-4</v>
      </c>
      <c r="E33" s="163">
        <v>8.4634015282581949E-6</v>
      </c>
      <c r="F33" s="163">
        <v>3.9257991447166948E-2</v>
      </c>
      <c r="G33" s="163">
        <v>1.7581698721208557E-14</v>
      </c>
      <c r="H33" s="163">
        <v>1.6939585988817138E-6</v>
      </c>
      <c r="I33" s="163">
        <v>0.43445823980999448</v>
      </c>
      <c r="J33" s="164">
        <v>0.10009444444444444</v>
      </c>
      <c r="K33" s="160" t="s">
        <v>130</v>
      </c>
      <c r="L33" s="162">
        <v>2.9796324229569723E-3</v>
      </c>
      <c r="M33" s="163">
        <v>1.2303556444361583E-4</v>
      </c>
      <c r="N33" s="163">
        <v>8.4634015282581949E-6</v>
      </c>
      <c r="O33" s="163">
        <v>3.9257991447166948E-2</v>
      </c>
      <c r="P33" s="163">
        <v>1.7581698721208557E-14</v>
      </c>
      <c r="Q33" s="163">
        <v>1.6939585988817138E-6</v>
      </c>
      <c r="R33" s="163">
        <v>0.43445823980999448</v>
      </c>
      <c r="S33" s="164">
        <v>0.10009444444444444</v>
      </c>
      <c r="T33" s="160" t="s">
        <v>130</v>
      </c>
      <c r="U33" s="162">
        <v>3.3165052115793334E-2</v>
      </c>
      <c r="V33" s="163">
        <v>3.3165052115793334E-2</v>
      </c>
      <c r="W33" s="170">
        <v>0.10009444444444444</v>
      </c>
      <c r="X33" s="160" t="s">
        <v>130</v>
      </c>
      <c r="Z33" s="178"/>
      <c r="AA33" s="178"/>
      <c r="AB33" s="178"/>
      <c r="AC33" s="178"/>
      <c r="AD33" s="178"/>
      <c r="AE33" s="178"/>
      <c r="AF33" s="178"/>
      <c r="AG33" s="179"/>
      <c r="AH33" s="179"/>
      <c r="AI33" s="178"/>
      <c r="AJ33" s="178"/>
      <c r="AK33" s="178"/>
      <c r="AL33" s="178"/>
      <c r="AM33" s="178"/>
      <c r="AN33" s="178"/>
      <c r="AO33" s="178"/>
      <c r="AP33" s="179"/>
      <c r="AQ33" s="179"/>
      <c r="AR33" s="178"/>
      <c r="AS33" s="178"/>
      <c r="AT33" s="178"/>
      <c r="AU33" s="178"/>
      <c r="AV33" s="178"/>
      <c r="AW33" s="178"/>
      <c r="AX33" s="178"/>
      <c r="AY33" s="179"/>
      <c r="AZ33" s="179"/>
      <c r="BA33" s="179"/>
      <c r="BB33" s="179"/>
      <c r="BC33" s="179"/>
    </row>
    <row r="34" spans="1:55">
      <c r="A34" s="12" t="s">
        <v>138</v>
      </c>
      <c r="B34" s="160" t="s">
        <v>126</v>
      </c>
      <c r="C34" s="162">
        <v>2.6487106061594693E-3</v>
      </c>
      <c r="D34" s="163">
        <v>1.0991368518328889E-4</v>
      </c>
      <c r="E34" s="163">
        <v>7.4939474358430279E-6</v>
      </c>
      <c r="F34" s="163">
        <v>0.12349876660435972</v>
      </c>
      <c r="G34" s="163">
        <v>1.4001505218376138E-14</v>
      </c>
      <c r="H34" s="163">
        <v>1.4967276994932279E-6</v>
      </c>
      <c r="I34" s="163">
        <v>0.28097250714701111</v>
      </c>
      <c r="J34" s="164">
        <v>9.8611111111111108E-2</v>
      </c>
      <c r="K34" s="160" t="s">
        <v>134</v>
      </c>
      <c r="L34" s="162">
        <v>2.6487106061594693E-3</v>
      </c>
      <c r="M34" s="163">
        <v>1.0991368518328889E-4</v>
      </c>
      <c r="N34" s="163">
        <v>7.4939474358430279E-6</v>
      </c>
      <c r="O34" s="163">
        <v>0.12349876660435972</v>
      </c>
      <c r="P34" s="163">
        <v>1.4001505218376138E-14</v>
      </c>
      <c r="Q34" s="163">
        <v>1.4967276994932279E-6</v>
      </c>
      <c r="R34" s="163">
        <v>0.28097250714701111</v>
      </c>
      <c r="S34" s="164">
        <v>9.8611111111111108E-2</v>
      </c>
      <c r="T34" s="160" t="s">
        <v>134</v>
      </c>
      <c r="U34" s="162">
        <v>0.11809763913059139</v>
      </c>
      <c r="V34" s="163">
        <v>0.11809763913059139</v>
      </c>
      <c r="W34" s="170">
        <v>9.8611111111111108E-2</v>
      </c>
      <c r="X34" s="160" t="s">
        <v>134</v>
      </c>
      <c r="Z34" s="178"/>
      <c r="AA34" s="178"/>
      <c r="AB34" s="178"/>
      <c r="AC34" s="178"/>
      <c r="AD34" s="178"/>
      <c r="AE34" s="178"/>
      <c r="AF34" s="178"/>
      <c r="AG34" s="179"/>
      <c r="AH34" s="179"/>
      <c r="AI34" s="178"/>
      <c r="AJ34" s="178"/>
      <c r="AK34" s="178"/>
      <c r="AL34" s="178"/>
      <c r="AM34" s="178"/>
      <c r="AN34" s="178"/>
      <c r="AO34" s="178"/>
      <c r="AP34" s="179"/>
      <c r="AQ34" s="179"/>
      <c r="AR34" s="178"/>
      <c r="AS34" s="178"/>
      <c r="AT34" s="178"/>
      <c r="AU34" s="178"/>
      <c r="AV34" s="178"/>
      <c r="AW34" s="178"/>
      <c r="AX34" s="178"/>
      <c r="AY34" s="179"/>
      <c r="AZ34" s="179"/>
      <c r="BA34" s="179"/>
      <c r="BB34" s="179"/>
      <c r="BC34" s="179"/>
    </row>
    <row r="35" spans="1:55">
      <c r="A35" s="12" t="s">
        <v>139</v>
      </c>
      <c r="B35" s="160" t="s">
        <v>126</v>
      </c>
      <c r="C35" s="162">
        <v>2.3737934711384251E-3</v>
      </c>
      <c r="D35" s="163">
        <v>1.1198429876818889E-4</v>
      </c>
      <c r="E35" s="163">
        <v>7.6641249103256943E-6</v>
      </c>
      <c r="F35" s="163">
        <v>0.13754183224574279</v>
      </c>
      <c r="G35" s="163">
        <v>2.5693259559474447E-13</v>
      </c>
      <c r="H35" s="163">
        <v>1.6831456894215639E-6</v>
      </c>
      <c r="I35" s="163">
        <v>4.1883036767826669E-2</v>
      </c>
      <c r="J35" s="164"/>
      <c r="K35" s="160"/>
      <c r="L35" s="162">
        <v>2.3737934711384251E-3</v>
      </c>
      <c r="M35" s="163">
        <v>1.1198429876818889E-4</v>
      </c>
      <c r="N35" s="163">
        <v>7.6641249103256943E-6</v>
      </c>
      <c r="O35" s="163">
        <v>0.13754183224574279</v>
      </c>
      <c r="P35" s="163">
        <v>2.5693259559474447E-13</v>
      </c>
      <c r="Q35" s="163">
        <v>1.6831456894215639E-6</v>
      </c>
      <c r="R35" s="163">
        <v>4.1883036767826669E-2</v>
      </c>
      <c r="S35" s="164"/>
      <c r="T35" s="160"/>
      <c r="U35" s="162">
        <v>0.13239024171577332</v>
      </c>
      <c r="V35" s="163">
        <v>0.13239024171577332</v>
      </c>
      <c r="W35" s="170"/>
      <c r="X35" s="160"/>
      <c r="Z35" s="178"/>
      <c r="AA35" s="178"/>
      <c r="AB35" s="178"/>
      <c r="AC35" s="178"/>
      <c r="AD35" s="178"/>
      <c r="AE35" s="178"/>
      <c r="AF35" s="178"/>
      <c r="AG35" s="179"/>
      <c r="AH35" s="179"/>
      <c r="AI35" s="178"/>
      <c r="AJ35" s="178"/>
      <c r="AK35" s="178"/>
      <c r="AL35" s="178"/>
      <c r="AM35" s="178"/>
      <c r="AN35" s="178"/>
      <c r="AO35" s="178"/>
      <c r="AP35" s="179"/>
      <c r="AQ35" s="179"/>
      <c r="AR35" s="178"/>
      <c r="AS35" s="178"/>
      <c r="AT35" s="178"/>
      <c r="AU35" s="178"/>
      <c r="AV35" s="178"/>
      <c r="AW35" s="178"/>
      <c r="AX35" s="178"/>
      <c r="AY35" s="179"/>
      <c r="AZ35" s="179"/>
      <c r="BA35" s="179"/>
      <c r="BB35" s="179"/>
      <c r="BC35" s="179"/>
    </row>
    <row r="36" spans="1:55">
      <c r="A36" s="12" t="s">
        <v>140</v>
      </c>
      <c r="B36" s="160" t="s">
        <v>126</v>
      </c>
      <c r="C36" s="162">
        <v>4.069676694829361E-4</v>
      </c>
      <c r="D36" s="163">
        <v>4.0573716029255276E-5</v>
      </c>
      <c r="E36" s="163">
        <v>9.6518549627899719E-7</v>
      </c>
      <c r="F36" s="163">
        <v>8.1703543857747224E-3</v>
      </c>
      <c r="G36" s="163">
        <v>0</v>
      </c>
      <c r="H36" s="163">
        <v>1.7063969267033056E-6</v>
      </c>
      <c r="I36" s="163">
        <v>0.119178654444444</v>
      </c>
      <c r="J36" s="164"/>
      <c r="K36" s="160"/>
      <c r="L36" s="162">
        <v>4.069676694829361E-4</v>
      </c>
      <c r="M36" s="163">
        <v>4.0573716029255276E-5</v>
      </c>
      <c r="N36" s="163">
        <v>9.6518549627899719E-7</v>
      </c>
      <c r="O36" s="163">
        <v>8.1703543857747224E-3</v>
      </c>
      <c r="P36" s="163">
        <v>0</v>
      </c>
      <c r="Q36" s="163">
        <v>1.7063969267033056E-6</v>
      </c>
      <c r="R36" s="163">
        <v>0.11917874555555555</v>
      </c>
      <c r="S36" s="164"/>
      <c r="T36" s="160"/>
      <c r="U36" s="162">
        <v>7.9778371930555557E-3</v>
      </c>
      <c r="V36" s="163">
        <v>7.9778371930555557E-3</v>
      </c>
      <c r="W36" s="170"/>
      <c r="X36" s="160"/>
      <c r="Z36" s="178"/>
      <c r="AA36" s="178"/>
      <c r="AB36" s="178"/>
      <c r="AC36" s="178"/>
      <c r="AD36" s="178"/>
      <c r="AE36" s="178"/>
      <c r="AF36" s="178"/>
      <c r="AG36" s="179"/>
      <c r="AH36" s="179"/>
      <c r="AI36" s="178"/>
      <c r="AJ36" s="178"/>
      <c r="AK36" s="178"/>
      <c r="AL36" s="178"/>
      <c r="AM36" s="178"/>
      <c r="AN36" s="178"/>
      <c r="AO36" s="178"/>
      <c r="AP36" s="179"/>
      <c r="AQ36" s="179"/>
      <c r="AR36" s="178"/>
      <c r="AS36" s="178"/>
      <c r="AT36" s="178"/>
      <c r="AU36" s="178"/>
      <c r="AV36" s="178"/>
      <c r="AW36" s="178"/>
      <c r="AX36" s="178"/>
      <c r="AY36" s="179"/>
      <c r="AZ36" s="179"/>
      <c r="BA36" s="179"/>
      <c r="BB36" s="179"/>
      <c r="BC36" s="179"/>
    </row>
    <row r="37" spans="1:55">
      <c r="A37" s="12" t="s">
        <v>141</v>
      </c>
      <c r="B37" s="160" t="s">
        <v>142</v>
      </c>
      <c r="C37" s="162">
        <v>0.11881108545581601</v>
      </c>
      <c r="D37" s="163">
        <v>3.3741275370364702E-3</v>
      </c>
      <c r="E37" s="163">
        <v>2.4888300949780303E-4</v>
      </c>
      <c r="F37" s="163">
        <v>0.69800799867890595</v>
      </c>
      <c r="G37" s="163">
        <v>1.18375461190878E-11</v>
      </c>
      <c r="H37" s="163">
        <v>3.9926502931263798E-5</v>
      </c>
      <c r="I37" s="163">
        <v>1.6734337775477099</v>
      </c>
      <c r="J37" s="164"/>
      <c r="K37" s="160"/>
      <c r="L37" s="162">
        <v>0.11881108545581601</v>
      </c>
      <c r="M37" s="163">
        <v>3.3741275370364702E-3</v>
      </c>
      <c r="N37" s="163">
        <v>2.4888300949780303E-4</v>
      </c>
      <c r="O37" s="163">
        <v>0.69800799867890595</v>
      </c>
      <c r="P37" s="163">
        <v>1.18375461190878E-11</v>
      </c>
      <c r="Q37" s="163">
        <v>3.9926502931263798E-5</v>
      </c>
      <c r="R37" s="163">
        <v>1.6734337775477099</v>
      </c>
      <c r="S37" s="164"/>
      <c r="T37" s="160"/>
      <c r="U37" s="162">
        <v>0.54415747906422895</v>
      </c>
      <c r="V37" s="163">
        <v>0.54415747906422895</v>
      </c>
      <c r="W37" s="170"/>
      <c r="X37" s="160"/>
      <c r="Z37" s="178"/>
      <c r="AA37" s="178"/>
      <c r="AB37" s="178"/>
      <c r="AC37" s="178"/>
      <c r="AD37" s="178"/>
      <c r="AE37" s="178"/>
      <c r="AF37" s="178"/>
      <c r="AG37" s="179"/>
      <c r="AH37" s="179"/>
      <c r="AI37" s="178"/>
      <c r="AJ37" s="178"/>
      <c r="AK37" s="178"/>
      <c r="AL37" s="178"/>
      <c r="AM37" s="178"/>
      <c r="AN37" s="178"/>
      <c r="AO37" s="178"/>
      <c r="AP37" s="179"/>
      <c r="AQ37" s="179"/>
      <c r="AR37" s="178"/>
      <c r="AS37" s="178"/>
      <c r="AT37" s="178"/>
      <c r="AU37" s="178"/>
      <c r="AV37" s="178"/>
      <c r="AW37" s="178"/>
      <c r="AX37" s="178"/>
      <c r="AY37" s="179"/>
      <c r="AZ37" s="179"/>
      <c r="BA37" s="179"/>
      <c r="BB37" s="179"/>
      <c r="BC37" s="179"/>
    </row>
    <row r="38" spans="1:55">
      <c r="A38" s="12" t="s">
        <v>143</v>
      </c>
      <c r="B38" s="160" t="s">
        <v>142</v>
      </c>
      <c r="C38" s="162">
        <v>0.11798819266098701</v>
      </c>
      <c r="D38" s="163">
        <v>3.35786295799084E-3</v>
      </c>
      <c r="E38" s="163">
        <v>2.47704047832373E-4</v>
      </c>
      <c r="F38" s="163">
        <v>0.54915428412309597</v>
      </c>
      <c r="G38" s="163">
        <v>1.1781459247346401E-11</v>
      </c>
      <c r="H38" s="163">
        <v>3.9737363946221897E-5</v>
      </c>
      <c r="I38" s="163">
        <v>1.66509607816933</v>
      </c>
      <c r="J38" s="164"/>
      <c r="K38" s="160"/>
      <c r="L38" s="162">
        <v>0.11798819266098701</v>
      </c>
      <c r="M38" s="163">
        <v>3.35786295799084E-3</v>
      </c>
      <c r="N38" s="163">
        <v>2.47704047832373E-4</v>
      </c>
      <c r="O38" s="163">
        <v>0.54915428412309597</v>
      </c>
      <c r="P38" s="163">
        <v>1.1781459247346401E-11</v>
      </c>
      <c r="Q38" s="163">
        <v>3.9737363946221897E-5</v>
      </c>
      <c r="R38" s="163">
        <v>1.66509607816933</v>
      </c>
      <c r="S38" s="164"/>
      <c r="T38" s="160"/>
      <c r="U38" s="162">
        <v>0.44047821307506002</v>
      </c>
      <c r="V38" s="163">
        <v>0.44047821307506002</v>
      </c>
      <c r="W38" s="170"/>
      <c r="X38" s="160"/>
      <c r="Z38" s="178"/>
      <c r="AA38" s="178"/>
      <c r="AB38" s="178"/>
      <c r="AC38" s="178"/>
      <c r="AD38" s="178"/>
      <c r="AE38" s="178"/>
      <c r="AF38" s="178"/>
      <c r="AG38" s="179"/>
      <c r="AH38" s="179"/>
      <c r="AI38" s="178"/>
      <c r="AJ38" s="178"/>
      <c r="AK38" s="178"/>
      <c r="AL38" s="178"/>
      <c r="AM38" s="178"/>
      <c r="AN38" s="178"/>
      <c r="AO38" s="178"/>
      <c r="AP38" s="179"/>
      <c r="AQ38" s="179"/>
      <c r="AR38" s="178"/>
      <c r="AS38" s="178"/>
      <c r="AT38" s="178"/>
      <c r="AU38" s="178"/>
      <c r="AV38" s="178"/>
      <c r="AW38" s="178"/>
      <c r="AX38" s="178"/>
      <c r="AY38" s="179"/>
      <c r="AZ38" s="179"/>
      <c r="BA38" s="179"/>
      <c r="BB38" s="179"/>
      <c r="BC38" s="179"/>
    </row>
    <row r="39" spans="1:55">
      <c r="A39" s="12" t="s">
        <v>144</v>
      </c>
      <c r="B39" s="160" t="s">
        <v>126</v>
      </c>
      <c r="C39" s="162">
        <v>4.4455328469918332E-4</v>
      </c>
      <c r="D39" s="163">
        <v>3.5056191314256664E-5</v>
      </c>
      <c r="E39" s="163">
        <v>6.4415822474249166E-6</v>
      </c>
      <c r="F39" s="163">
        <v>8.6510430119928882E-3</v>
      </c>
      <c r="G39" s="163">
        <v>6.5184859769284716E-13</v>
      </c>
      <c r="H39" s="163">
        <v>1.6133507313989195E-6</v>
      </c>
      <c r="I39" s="163">
        <v>0.54669173040053332</v>
      </c>
      <c r="J39" s="164"/>
      <c r="K39" s="160"/>
      <c r="L39" s="162">
        <v>4.4455328469918332E-4</v>
      </c>
      <c r="M39" s="163">
        <v>3.5056191314256664E-5</v>
      </c>
      <c r="N39" s="163">
        <v>6.4415822474249166E-6</v>
      </c>
      <c r="O39" s="163">
        <v>8.6510430119928882E-3</v>
      </c>
      <c r="P39" s="163">
        <v>6.5184859769284716E-13</v>
      </c>
      <c r="Q39" s="163">
        <v>1.6133507313989195E-6</v>
      </c>
      <c r="R39" s="163">
        <v>0.54669173040053332</v>
      </c>
      <c r="S39" s="164"/>
      <c r="T39" s="160"/>
      <c r="U39" s="162">
        <v>8.4521386459656955E-3</v>
      </c>
      <c r="V39" s="163">
        <v>8.4521386459656955E-3</v>
      </c>
      <c r="W39" s="170"/>
      <c r="X39" s="160"/>
      <c r="Z39" s="178"/>
      <c r="AA39" s="178"/>
      <c r="AB39" s="178"/>
      <c r="AC39" s="178"/>
      <c r="AD39" s="178"/>
      <c r="AE39" s="178"/>
      <c r="AF39" s="178"/>
      <c r="AG39" s="179"/>
      <c r="AH39" s="179"/>
      <c r="AI39" s="178"/>
      <c r="AJ39" s="178"/>
      <c r="AK39" s="178"/>
      <c r="AL39" s="178"/>
      <c r="AM39" s="178"/>
      <c r="AN39" s="178"/>
      <c r="AO39" s="178"/>
      <c r="AP39" s="179"/>
      <c r="AQ39" s="179"/>
      <c r="AR39" s="178"/>
      <c r="AS39" s="178"/>
      <c r="AT39" s="178"/>
      <c r="AU39" s="178"/>
      <c r="AV39" s="178"/>
      <c r="AW39" s="178"/>
      <c r="AX39" s="178"/>
      <c r="AY39" s="179"/>
      <c r="AZ39" s="179"/>
      <c r="BA39" s="179"/>
      <c r="BB39" s="179"/>
      <c r="BC39" s="179"/>
    </row>
    <row r="40" spans="1:55">
      <c r="A40" s="12" t="s">
        <v>145</v>
      </c>
      <c r="B40" s="160" t="s">
        <v>126</v>
      </c>
      <c r="C40" s="162">
        <v>4.2899384317189446E-4</v>
      </c>
      <c r="D40" s="163">
        <v>3.0411952203836112E-5</v>
      </c>
      <c r="E40" s="163">
        <v>1.6303924168332667E-6</v>
      </c>
      <c r="F40" s="163">
        <v>9.8710831333273068E-3</v>
      </c>
      <c r="G40" s="163">
        <v>1.060641828080086E-12</v>
      </c>
      <c r="H40" s="163">
        <v>5.113348610937417E-6</v>
      </c>
      <c r="I40" s="163">
        <v>0.10012141728383972</v>
      </c>
      <c r="J40" s="164"/>
      <c r="K40" s="160"/>
      <c r="L40" s="162">
        <v>4.2899384317189446E-4</v>
      </c>
      <c r="M40" s="163">
        <v>3.0411952203836112E-5</v>
      </c>
      <c r="N40" s="163">
        <v>1.6303924168332667E-6</v>
      </c>
      <c r="O40" s="163">
        <v>9.8710831333273068E-3</v>
      </c>
      <c r="P40" s="163">
        <v>1.060641828080086E-12</v>
      </c>
      <c r="Q40" s="163">
        <v>5.113348610937417E-6</v>
      </c>
      <c r="R40" s="163">
        <v>0.10012141728383972</v>
      </c>
      <c r="S40" s="164"/>
      <c r="T40" s="160"/>
      <c r="U40" s="162">
        <v>9.5795223996997213E-3</v>
      </c>
      <c r="V40" s="163">
        <v>9.5795223996997213E-3</v>
      </c>
      <c r="W40" s="170"/>
      <c r="X40" s="160"/>
      <c r="Z40" s="178"/>
      <c r="AA40" s="178"/>
      <c r="AB40" s="178"/>
      <c r="AC40" s="178"/>
      <c r="AD40" s="178"/>
      <c r="AE40" s="178"/>
      <c r="AF40" s="178"/>
      <c r="AG40" s="179"/>
      <c r="AH40" s="179"/>
      <c r="AI40" s="178"/>
      <c r="AJ40" s="178"/>
      <c r="AK40" s="178"/>
      <c r="AL40" s="178"/>
      <c r="AM40" s="178"/>
      <c r="AN40" s="178"/>
      <c r="AO40" s="178"/>
      <c r="AP40" s="179"/>
      <c r="AQ40" s="179"/>
      <c r="AR40" s="178"/>
      <c r="AS40" s="178"/>
      <c r="AT40" s="178"/>
      <c r="AU40" s="178"/>
      <c r="AV40" s="178"/>
      <c r="AW40" s="178"/>
      <c r="AX40" s="178"/>
      <c r="AY40" s="179"/>
      <c r="AZ40" s="179"/>
      <c r="BA40" s="179"/>
      <c r="BB40" s="179"/>
      <c r="BC40" s="179"/>
    </row>
    <row r="41" spans="1:55">
      <c r="A41" s="12" t="s">
        <v>146</v>
      </c>
      <c r="B41" s="160" t="s">
        <v>126</v>
      </c>
      <c r="C41" s="162">
        <v>5.9309164500933333E-5</v>
      </c>
      <c r="D41" s="163">
        <v>1.2807658437709165E-3</v>
      </c>
      <c r="E41" s="163">
        <v>1.4070672198483556E-5</v>
      </c>
      <c r="F41" s="163">
        <v>6.37980321542925E-2</v>
      </c>
      <c r="G41" s="163">
        <v>9.1426096889512773E-13</v>
      </c>
      <c r="H41" s="163">
        <v>8.0022681456788321E-6</v>
      </c>
      <c r="I41" s="163">
        <v>1.4278320794647584E-2</v>
      </c>
      <c r="J41" s="164"/>
      <c r="K41" s="160"/>
      <c r="L41" s="162">
        <v>5.9309164500933333E-5</v>
      </c>
      <c r="M41" s="163">
        <v>1.2807658437709165E-3</v>
      </c>
      <c r="N41" s="163">
        <v>1.4070672198483556E-5</v>
      </c>
      <c r="O41" s="163">
        <v>6.37980321542925E-2</v>
      </c>
      <c r="P41" s="163">
        <v>9.1426096889512773E-13</v>
      </c>
      <c r="Q41" s="163">
        <v>8.0022681456788321E-6</v>
      </c>
      <c r="R41" s="163">
        <v>1.4278320794647584E-2</v>
      </c>
      <c r="S41" s="164"/>
      <c r="T41" s="160"/>
      <c r="U41" s="162">
        <v>6.2575959512225277E-2</v>
      </c>
      <c r="V41" s="163">
        <v>6.2575959512225277E-2</v>
      </c>
      <c r="W41" s="170"/>
      <c r="X41" s="160"/>
      <c r="Z41" s="178"/>
      <c r="AA41" s="178"/>
      <c r="AB41" s="178"/>
      <c r="AC41" s="178"/>
      <c r="AD41" s="178"/>
      <c r="AE41" s="178"/>
      <c r="AF41" s="178"/>
      <c r="AG41" s="179"/>
      <c r="AH41" s="179"/>
      <c r="AI41" s="178"/>
      <c r="AJ41" s="178"/>
      <c r="AK41" s="178"/>
      <c r="AL41" s="178"/>
      <c r="AM41" s="178"/>
      <c r="AN41" s="178"/>
      <c r="AO41" s="178"/>
      <c r="AP41" s="179"/>
      <c r="AQ41" s="179"/>
      <c r="AR41" s="178"/>
      <c r="AS41" s="178"/>
      <c r="AT41" s="178"/>
      <c r="AU41" s="178"/>
      <c r="AV41" s="178"/>
      <c r="AW41" s="178"/>
      <c r="AX41" s="178"/>
      <c r="AY41" s="179"/>
      <c r="AZ41" s="179"/>
      <c r="BA41" s="179"/>
      <c r="BB41" s="179"/>
      <c r="BC41" s="179"/>
    </row>
    <row r="42" spans="1:55">
      <c r="A42" s="12" t="s">
        <v>147</v>
      </c>
      <c r="B42" s="160" t="s">
        <v>126</v>
      </c>
      <c r="C42" s="162">
        <v>4.0122953799095281E-7</v>
      </c>
      <c r="D42" s="163">
        <v>5.2141912106147221E-8</v>
      </c>
      <c r="E42" s="163">
        <v>2.0222699384493139E-9</v>
      </c>
      <c r="F42" s="163">
        <v>7.0304387235824162E-3</v>
      </c>
      <c r="G42" s="163">
        <v>7.3805503430420556E-16</v>
      </c>
      <c r="H42" s="163">
        <v>7.1081904881751109E-9</v>
      </c>
      <c r="I42" s="163">
        <v>18.927033841256389</v>
      </c>
      <c r="J42" s="164"/>
      <c r="K42" s="160"/>
      <c r="L42" s="162">
        <v>4.0122953799095281E-7</v>
      </c>
      <c r="M42" s="163">
        <v>5.2141912106147221E-8</v>
      </c>
      <c r="N42" s="163">
        <v>2.0222699384493139E-9</v>
      </c>
      <c r="O42" s="163">
        <v>7.0304387235824162E-3</v>
      </c>
      <c r="P42" s="163">
        <v>7.3805503430420556E-16</v>
      </c>
      <c r="Q42" s="163">
        <v>7.1081904881751109E-9</v>
      </c>
      <c r="R42" s="163">
        <v>18.927033841256389</v>
      </c>
      <c r="S42" s="164"/>
      <c r="T42" s="160"/>
      <c r="U42" s="172">
        <v>6.3182687465360553E-3</v>
      </c>
      <c r="V42" s="163">
        <v>6.3182687465360553E-3</v>
      </c>
      <c r="W42" s="170"/>
      <c r="X42" s="160"/>
      <c r="Z42" s="178"/>
      <c r="AA42" s="178"/>
      <c r="AB42" s="178"/>
      <c r="AC42" s="178"/>
      <c r="AD42" s="178"/>
      <c r="AE42" s="178"/>
      <c r="AF42" s="178"/>
      <c r="AG42" s="179"/>
      <c r="AH42" s="179"/>
      <c r="AI42" s="178"/>
      <c r="AJ42" s="178"/>
      <c r="AK42" s="178"/>
      <c r="AL42" s="178"/>
      <c r="AM42" s="178"/>
      <c r="AN42" s="178"/>
      <c r="AO42" s="178"/>
      <c r="AP42" s="179"/>
      <c r="AQ42" s="179"/>
      <c r="AR42" s="178"/>
      <c r="AS42" s="178"/>
      <c r="AT42" s="178"/>
      <c r="AU42" s="178"/>
      <c r="AV42" s="178"/>
      <c r="AW42" s="178"/>
      <c r="AX42" s="178"/>
      <c r="AY42" s="179"/>
      <c r="AZ42" s="179"/>
      <c r="BA42" s="179"/>
      <c r="BB42" s="179"/>
      <c r="BC42" s="179"/>
    </row>
    <row r="43" spans="1:55">
      <c r="A43" s="12" t="s">
        <v>148</v>
      </c>
      <c r="B43" s="160" t="s">
        <v>126</v>
      </c>
      <c r="C43" s="162">
        <v>2.0400000000000001E-3</v>
      </c>
      <c r="D43" s="163">
        <v>2.3000000000000001E-4</v>
      </c>
      <c r="E43" s="163">
        <v>7.0932500000000002E-6</v>
      </c>
      <c r="F43" s="163">
        <v>0.13691999999999999</v>
      </c>
      <c r="G43" s="163">
        <v>1.2734400000000001E-12</v>
      </c>
      <c r="H43" s="163">
        <v>3.5825599999999998E-5</v>
      </c>
      <c r="I43" s="163">
        <v>1.55603</v>
      </c>
      <c r="J43" s="164"/>
      <c r="K43" s="160"/>
      <c r="L43" s="176">
        <v>2.0400000000000001E-3</v>
      </c>
      <c r="M43" s="177">
        <v>2.3000000000000001E-4</v>
      </c>
      <c r="N43" s="177">
        <v>7.0932500000000002E-6</v>
      </c>
      <c r="O43" s="177">
        <v>0.13691999999999999</v>
      </c>
      <c r="P43" s="177">
        <v>1.2734400000000001E-12</v>
      </c>
      <c r="Q43" s="177">
        <v>3.5825599999999998E-5</v>
      </c>
      <c r="R43" s="177">
        <v>1.55603</v>
      </c>
      <c r="S43" s="164"/>
      <c r="T43" s="160"/>
      <c r="U43" s="172">
        <v>0.13381999999999999</v>
      </c>
      <c r="V43" s="177">
        <v>0.13381999999999999</v>
      </c>
      <c r="W43" s="170"/>
      <c r="X43" s="160"/>
      <c r="Z43" s="178"/>
      <c r="AA43" s="178"/>
      <c r="AB43" s="178"/>
      <c r="AC43" s="178"/>
      <c r="AD43" s="178"/>
      <c r="AE43" s="178"/>
      <c r="AF43" s="178"/>
      <c r="AG43" s="179"/>
      <c r="AH43" s="179"/>
      <c r="AI43" s="178"/>
      <c r="AJ43" s="178"/>
      <c r="AK43" s="178"/>
      <c r="AL43" s="178"/>
      <c r="AM43" s="178"/>
      <c r="AN43" s="178"/>
      <c r="AO43" s="178"/>
      <c r="AP43" s="179"/>
      <c r="AQ43" s="179"/>
      <c r="AR43" s="178"/>
      <c r="AS43" s="178"/>
      <c r="AT43" s="178"/>
      <c r="AU43" s="178"/>
      <c r="AV43" s="178"/>
      <c r="AW43" s="178"/>
      <c r="AX43" s="178"/>
      <c r="AY43" s="179"/>
      <c r="AZ43" s="179"/>
      <c r="BA43" s="179"/>
      <c r="BB43" s="179"/>
      <c r="BC43" s="179"/>
    </row>
    <row r="44" spans="1:55">
      <c r="A44" s="12" t="s">
        <v>149</v>
      </c>
      <c r="B44" s="160" t="s">
        <v>126</v>
      </c>
      <c r="C44" s="162">
        <v>1.8400000000000001E-3</v>
      </c>
      <c r="D44" s="163">
        <v>2.0000000000000001E-4</v>
      </c>
      <c r="E44" s="163">
        <v>6.4252900000000003E-6</v>
      </c>
      <c r="F44" s="163">
        <v>0.11901</v>
      </c>
      <c r="G44" s="163">
        <v>1.06881E-12</v>
      </c>
      <c r="H44" s="163">
        <v>2.7005600000000001E-5</v>
      </c>
      <c r="I44" s="163">
        <v>1.31904</v>
      </c>
      <c r="J44" s="164"/>
      <c r="K44" s="160"/>
      <c r="L44" s="176">
        <v>1.8400000000000001E-3</v>
      </c>
      <c r="M44" s="177">
        <v>2.0000000000000001E-4</v>
      </c>
      <c r="N44" s="177">
        <v>6.4252900000000003E-6</v>
      </c>
      <c r="O44" s="177">
        <v>0.11901</v>
      </c>
      <c r="P44" s="177">
        <v>1.06881E-12</v>
      </c>
      <c r="Q44" s="177">
        <v>2.7005600000000001E-5</v>
      </c>
      <c r="R44" s="177">
        <v>1.31904</v>
      </c>
      <c r="S44" s="164"/>
      <c r="T44" s="160"/>
      <c r="U44" s="172">
        <v>0.11605</v>
      </c>
      <c r="V44" s="177">
        <v>0.11605</v>
      </c>
      <c r="W44" s="170"/>
      <c r="X44" s="160"/>
      <c r="Z44" s="178"/>
      <c r="AA44" s="178"/>
      <c r="AB44" s="178"/>
      <c r="AC44" s="178"/>
      <c r="AD44" s="178"/>
      <c r="AE44" s="178"/>
      <c r="AF44" s="178"/>
      <c r="AG44" s="179"/>
      <c r="AH44" s="179"/>
      <c r="AI44" s="178"/>
      <c r="AJ44" s="178"/>
      <c r="AK44" s="178"/>
      <c r="AL44" s="178"/>
      <c r="AM44" s="178"/>
      <c r="AN44" s="178"/>
      <c r="AO44" s="178"/>
      <c r="AP44" s="179"/>
      <c r="AQ44" s="179"/>
      <c r="AR44" s="178"/>
      <c r="AS44" s="178"/>
      <c r="AT44" s="178"/>
      <c r="AU44" s="178"/>
      <c r="AV44" s="178"/>
      <c r="AW44" s="178"/>
      <c r="AX44" s="178"/>
      <c r="AY44" s="179"/>
      <c r="AZ44" s="179"/>
      <c r="BA44" s="179"/>
      <c r="BB44" s="179"/>
      <c r="BC44" s="179"/>
    </row>
    <row r="45" spans="1:55">
      <c r="A45" s="12" t="s">
        <v>150</v>
      </c>
      <c r="B45" s="160" t="s">
        <v>126</v>
      </c>
      <c r="C45" s="162">
        <v>3.5799999999999998E-3</v>
      </c>
      <c r="D45" s="163">
        <v>1.7000000000000001E-4</v>
      </c>
      <c r="E45" s="163">
        <v>1.05379E-5</v>
      </c>
      <c r="F45" s="163">
        <v>5.8389999999999997E-2</v>
      </c>
      <c r="G45" s="163">
        <v>2.5105399999999999E-12</v>
      </c>
      <c r="H45" s="163">
        <v>9.4039800000000004E-6</v>
      </c>
      <c r="I45" s="163">
        <v>0.76221000000000005</v>
      </c>
      <c r="J45" s="164"/>
      <c r="K45" s="160"/>
      <c r="L45" s="176">
        <v>3.5799999999999998E-3</v>
      </c>
      <c r="M45" s="177">
        <v>1.7000000000000001E-4</v>
      </c>
      <c r="N45" s="177">
        <v>1.05379E-5</v>
      </c>
      <c r="O45" s="177">
        <v>5.8389999999999997E-2</v>
      </c>
      <c r="P45" s="177">
        <v>2.5105399999999999E-12</v>
      </c>
      <c r="Q45" s="177">
        <v>9.4039800000000004E-6</v>
      </c>
      <c r="R45" s="177">
        <v>0.76221000000000005</v>
      </c>
      <c r="S45" s="164"/>
      <c r="T45" s="160"/>
      <c r="U45" s="172">
        <v>5.0849999999999999E-2</v>
      </c>
      <c r="V45" s="177">
        <v>5.0849999999999999E-2</v>
      </c>
      <c r="W45" s="170"/>
      <c r="X45" s="160"/>
      <c r="Z45" s="178"/>
      <c r="AA45" s="178"/>
      <c r="AB45" s="178"/>
      <c r="AC45" s="178"/>
      <c r="AD45" s="178"/>
      <c r="AE45" s="178"/>
      <c r="AF45" s="178"/>
      <c r="AG45" s="179"/>
      <c r="AH45" s="179"/>
      <c r="AI45" s="178"/>
      <c r="AJ45" s="178"/>
      <c r="AK45" s="178"/>
      <c r="AL45" s="178"/>
      <c r="AM45" s="178"/>
      <c r="AN45" s="178"/>
      <c r="AO45" s="178"/>
      <c r="AP45" s="179"/>
      <c r="AQ45" s="179"/>
      <c r="AR45" s="178"/>
      <c r="AS45" s="178"/>
      <c r="AT45" s="178"/>
      <c r="AU45" s="178"/>
      <c r="AV45" s="178"/>
      <c r="AW45" s="178"/>
      <c r="AX45" s="178"/>
      <c r="AY45" s="179"/>
      <c r="AZ45" s="179"/>
      <c r="BA45" s="179"/>
      <c r="BB45" s="179"/>
      <c r="BC45" s="179"/>
    </row>
    <row r="46" spans="1:55">
      <c r="A46" s="12" t="s">
        <v>151</v>
      </c>
      <c r="B46" s="160" t="s">
        <v>126</v>
      </c>
      <c r="C46" s="162">
        <v>4.2000000000000002E-4</v>
      </c>
      <c r="D46" s="163">
        <v>3.54928E-5</v>
      </c>
      <c r="E46" s="163">
        <v>1.29779E-6</v>
      </c>
      <c r="F46" s="163">
        <v>9.0200000000000002E-3</v>
      </c>
      <c r="G46" s="163">
        <v>5.3032099999999998E-13</v>
      </c>
      <c r="H46" s="163">
        <v>3.4098700000000002E-6</v>
      </c>
      <c r="I46" s="163">
        <v>0.10965</v>
      </c>
      <c r="J46" s="164"/>
      <c r="K46" s="160"/>
      <c r="L46" s="176">
        <v>4.2000000000000002E-4</v>
      </c>
      <c r="M46" s="177">
        <v>3.54928E-5</v>
      </c>
      <c r="N46" s="177">
        <v>1.29779E-6</v>
      </c>
      <c r="O46" s="177">
        <v>9.0200000000000002E-3</v>
      </c>
      <c r="P46" s="177">
        <v>5.3032099999999998E-13</v>
      </c>
      <c r="Q46" s="177">
        <v>3.4098700000000002E-6</v>
      </c>
      <c r="R46" s="177">
        <v>0.10965</v>
      </c>
      <c r="S46" s="164"/>
      <c r="T46" s="160"/>
      <c r="U46" s="172">
        <v>8.7799999999999996E-3</v>
      </c>
      <c r="V46" s="177">
        <v>8.7799999999999996E-3</v>
      </c>
      <c r="W46" s="170"/>
      <c r="X46" s="160"/>
      <c r="Z46" s="178"/>
      <c r="AA46" s="178"/>
      <c r="AB46" s="178"/>
      <c r="AC46" s="178"/>
      <c r="AD46" s="178"/>
      <c r="AE46" s="178"/>
      <c r="AF46" s="178"/>
      <c r="AG46" s="179"/>
      <c r="AH46" s="179"/>
      <c r="AI46" s="178"/>
      <c r="AJ46" s="178"/>
      <c r="AK46" s="178"/>
      <c r="AL46" s="178"/>
      <c r="AM46" s="178"/>
      <c r="AN46" s="178"/>
      <c r="AO46" s="178"/>
      <c r="AP46" s="179"/>
      <c r="AQ46" s="179"/>
      <c r="AR46" s="178"/>
      <c r="AS46" s="178"/>
      <c r="AT46" s="178"/>
      <c r="AU46" s="178"/>
      <c r="AV46" s="178"/>
      <c r="AW46" s="178"/>
      <c r="AX46" s="178"/>
      <c r="AY46" s="179"/>
      <c r="AZ46" s="179"/>
      <c r="BA46" s="179"/>
      <c r="BB46" s="179"/>
      <c r="BC46" s="179"/>
    </row>
    <row r="47" spans="1:55">
      <c r="A47" s="12" t="s">
        <v>152</v>
      </c>
      <c r="B47" s="160" t="s">
        <v>153</v>
      </c>
      <c r="C47" s="162">
        <v>5.2999999999999998E-4</v>
      </c>
      <c r="D47" s="163">
        <v>1.24694E-5</v>
      </c>
      <c r="E47" s="163">
        <v>3.553E-5</v>
      </c>
      <c r="F47" s="163">
        <v>14.773289999999999</v>
      </c>
      <c r="G47" s="163">
        <v>0</v>
      </c>
      <c r="H47" s="163">
        <v>1.81579E-6</v>
      </c>
      <c r="I47" s="163">
        <v>23.100909999999999</v>
      </c>
      <c r="J47" s="164"/>
      <c r="K47" s="160"/>
      <c r="L47" s="176">
        <v>5.2999999999999998E-4</v>
      </c>
      <c r="M47" s="177">
        <v>1.24694E-5</v>
      </c>
      <c r="N47" s="177">
        <v>3.553E-5</v>
      </c>
      <c r="O47" s="177">
        <v>14.773289999999999</v>
      </c>
      <c r="P47" s="177">
        <v>0</v>
      </c>
      <c r="Q47" s="177">
        <v>1.81579E-6</v>
      </c>
      <c r="R47" s="177">
        <v>23.100909999999999</v>
      </c>
      <c r="S47" s="164"/>
      <c r="T47" s="160"/>
      <c r="U47" s="172">
        <v>14.59179</v>
      </c>
      <c r="V47" s="177">
        <v>14.59179</v>
      </c>
      <c r="W47" s="170"/>
      <c r="X47" s="160"/>
      <c r="Z47" s="178"/>
      <c r="AA47" s="178"/>
      <c r="AB47" s="178"/>
      <c r="AC47" s="178"/>
      <c r="AD47" s="178"/>
      <c r="AE47" s="178"/>
      <c r="AF47" s="178"/>
      <c r="AG47" s="179"/>
      <c r="AH47" s="179"/>
      <c r="AI47" s="178"/>
      <c r="AJ47" s="178"/>
      <c r="AK47" s="178"/>
      <c r="AL47" s="178"/>
      <c r="AM47" s="178"/>
      <c r="AN47" s="178"/>
      <c r="AO47" s="178"/>
      <c r="AP47" s="179"/>
      <c r="AQ47" s="179"/>
      <c r="AR47" s="178"/>
      <c r="AS47" s="178"/>
      <c r="AT47" s="178"/>
      <c r="AU47" s="178"/>
      <c r="AV47" s="178"/>
      <c r="AW47" s="178"/>
      <c r="AX47" s="178"/>
      <c r="AY47" s="179"/>
      <c r="AZ47" s="179"/>
      <c r="BA47" s="179"/>
      <c r="BB47" s="179"/>
      <c r="BC47" s="179"/>
    </row>
    <row r="48" spans="1:55">
      <c r="A48" s="12" t="s">
        <v>154</v>
      </c>
      <c r="B48" s="160" t="s">
        <v>155</v>
      </c>
      <c r="C48" s="162">
        <v>0</v>
      </c>
      <c r="D48" s="163">
        <v>0</v>
      </c>
      <c r="E48" s="163">
        <v>0</v>
      </c>
      <c r="F48" s="163">
        <v>-0.98689000000000004</v>
      </c>
      <c r="G48" s="163">
        <v>0</v>
      </c>
      <c r="H48" s="163">
        <v>0</v>
      </c>
      <c r="I48" s="163">
        <v>0</v>
      </c>
      <c r="J48" s="164"/>
      <c r="K48" s="160"/>
      <c r="L48" s="176">
        <v>0</v>
      </c>
      <c r="M48" s="177">
        <v>0</v>
      </c>
      <c r="N48" s="177">
        <v>0</v>
      </c>
      <c r="O48" s="177">
        <v>-0.98689000000000004</v>
      </c>
      <c r="P48" s="177">
        <v>0</v>
      </c>
      <c r="Q48" s="177">
        <v>0</v>
      </c>
      <c r="R48" s="177">
        <v>0</v>
      </c>
      <c r="S48" s="164"/>
      <c r="T48" s="160"/>
      <c r="U48" s="172">
        <v>-0.98689000000000004</v>
      </c>
      <c r="V48" s="177">
        <v>-0.98689000000000004</v>
      </c>
      <c r="W48" s="170"/>
      <c r="X48" s="160"/>
      <c r="Z48" s="178"/>
      <c r="AA48" s="178"/>
      <c r="AB48" s="178"/>
      <c r="AC48" s="178"/>
      <c r="AD48" s="178"/>
      <c r="AE48" s="178"/>
      <c r="AF48" s="178"/>
      <c r="AG48" s="179"/>
      <c r="AH48" s="179"/>
      <c r="AI48" s="178"/>
      <c r="AJ48" s="178"/>
      <c r="AK48" s="178"/>
      <c r="AL48" s="178"/>
      <c r="AM48" s="178"/>
      <c r="AN48" s="178"/>
      <c r="AO48" s="178"/>
      <c r="AP48" s="179"/>
      <c r="AQ48" s="179"/>
      <c r="AR48" s="178"/>
      <c r="AS48" s="178"/>
      <c r="AT48" s="178"/>
      <c r="AU48" s="178"/>
      <c r="AV48" s="178"/>
      <c r="AW48" s="178"/>
      <c r="AX48" s="178"/>
      <c r="AY48" s="179"/>
      <c r="AZ48" s="179"/>
      <c r="BA48" s="179"/>
      <c r="BB48" s="179"/>
      <c r="BC48" s="179"/>
    </row>
    <row r="49" spans="1:55">
      <c r="A49" s="12" t="s">
        <v>156</v>
      </c>
      <c r="B49" s="160" t="s">
        <v>155</v>
      </c>
      <c r="C49" s="162">
        <v>7.9000000000000001E-4</v>
      </c>
      <c r="D49" s="163">
        <v>8.4821999999999995E-5</v>
      </c>
      <c r="E49" s="163">
        <v>2.68119E-6</v>
      </c>
      <c r="F49" s="163">
        <v>-0.93283000000000005</v>
      </c>
      <c r="G49" s="163">
        <v>4.6401299999999997E-13</v>
      </c>
      <c r="H49" s="163">
        <v>1.46345E-5</v>
      </c>
      <c r="I49" s="163">
        <v>0.56449000000000005</v>
      </c>
      <c r="J49" s="164"/>
      <c r="K49" s="160"/>
      <c r="L49" s="176">
        <v>7.9000000000000001E-4</v>
      </c>
      <c r="M49" s="177">
        <v>8.4821999999999995E-5</v>
      </c>
      <c r="N49" s="177">
        <v>2.68119E-6</v>
      </c>
      <c r="O49" s="177">
        <v>-0.93283000000000005</v>
      </c>
      <c r="P49" s="177">
        <v>4.6401299999999997E-13</v>
      </c>
      <c r="Q49" s="177">
        <v>1.46345E-5</v>
      </c>
      <c r="R49" s="177">
        <v>0.56449000000000005</v>
      </c>
      <c r="S49" s="164"/>
      <c r="T49" s="160"/>
      <c r="U49" s="172">
        <v>-0.93396000000000001</v>
      </c>
      <c r="V49" s="177">
        <v>-0.93396000000000001</v>
      </c>
      <c r="W49" s="170"/>
      <c r="X49" s="160"/>
      <c r="Z49" s="178"/>
      <c r="AA49" s="178"/>
      <c r="AB49" s="178"/>
      <c r="AC49" s="178"/>
      <c r="AD49" s="178"/>
      <c r="AE49" s="178"/>
      <c r="AF49" s="178"/>
      <c r="AG49" s="179"/>
      <c r="AH49" s="179"/>
      <c r="AI49" s="178"/>
      <c r="AJ49" s="178"/>
      <c r="AK49" s="178"/>
      <c r="AL49" s="178"/>
      <c r="AM49" s="178"/>
      <c r="AN49" s="178"/>
      <c r="AO49" s="178"/>
      <c r="AP49" s="179"/>
      <c r="AQ49" s="179"/>
      <c r="AR49" s="178"/>
      <c r="AS49" s="178"/>
      <c r="AT49" s="178"/>
      <c r="AU49" s="178"/>
      <c r="AV49" s="178"/>
      <c r="AW49" s="178"/>
      <c r="AX49" s="178"/>
      <c r="AY49" s="179"/>
      <c r="AZ49" s="179"/>
      <c r="BA49" s="179"/>
      <c r="BB49" s="179"/>
      <c r="BC49" s="179"/>
    </row>
    <row r="50" spans="1:55">
      <c r="A50" s="12" t="s">
        <v>157</v>
      </c>
      <c r="B50" s="160" t="s">
        <v>155</v>
      </c>
      <c r="C50" s="162">
        <v>9.5499999999999995E-3</v>
      </c>
      <c r="D50" s="163">
        <v>3.8999999999999999E-4</v>
      </c>
      <c r="E50" s="163">
        <v>2.1185699999999999E-5</v>
      </c>
      <c r="F50" s="163">
        <v>-1.17676</v>
      </c>
      <c r="G50" s="163">
        <v>1.3708799999999999E-12</v>
      </c>
      <c r="H50" s="163">
        <v>3.0193200000000001E-5</v>
      </c>
      <c r="I50" s="163">
        <v>1.0969800000000001</v>
      </c>
      <c r="J50" s="164"/>
      <c r="K50" s="160"/>
      <c r="L50" s="176">
        <v>9.5499999999999995E-3</v>
      </c>
      <c r="M50" s="177">
        <v>3.8999999999999999E-4</v>
      </c>
      <c r="N50" s="177">
        <v>2.1185699999999999E-5</v>
      </c>
      <c r="O50" s="177">
        <v>-1.17676</v>
      </c>
      <c r="P50" s="177">
        <v>1.3708799999999999E-12</v>
      </c>
      <c r="Q50" s="177">
        <v>3.0193200000000001E-5</v>
      </c>
      <c r="R50" s="177">
        <v>1.0969800000000001</v>
      </c>
      <c r="S50" s="164"/>
      <c r="T50" s="160"/>
      <c r="U50" s="172">
        <v>-1.1839299999999999</v>
      </c>
      <c r="V50" s="177">
        <v>-1.1839299999999999</v>
      </c>
      <c r="W50" s="170"/>
      <c r="X50" s="160"/>
      <c r="Z50" s="178"/>
      <c r="AA50" s="178"/>
      <c r="AB50" s="178"/>
      <c r="AC50" s="178"/>
      <c r="AD50" s="178"/>
      <c r="AE50" s="178"/>
      <c r="AF50" s="178"/>
      <c r="AG50" s="179"/>
      <c r="AH50" s="179"/>
      <c r="AI50" s="178"/>
      <c r="AJ50" s="178"/>
      <c r="AK50" s="178"/>
      <c r="AL50" s="178"/>
      <c r="AM50" s="178"/>
      <c r="AN50" s="178"/>
      <c r="AO50" s="178"/>
      <c r="AP50" s="179"/>
      <c r="AQ50" s="179"/>
      <c r="AR50" s="178"/>
      <c r="AS50" s="178"/>
      <c r="AT50" s="178"/>
      <c r="AU50" s="178"/>
      <c r="AV50" s="178"/>
      <c r="AW50" s="178"/>
      <c r="AX50" s="178"/>
      <c r="AY50" s="179"/>
      <c r="AZ50" s="179"/>
      <c r="BA50" s="179"/>
      <c r="BB50" s="179"/>
      <c r="BC50" s="179"/>
    </row>
    <row r="51" spans="1:55">
      <c r="A51" s="12" t="s">
        <v>158</v>
      </c>
      <c r="B51" s="160" t="s">
        <v>155</v>
      </c>
      <c r="C51" s="162">
        <v>1.091E-2</v>
      </c>
      <c r="D51" s="163">
        <v>8.7000000000000001E-4</v>
      </c>
      <c r="E51" s="163">
        <v>5.1846099999999998E-5</v>
      </c>
      <c r="F51" s="163">
        <v>-0.79395000000000004</v>
      </c>
      <c r="G51" s="163">
        <v>9.0387500000000002E-11</v>
      </c>
      <c r="H51" s="163">
        <v>3.8581699999999997E-5</v>
      </c>
      <c r="I51" s="163">
        <v>883.66310999999996</v>
      </c>
      <c r="J51" s="164"/>
      <c r="K51" s="160"/>
      <c r="L51" s="176">
        <v>1.091E-2</v>
      </c>
      <c r="M51" s="177">
        <v>8.7000000000000001E-4</v>
      </c>
      <c r="N51" s="177">
        <v>5.1846099999999998E-5</v>
      </c>
      <c r="O51" s="177">
        <v>-0.79395000000000004</v>
      </c>
      <c r="P51" s="177">
        <v>9.0387500000000002E-11</v>
      </c>
      <c r="Q51" s="177">
        <v>3.8581699999999997E-5</v>
      </c>
      <c r="R51" s="177">
        <v>883.66310999999996</v>
      </c>
      <c r="S51" s="164"/>
      <c r="T51" s="160"/>
      <c r="U51" s="172">
        <v>-0.79605999999999999</v>
      </c>
      <c r="V51" s="177">
        <v>-0.79605999999999999</v>
      </c>
      <c r="W51" s="170"/>
      <c r="X51" s="160"/>
      <c r="Z51" s="178"/>
      <c r="AA51" s="178"/>
      <c r="AB51" s="178"/>
      <c r="AC51" s="178"/>
      <c r="AD51" s="178"/>
      <c r="AE51" s="178"/>
      <c r="AF51" s="178"/>
      <c r="AG51" s="179"/>
      <c r="AH51" s="179"/>
      <c r="AI51" s="178"/>
      <c r="AJ51" s="178"/>
      <c r="AK51" s="178"/>
      <c r="AL51" s="178"/>
      <c r="AM51" s="178"/>
      <c r="AN51" s="178"/>
      <c r="AO51" s="178"/>
      <c r="AP51" s="179"/>
      <c r="AQ51" s="179"/>
      <c r="AR51" s="178"/>
      <c r="AS51" s="178"/>
      <c r="AT51" s="178"/>
      <c r="AU51" s="178"/>
      <c r="AV51" s="178"/>
      <c r="AW51" s="178"/>
      <c r="AX51" s="178"/>
      <c r="AY51" s="179"/>
      <c r="AZ51" s="179"/>
      <c r="BA51" s="179"/>
      <c r="BB51" s="179"/>
      <c r="BC51" s="179"/>
    </row>
    <row r="52" spans="1:55">
      <c r="A52" s="12" t="s">
        <v>159</v>
      </c>
      <c r="B52" s="160" t="s">
        <v>155</v>
      </c>
      <c r="C52" s="162">
        <v>1.17E-2</v>
      </c>
      <c r="D52" s="163">
        <v>9.6000000000000002E-4</v>
      </c>
      <c r="E52" s="163">
        <v>5.4527899999999997E-5</v>
      </c>
      <c r="F52" s="163">
        <v>-0.73987999999999998</v>
      </c>
      <c r="G52" s="163">
        <v>9.0852600000000003E-11</v>
      </c>
      <c r="H52" s="163">
        <v>5.3216700000000002E-5</v>
      </c>
      <c r="I52" s="163">
        <v>884.23820999999998</v>
      </c>
      <c r="J52" s="164"/>
      <c r="K52" s="160"/>
      <c r="L52" s="176">
        <v>1.17E-2</v>
      </c>
      <c r="M52" s="177">
        <v>9.6000000000000002E-4</v>
      </c>
      <c r="N52" s="177">
        <v>5.4527899999999997E-5</v>
      </c>
      <c r="O52" s="177">
        <v>-0.73987999999999998</v>
      </c>
      <c r="P52" s="177">
        <v>9.0852600000000003E-11</v>
      </c>
      <c r="Q52" s="177">
        <v>5.3216700000000002E-5</v>
      </c>
      <c r="R52" s="177">
        <v>884.23820999999998</v>
      </c>
      <c r="S52" s="164"/>
      <c r="T52" s="160"/>
      <c r="U52" s="172">
        <v>-0.74312</v>
      </c>
      <c r="V52" s="177">
        <v>-0.74312</v>
      </c>
      <c r="W52" s="170"/>
      <c r="X52" s="160"/>
      <c r="Z52" s="178"/>
      <c r="AA52" s="178"/>
      <c r="AB52" s="178"/>
      <c r="AC52" s="178"/>
      <c r="AD52" s="178"/>
      <c r="AE52" s="178"/>
      <c r="AF52" s="178"/>
      <c r="AG52" s="179"/>
      <c r="AH52" s="179"/>
      <c r="AI52" s="178"/>
      <c r="AJ52" s="178"/>
      <c r="AK52" s="178"/>
      <c r="AL52" s="178"/>
      <c r="AM52" s="178"/>
      <c r="AN52" s="178"/>
      <c r="AO52" s="178"/>
      <c r="AP52" s="179"/>
      <c r="AQ52" s="179"/>
      <c r="AR52" s="178"/>
      <c r="AS52" s="178"/>
      <c r="AT52" s="178"/>
      <c r="AU52" s="178"/>
      <c r="AV52" s="178"/>
      <c r="AW52" s="178"/>
      <c r="AX52" s="178"/>
      <c r="AY52" s="179"/>
      <c r="AZ52" s="179"/>
      <c r="BA52" s="179"/>
      <c r="BB52" s="179"/>
      <c r="BC52" s="179"/>
    </row>
    <row r="53" spans="1:55">
      <c r="A53" s="12" t="s">
        <v>160</v>
      </c>
      <c r="B53" s="160" t="s">
        <v>155</v>
      </c>
      <c r="C53" s="162">
        <v>2.8930000000000001E-2</v>
      </c>
      <c r="D53" s="163">
        <v>1.9400000000000001E-3</v>
      </c>
      <c r="E53" s="163">
        <v>1.1E-4</v>
      </c>
      <c r="F53" s="163">
        <v>-0.83384000000000003</v>
      </c>
      <c r="G53" s="163">
        <v>1.6201899999999999E-10</v>
      </c>
      <c r="H53" s="163">
        <v>9.8765399999999995E-5</v>
      </c>
      <c r="I53" s="163">
        <v>1571.6502700000001</v>
      </c>
      <c r="J53" s="164"/>
      <c r="K53" s="160"/>
      <c r="L53" s="176">
        <v>2.8930000000000001E-2</v>
      </c>
      <c r="M53" s="177">
        <v>1.9400000000000001E-3</v>
      </c>
      <c r="N53" s="177">
        <v>1.1E-4</v>
      </c>
      <c r="O53" s="177">
        <v>-0.83384000000000003</v>
      </c>
      <c r="P53" s="177">
        <v>1.6201899999999999E-10</v>
      </c>
      <c r="Q53" s="177">
        <v>9.8765399999999995E-5</v>
      </c>
      <c r="R53" s="177">
        <v>1571.6502700000001</v>
      </c>
      <c r="S53" s="164"/>
      <c r="T53" s="160"/>
      <c r="U53" s="172">
        <v>-0.84475999999999996</v>
      </c>
      <c r="V53" s="177">
        <v>-0.84475999999999996</v>
      </c>
      <c r="W53" s="170"/>
      <c r="X53" s="160"/>
      <c r="Z53" s="178"/>
      <c r="AA53" s="178"/>
      <c r="AB53" s="178"/>
      <c r="AC53" s="178"/>
      <c r="AD53" s="178"/>
      <c r="AE53" s="178"/>
      <c r="AF53" s="178"/>
      <c r="AG53" s="179"/>
      <c r="AH53" s="179"/>
      <c r="AI53" s="178"/>
      <c r="AJ53" s="178"/>
      <c r="AK53" s="178"/>
      <c r="AL53" s="178"/>
      <c r="AM53" s="178"/>
      <c r="AN53" s="178"/>
      <c r="AO53" s="178"/>
      <c r="AP53" s="179"/>
      <c r="AQ53" s="179"/>
      <c r="AR53" s="178"/>
      <c r="AS53" s="178"/>
      <c r="AT53" s="178"/>
      <c r="AU53" s="178"/>
      <c r="AV53" s="178"/>
      <c r="AW53" s="178"/>
      <c r="AX53" s="178"/>
      <c r="AY53" s="179"/>
      <c r="AZ53" s="179"/>
      <c r="BA53" s="179"/>
      <c r="BB53" s="179"/>
      <c r="BC53" s="179"/>
    </row>
    <row r="54" spans="1:55">
      <c r="A54" s="12" t="s">
        <v>161</v>
      </c>
      <c r="B54" s="160" t="s">
        <v>155</v>
      </c>
      <c r="C54" s="162">
        <v>6.7999999999999996E-3</v>
      </c>
      <c r="D54" s="163">
        <v>5.5000000000000003E-4</v>
      </c>
      <c r="E54" s="163">
        <v>3.3084099999999997E-5</v>
      </c>
      <c r="F54" s="163">
        <v>-0.83208000000000004</v>
      </c>
      <c r="G54" s="163">
        <v>5.34516E-11</v>
      </c>
      <c r="H54" s="163">
        <v>2.3686899999999998E-5</v>
      </c>
      <c r="I54" s="163">
        <v>456.88645000000002</v>
      </c>
      <c r="J54" s="164"/>
      <c r="K54" s="160"/>
      <c r="L54" s="176">
        <v>6.7999999999999996E-3</v>
      </c>
      <c r="M54" s="177">
        <v>5.5000000000000003E-4</v>
      </c>
      <c r="N54" s="177">
        <v>3.3084099999999997E-5</v>
      </c>
      <c r="O54" s="177">
        <v>-0.83208000000000004</v>
      </c>
      <c r="P54" s="177">
        <v>5.34516E-11</v>
      </c>
      <c r="Q54" s="177">
        <v>2.3686899999999998E-5</v>
      </c>
      <c r="R54" s="177">
        <v>456.88645000000002</v>
      </c>
      <c r="S54" s="164"/>
      <c r="T54" s="160"/>
      <c r="U54" s="172">
        <v>-0.83370999999999995</v>
      </c>
      <c r="V54" s="177">
        <v>-0.83370999999999995</v>
      </c>
      <c r="W54" s="170"/>
      <c r="X54" s="160"/>
      <c r="Z54" s="178"/>
      <c r="AA54" s="178"/>
      <c r="AB54" s="178"/>
      <c r="AC54" s="178"/>
      <c r="AD54" s="178"/>
      <c r="AE54" s="178"/>
      <c r="AF54" s="178"/>
      <c r="AG54" s="179"/>
      <c r="AH54" s="179"/>
      <c r="AI54" s="178"/>
      <c r="AJ54" s="178"/>
      <c r="AK54" s="178"/>
      <c r="AL54" s="178"/>
      <c r="AM54" s="178"/>
      <c r="AN54" s="178"/>
      <c r="AO54" s="178"/>
      <c r="AP54" s="179"/>
      <c r="AQ54" s="179"/>
      <c r="AR54" s="178"/>
      <c r="AS54" s="178"/>
      <c r="AT54" s="178"/>
      <c r="AU54" s="178"/>
      <c r="AV54" s="178"/>
      <c r="AW54" s="178"/>
      <c r="AX54" s="178"/>
      <c r="AY54" s="179"/>
      <c r="AZ54" s="179"/>
      <c r="BA54" s="179"/>
      <c r="BB54" s="179"/>
      <c r="BC54" s="179"/>
    </row>
    <row r="55" spans="1:55">
      <c r="A55" s="12" t="s">
        <v>162</v>
      </c>
      <c r="B55" s="160" t="s">
        <v>155</v>
      </c>
      <c r="C55" s="162">
        <v>7.5900000000000004E-3</v>
      </c>
      <c r="D55" s="163">
        <v>6.4000000000000005E-4</v>
      </c>
      <c r="E55" s="163">
        <v>3.5765700000000002E-5</v>
      </c>
      <c r="F55" s="163">
        <v>-0.77800999999999998</v>
      </c>
      <c r="G55" s="163">
        <v>5.3916300000000003E-11</v>
      </c>
      <c r="H55" s="163">
        <v>3.8321700000000003E-5</v>
      </c>
      <c r="I55" s="163">
        <v>457.45641999999998</v>
      </c>
      <c r="J55" s="164"/>
      <c r="K55" s="160"/>
      <c r="L55" s="176">
        <v>7.5900000000000004E-3</v>
      </c>
      <c r="M55" s="177">
        <v>6.4000000000000005E-4</v>
      </c>
      <c r="N55" s="177">
        <v>3.5765700000000002E-5</v>
      </c>
      <c r="O55" s="177">
        <v>-0.77800999999999998</v>
      </c>
      <c r="P55" s="177">
        <v>5.3916300000000003E-11</v>
      </c>
      <c r="Q55" s="177">
        <v>3.8321700000000003E-5</v>
      </c>
      <c r="R55" s="177">
        <v>457.45641999999998</v>
      </c>
      <c r="S55" s="164"/>
      <c r="T55" s="160"/>
      <c r="U55" s="172">
        <v>-0.78076999999999996</v>
      </c>
      <c r="V55" s="177">
        <v>-0.78076999999999996</v>
      </c>
      <c r="W55" s="170"/>
      <c r="X55" s="160"/>
      <c r="Z55" s="178"/>
      <c r="AA55" s="178"/>
      <c r="AB55" s="178"/>
      <c r="AC55" s="178"/>
      <c r="AD55" s="178"/>
      <c r="AE55" s="178"/>
      <c r="AF55" s="178"/>
      <c r="AG55" s="179"/>
      <c r="AH55" s="179"/>
      <c r="AI55" s="178"/>
      <c r="AJ55" s="178"/>
      <c r="AK55" s="178"/>
      <c r="AL55" s="178"/>
      <c r="AM55" s="178"/>
      <c r="AN55" s="178"/>
      <c r="AO55" s="178"/>
      <c r="AP55" s="179"/>
      <c r="AQ55" s="179"/>
      <c r="AR55" s="178"/>
      <c r="AS55" s="178"/>
      <c r="AT55" s="178"/>
      <c r="AU55" s="178"/>
      <c r="AV55" s="178"/>
      <c r="AW55" s="178"/>
      <c r="AX55" s="178"/>
      <c r="AY55" s="179"/>
      <c r="AZ55" s="179"/>
      <c r="BA55" s="179"/>
      <c r="BB55" s="179"/>
      <c r="BC55" s="179"/>
    </row>
    <row r="56" spans="1:55">
      <c r="A56" s="12" t="s">
        <v>163</v>
      </c>
      <c r="B56" s="160" t="s">
        <v>155</v>
      </c>
      <c r="C56" s="162">
        <v>2.163E-2</v>
      </c>
      <c r="D56" s="163">
        <v>1.3699999999999999E-3</v>
      </c>
      <c r="E56" s="163">
        <v>7.9986800000000005E-5</v>
      </c>
      <c r="F56" s="163">
        <v>-0.90161000000000002</v>
      </c>
      <c r="G56" s="163">
        <v>9.6371600000000005E-11</v>
      </c>
      <c r="H56" s="163">
        <v>7.2292499999999999E-5</v>
      </c>
      <c r="I56" s="163">
        <v>813.13099999999997</v>
      </c>
      <c r="J56" s="164"/>
      <c r="K56" s="160"/>
      <c r="L56" s="176">
        <v>2.163E-2</v>
      </c>
      <c r="M56" s="177">
        <v>1.3699999999999999E-3</v>
      </c>
      <c r="N56" s="177">
        <v>7.9986800000000005E-5</v>
      </c>
      <c r="O56" s="177">
        <v>-0.90161000000000002</v>
      </c>
      <c r="P56" s="177">
        <v>9.6371600000000005E-11</v>
      </c>
      <c r="Q56" s="177">
        <v>7.2292499999999999E-5</v>
      </c>
      <c r="R56" s="177">
        <v>813.13099999999997</v>
      </c>
      <c r="S56" s="164"/>
      <c r="T56" s="160"/>
      <c r="U56" s="172">
        <v>-0.91168000000000005</v>
      </c>
      <c r="V56" s="177">
        <v>-0.91168000000000005</v>
      </c>
      <c r="W56" s="170"/>
      <c r="X56" s="160"/>
      <c r="Z56" s="178"/>
      <c r="AA56" s="178"/>
      <c r="AB56" s="178"/>
      <c r="AC56" s="178"/>
      <c r="AD56" s="178"/>
      <c r="AE56" s="178"/>
      <c r="AF56" s="178"/>
      <c r="AG56" s="179"/>
      <c r="AH56" s="179"/>
      <c r="AI56" s="178"/>
      <c r="AJ56" s="178"/>
      <c r="AK56" s="178"/>
      <c r="AL56" s="178"/>
      <c r="AM56" s="178"/>
      <c r="AN56" s="178"/>
      <c r="AO56" s="178"/>
      <c r="AP56" s="179"/>
      <c r="AQ56" s="179"/>
      <c r="AR56" s="178"/>
      <c r="AS56" s="178"/>
      <c r="AT56" s="178"/>
      <c r="AU56" s="178"/>
      <c r="AV56" s="178"/>
      <c r="AW56" s="178"/>
      <c r="AX56" s="178"/>
      <c r="AY56" s="179"/>
      <c r="AZ56" s="179"/>
      <c r="BA56" s="179"/>
      <c r="BB56" s="179"/>
      <c r="BC56" s="179"/>
    </row>
    <row r="57" spans="1:55">
      <c r="A57" s="12" t="s">
        <v>164</v>
      </c>
      <c r="B57" s="160" t="s">
        <v>155</v>
      </c>
      <c r="C57" s="162">
        <v>2.0109999999999999E-2</v>
      </c>
      <c r="D57" s="163">
        <v>2.1199999999999999E-3</v>
      </c>
      <c r="E57" s="163">
        <v>1.8000000000000001E-4</v>
      </c>
      <c r="F57" s="163">
        <v>-1.0366200000000001</v>
      </c>
      <c r="G57" s="163">
        <v>2.1501099999999999E-11</v>
      </c>
      <c r="H57" s="163">
        <v>1.1E-4</v>
      </c>
      <c r="I57" s="163">
        <v>433.41689000000002</v>
      </c>
      <c r="J57" s="164"/>
      <c r="K57" s="160"/>
      <c r="L57" s="176">
        <v>2.0109999999999999E-2</v>
      </c>
      <c r="M57" s="177">
        <v>2.1199999999999999E-3</v>
      </c>
      <c r="N57" s="177">
        <v>1.8000000000000001E-4</v>
      </c>
      <c r="O57" s="177">
        <v>-1.0366200000000001</v>
      </c>
      <c r="P57" s="177">
        <v>2.1501099999999999E-11</v>
      </c>
      <c r="Q57" s="177">
        <v>1.1E-4</v>
      </c>
      <c r="R57" s="177">
        <v>433.41689000000002</v>
      </c>
      <c r="S57" s="164"/>
      <c r="T57" s="160"/>
      <c r="U57" s="172">
        <v>-1.0398099999999999</v>
      </c>
      <c r="V57" s="177">
        <v>-1.0398099999999999</v>
      </c>
      <c r="W57" s="170"/>
      <c r="X57" s="160"/>
      <c r="Z57" s="178"/>
      <c r="AA57" s="178"/>
      <c r="AB57" s="178"/>
      <c r="AC57" s="178"/>
      <c r="AD57" s="178"/>
      <c r="AE57" s="178"/>
      <c r="AF57" s="178"/>
      <c r="AG57" s="179"/>
      <c r="AH57" s="179"/>
      <c r="AI57" s="178"/>
      <c r="AJ57" s="178"/>
      <c r="AK57" s="178"/>
      <c r="AL57" s="178"/>
      <c r="AM57" s="178"/>
      <c r="AN57" s="178"/>
      <c r="AO57" s="178"/>
      <c r="AP57" s="179"/>
      <c r="AQ57" s="179"/>
      <c r="AR57" s="178"/>
      <c r="AS57" s="178"/>
      <c r="AT57" s="178"/>
      <c r="AU57" s="178"/>
      <c r="AV57" s="178"/>
      <c r="AW57" s="178"/>
      <c r="AX57" s="178"/>
      <c r="AY57" s="179"/>
      <c r="AZ57" s="179"/>
      <c r="BA57" s="179"/>
      <c r="BB57" s="179"/>
      <c r="BC57" s="179"/>
    </row>
    <row r="58" spans="1:55">
      <c r="A58" s="12" t="s">
        <v>165</v>
      </c>
      <c r="B58" s="160" t="s">
        <v>155</v>
      </c>
      <c r="C58" s="162">
        <v>2.4129999999999999E-2</v>
      </c>
      <c r="D58" s="163">
        <v>2.4299999999999999E-3</v>
      </c>
      <c r="E58" s="163">
        <v>1.7000000000000001E-4</v>
      </c>
      <c r="F58" s="163">
        <v>-0.79129000000000005</v>
      </c>
      <c r="G58" s="163">
        <v>4.0346700000000003E-11</v>
      </c>
      <c r="H58" s="163">
        <v>4.0999999999999999E-4</v>
      </c>
      <c r="I58" s="163">
        <v>599.56187</v>
      </c>
      <c r="J58" s="164"/>
      <c r="K58" s="160"/>
      <c r="L58" s="176">
        <v>2.4129999999999999E-2</v>
      </c>
      <c r="M58" s="177">
        <v>2.4299999999999999E-3</v>
      </c>
      <c r="N58" s="177">
        <v>1.7000000000000001E-4</v>
      </c>
      <c r="O58" s="177">
        <v>-0.79129000000000005</v>
      </c>
      <c r="P58" s="177">
        <v>4.0346700000000003E-11</v>
      </c>
      <c r="Q58" s="177">
        <v>4.0999999999999999E-4</v>
      </c>
      <c r="R58" s="177">
        <v>599.56187</v>
      </c>
      <c r="S58" s="164"/>
      <c r="T58" s="160"/>
      <c r="U58" s="172">
        <v>-0.79307000000000005</v>
      </c>
      <c r="V58" s="177">
        <v>-0.79307000000000005</v>
      </c>
      <c r="W58" s="170"/>
      <c r="X58" s="160"/>
      <c r="Z58" s="178"/>
      <c r="AA58" s="178"/>
      <c r="AB58" s="178"/>
      <c r="AC58" s="178"/>
      <c r="AD58" s="178"/>
      <c r="AE58" s="178"/>
      <c r="AF58" s="178"/>
      <c r="AG58" s="179"/>
      <c r="AH58" s="179"/>
      <c r="AI58" s="178"/>
      <c r="AJ58" s="178"/>
      <c r="AK58" s="178"/>
      <c r="AL58" s="178"/>
      <c r="AM58" s="178"/>
      <c r="AN58" s="178"/>
      <c r="AO58" s="178"/>
      <c r="AP58" s="179"/>
      <c r="AQ58" s="179"/>
      <c r="AR58" s="178"/>
      <c r="AS58" s="178"/>
      <c r="AT58" s="178"/>
      <c r="AU58" s="178"/>
      <c r="AV58" s="178"/>
      <c r="AW58" s="178"/>
      <c r="AX58" s="178"/>
      <c r="AY58" s="179"/>
      <c r="AZ58" s="179"/>
      <c r="BA58" s="179"/>
      <c r="BB58" s="179"/>
      <c r="BC58" s="179"/>
    </row>
    <row r="59" spans="1:55">
      <c r="A59" s="12" t="s">
        <v>166</v>
      </c>
      <c r="B59" s="160" t="s">
        <v>167</v>
      </c>
      <c r="C59" s="162">
        <v>0</v>
      </c>
      <c r="D59" s="163">
        <v>0</v>
      </c>
      <c r="E59" s="163">
        <v>0</v>
      </c>
      <c r="F59" s="163">
        <v>0</v>
      </c>
      <c r="G59" s="163">
        <v>0</v>
      </c>
      <c r="H59" s="163">
        <v>0</v>
      </c>
      <c r="I59" s="163">
        <v>0</v>
      </c>
      <c r="J59" s="164"/>
      <c r="K59" s="160"/>
      <c r="L59" s="162">
        <v>2.2526236218519298E-3</v>
      </c>
      <c r="M59" s="163">
        <v>1.05921788504456E-4</v>
      </c>
      <c r="N59" s="163">
        <v>6.2532701610358892E-6</v>
      </c>
      <c r="O59" s="163">
        <v>1.9815926990324102E-2</v>
      </c>
      <c r="P59" s="163">
        <v>4.16536793493501E-11</v>
      </c>
      <c r="Q59" s="163">
        <v>6.01279483567933E-6</v>
      </c>
      <c r="R59" s="163">
        <v>1.3131918362109999E-2</v>
      </c>
      <c r="S59" s="164"/>
      <c r="T59" s="160"/>
      <c r="U59" s="172">
        <v>0</v>
      </c>
      <c r="V59" s="163">
        <v>1.9539999999999998E-2</v>
      </c>
      <c r="W59" s="170"/>
      <c r="X59" s="160"/>
      <c r="Z59" s="178"/>
      <c r="AA59" s="178"/>
      <c r="AB59" s="178"/>
      <c r="AC59" s="178"/>
      <c r="AD59" s="178"/>
      <c r="AE59" s="178"/>
      <c r="AF59" s="178"/>
      <c r="AG59" s="179"/>
      <c r="AH59" s="179"/>
      <c r="AI59" s="178"/>
      <c r="AJ59" s="178"/>
      <c r="AK59" s="178"/>
      <c r="AL59" s="178"/>
      <c r="AM59" s="178"/>
      <c r="AN59" s="178"/>
      <c r="AO59" s="178"/>
      <c r="AP59" s="179"/>
      <c r="AQ59" s="179"/>
      <c r="AR59" s="178"/>
      <c r="AS59" s="178"/>
      <c r="AT59" s="178"/>
      <c r="AU59" s="178"/>
      <c r="AV59" s="178"/>
      <c r="AW59" s="178"/>
      <c r="AX59" s="178"/>
      <c r="AY59" s="179"/>
      <c r="AZ59" s="179"/>
      <c r="BA59" s="179"/>
      <c r="BB59" s="179"/>
      <c r="BC59" s="179"/>
    </row>
    <row r="60" spans="1:55">
      <c r="A60" s="12" t="s">
        <v>168</v>
      </c>
      <c r="B60" s="160" t="s">
        <v>167</v>
      </c>
      <c r="C60" s="175">
        <v>0</v>
      </c>
      <c r="D60" s="163">
        <v>0</v>
      </c>
      <c r="E60" s="163">
        <v>0</v>
      </c>
      <c r="F60" s="163">
        <v>0</v>
      </c>
      <c r="G60" s="163">
        <v>0</v>
      </c>
      <c r="H60" s="163">
        <v>0</v>
      </c>
      <c r="I60" s="163">
        <v>0</v>
      </c>
      <c r="J60" s="164"/>
      <c r="K60" s="160"/>
      <c r="L60" s="162">
        <v>1.0982099204866198E-3</v>
      </c>
      <c r="M60" s="163">
        <v>5.1639500626228899E-5</v>
      </c>
      <c r="N60" s="163">
        <v>3.0486243950006996E-6</v>
      </c>
      <c r="O60" s="163">
        <v>9.6607561926042602E-3</v>
      </c>
      <c r="P60" s="163">
        <v>2.0307202429413301E-11</v>
      </c>
      <c r="Q60" s="163">
        <v>2.9313867058559399E-6</v>
      </c>
      <c r="R60" s="163">
        <v>6.40213610493589E-3</v>
      </c>
      <c r="S60" s="164"/>
      <c r="T60" s="160"/>
      <c r="U60" s="162">
        <v>0</v>
      </c>
      <c r="V60" s="66">
        <v>9.5265230329405794E-3</v>
      </c>
      <c r="W60" s="170"/>
      <c r="X60" s="160"/>
      <c r="Z60" s="178"/>
      <c r="AA60" s="178"/>
      <c r="AB60" s="178"/>
      <c r="AC60" s="178"/>
      <c r="AD60" s="178"/>
      <c r="AE60" s="178"/>
      <c r="AF60" s="178"/>
      <c r="AG60" s="179"/>
      <c r="AH60" s="179"/>
      <c r="AI60" s="178"/>
      <c r="AJ60" s="178"/>
      <c r="AK60" s="178"/>
      <c r="AL60" s="178"/>
      <c r="AM60" s="178"/>
      <c r="AN60" s="178"/>
      <c r="AO60" s="178"/>
      <c r="AP60" s="179"/>
      <c r="AQ60" s="179"/>
      <c r="AR60" s="178"/>
      <c r="AS60" s="178"/>
      <c r="AT60" s="178"/>
      <c r="AU60" s="178"/>
      <c r="AV60" s="178"/>
      <c r="AW60" s="178"/>
      <c r="AX60" s="178"/>
      <c r="AY60" s="179"/>
      <c r="AZ60" s="179"/>
      <c r="BA60" s="179"/>
      <c r="BB60" s="179"/>
      <c r="BC60" s="179"/>
    </row>
    <row r="61" spans="1:55" ht="13.9" thickBot="1">
      <c r="A61" s="13" t="s">
        <v>169</v>
      </c>
      <c r="B61" s="173" t="s">
        <v>167</v>
      </c>
      <c r="C61" s="165">
        <v>0</v>
      </c>
      <c r="D61" s="174">
        <v>0</v>
      </c>
      <c r="E61" s="166">
        <v>0</v>
      </c>
      <c r="F61" s="166">
        <v>0</v>
      </c>
      <c r="G61" s="166">
        <v>0</v>
      </c>
      <c r="H61" s="166">
        <v>0</v>
      </c>
      <c r="I61" s="166">
        <v>0</v>
      </c>
      <c r="J61" s="167"/>
      <c r="K61" s="161"/>
      <c r="L61" s="165">
        <v>1.3386935380784799E-2</v>
      </c>
      <c r="M61" s="166">
        <v>6.2947406054482402E-4</v>
      </c>
      <c r="N61" s="166">
        <v>3.7162055281812305E-5</v>
      </c>
      <c r="O61" s="166">
        <v>0.11776247552253401</v>
      </c>
      <c r="P61" s="166">
        <v>2.4754029408750302E-10</v>
      </c>
      <c r="Q61" s="166">
        <v>3.5732953850932798E-5</v>
      </c>
      <c r="R61" s="166">
        <v>7.8040619317835208E-2</v>
      </c>
      <c r="S61" s="167"/>
      <c r="T61" s="161"/>
      <c r="U61" s="165">
        <v>0</v>
      </c>
      <c r="V61" s="166">
        <v>0.11612620307511301</v>
      </c>
      <c r="W61" s="171"/>
      <c r="X61" s="161"/>
      <c r="Z61" s="178"/>
      <c r="AA61" s="178"/>
      <c r="AB61" s="178"/>
      <c r="AC61" s="178"/>
      <c r="AD61" s="178"/>
      <c r="AE61" s="178"/>
      <c r="AF61" s="178"/>
      <c r="AG61" s="179"/>
      <c r="AH61" s="179"/>
      <c r="AI61" s="178"/>
      <c r="AJ61" s="178"/>
      <c r="AK61" s="178"/>
      <c r="AL61" s="178"/>
      <c r="AM61" s="178"/>
      <c r="AN61" s="178"/>
      <c r="AO61" s="178"/>
      <c r="AP61" s="179"/>
      <c r="AQ61" s="179"/>
      <c r="AR61" s="178"/>
      <c r="AS61" s="178"/>
      <c r="AT61" s="178"/>
      <c r="AU61" s="178"/>
      <c r="AV61" s="178"/>
      <c r="AW61" s="178"/>
      <c r="AX61" s="178"/>
      <c r="AY61" s="179"/>
      <c r="AZ61" s="179"/>
      <c r="BA61" s="179"/>
      <c r="BB61" s="179"/>
      <c r="BC61" s="179"/>
    </row>
    <row r="62" spans="1:55" ht="14.45">
      <c r="C62"/>
    </row>
    <row r="63" spans="1:55" ht="14.45">
      <c r="C63"/>
    </row>
    <row r="64" spans="1:55" ht="14.45">
      <c r="C64"/>
    </row>
  </sheetData>
  <mergeCells count="9">
    <mergeCell ref="U11:X11"/>
    <mergeCell ref="W12:X12"/>
    <mergeCell ref="L12:R12"/>
    <mergeCell ref="C12:I12"/>
    <mergeCell ref="A12:A13"/>
    <mergeCell ref="J12:K12"/>
    <mergeCell ref="S12:T12"/>
    <mergeCell ref="B12:B13"/>
    <mergeCell ref="C11:T11"/>
  </mergeCells>
  <phoneticPr fontId="10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79998168889431442"/>
  </sheetPr>
  <dimension ref="A1:Q25"/>
  <sheetViews>
    <sheetView workbookViewId="0">
      <selection activeCell="E15" sqref="E15"/>
    </sheetView>
  </sheetViews>
  <sheetFormatPr defaultColWidth="9.140625" defaultRowHeight="13.15"/>
  <cols>
    <col min="1" max="1" width="29.85546875" style="1" customWidth="1"/>
    <col min="2" max="2" width="17.28515625" style="1" bestFit="1" customWidth="1"/>
    <col min="3" max="3" width="9.140625" style="1"/>
    <col min="4" max="4" width="26.5703125" style="1" bestFit="1" customWidth="1"/>
    <col min="5" max="5" width="16.140625" style="1" bestFit="1" customWidth="1"/>
    <col min="6" max="16384" width="9.140625" style="1"/>
  </cols>
  <sheetData>
    <row r="1" spans="1:17">
      <c r="A1" s="2" t="s">
        <v>0</v>
      </c>
    </row>
    <row r="2" spans="1:17">
      <c r="A2" s="1" t="s">
        <v>1</v>
      </c>
    </row>
    <row r="3" spans="1:17">
      <c r="A3" s="1" t="s">
        <v>2</v>
      </c>
    </row>
    <row r="6" spans="1:17">
      <c r="A6" s="2" t="s">
        <v>3</v>
      </c>
    </row>
    <row r="7" spans="1:17">
      <c r="A7" s="4" t="s">
        <v>85</v>
      </c>
      <c r="B7" s="4"/>
      <c r="C7" s="4"/>
      <c r="D7" s="4"/>
      <c r="E7" s="4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s="5" customFormat="1"/>
    <row r="10" spans="1:17" ht="13.9" thickBot="1">
      <c r="A10" s="80" t="s">
        <v>170</v>
      </c>
      <c r="B10" s="5"/>
      <c r="D10" s="80" t="s">
        <v>171</v>
      </c>
    </row>
    <row r="11" spans="1:17" ht="15" customHeight="1" thickBot="1">
      <c r="A11" s="198" t="s">
        <v>87</v>
      </c>
      <c r="B11" s="199"/>
      <c r="D11" s="196" t="s">
        <v>88</v>
      </c>
      <c r="E11" s="197"/>
    </row>
    <row r="12" spans="1:17" ht="13.9" thickBot="1">
      <c r="A12" s="25" t="s">
        <v>172</v>
      </c>
      <c r="B12" s="27" t="s">
        <v>173</v>
      </c>
      <c r="D12" s="25" t="s">
        <v>172</v>
      </c>
      <c r="E12" s="27" t="s">
        <v>173</v>
      </c>
    </row>
    <row r="13" spans="1:17">
      <c r="A13" s="81" t="s">
        <v>174</v>
      </c>
      <c r="B13" s="86">
        <v>1</v>
      </c>
      <c r="D13" s="81" t="s">
        <v>174</v>
      </c>
      <c r="E13" s="86">
        <v>1</v>
      </c>
    </row>
    <row r="14" spans="1:17">
      <c r="A14" s="81" t="s">
        <v>175</v>
      </c>
      <c r="B14" s="86">
        <v>1</v>
      </c>
      <c r="D14" s="81" t="s">
        <v>175</v>
      </c>
      <c r="E14" s="86">
        <v>1</v>
      </c>
    </row>
    <row r="15" spans="1:17">
      <c r="A15" s="79" t="s">
        <v>176</v>
      </c>
      <c r="B15" s="86">
        <v>36</v>
      </c>
      <c r="D15" s="79" t="s">
        <v>176</v>
      </c>
      <c r="E15" s="86">
        <v>25</v>
      </c>
    </row>
    <row r="16" spans="1:17">
      <c r="A16" s="79" t="s">
        <v>177</v>
      </c>
      <c r="B16" s="86">
        <v>34</v>
      </c>
      <c r="D16" s="79" t="s">
        <v>177</v>
      </c>
      <c r="E16" s="86">
        <v>25</v>
      </c>
    </row>
    <row r="17" spans="1:5">
      <c r="A17" s="79" t="s">
        <v>178</v>
      </c>
      <c r="B17" s="86">
        <v>298</v>
      </c>
      <c r="D17" s="79" t="s">
        <v>178</v>
      </c>
      <c r="E17" s="86">
        <v>298</v>
      </c>
    </row>
    <row r="18" spans="1:5" ht="13.9" thickBot="1">
      <c r="A18" s="82" t="s">
        <v>179</v>
      </c>
      <c r="B18" s="87">
        <v>22800</v>
      </c>
      <c r="D18" s="82" t="s">
        <v>179</v>
      </c>
      <c r="E18" s="87">
        <v>22800</v>
      </c>
    </row>
    <row r="25" spans="1:5" ht="15" customHeight="1"/>
  </sheetData>
  <mergeCells count="2">
    <mergeCell ref="D11:E11"/>
    <mergeCell ref="A11:B1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D3D5D1A4BB9F4D9324ED621A4E5283" ma:contentTypeVersion="10" ma:contentTypeDescription="Create a new document." ma:contentTypeScope="" ma:versionID="0429de5767f619d99eaa35937ac7a169">
  <xsd:schema xmlns:xsd="http://www.w3.org/2001/XMLSchema" xmlns:xs="http://www.w3.org/2001/XMLSchema" xmlns:p="http://schemas.microsoft.com/office/2006/metadata/properties" xmlns:ns2="78caa59e-73ea-4173-bbe5-be4439cbe162" xmlns:ns3="0cab7e1b-182b-4cf8-bbfe-5fa33281338d" targetNamespace="http://schemas.microsoft.com/office/2006/metadata/properties" ma:root="true" ma:fieldsID="fed28e542a4f6db9010616e605343d91" ns2:_="" ns3:_="">
    <xsd:import namespace="78caa59e-73ea-4173-bbe5-be4439cbe162"/>
    <xsd:import namespace="0cab7e1b-182b-4cf8-bbfe-5fa3328133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caa59e-73ea-4173-bbe5-be4439cbe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b7e1b-182b-4cf8-bbfe-5fa3328133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10605D-85F8-43D6-AEA5-9F2E49655118}"/>
</file>

<file path=customXml/itemProps2.xml><?xml version="1.0" encoding="utf-8"?>
<ds:datastoreItem xmlns:ds="http://schemas.openxmlformats.org/officeDocument/2006/customXml" ds:itemID="{58245771-6D21-4414-AD88-F270A2D6589C}"/>
</file>

<file path=customXml/itemProps3.xml><?xml version="1.0" encoding="utf-8"?>
<ds:datastoreItem xmlns:ds="http://schemas.openxmlformats.org/officeDocument/2006/customXml" ds:itemID="{4FDD2E81-4251-46A4-8176-B41F690787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Mutchek, Michele A. (CONTR)</dc:creator>
  <cp:keywords/>
  <dc:description/>
  <cp:lastModifiedBy>Jamieson, Matthew B.</cp:lastModifiedBy>
  <cp:revision/>
  <dcterms:created xsi:type="dcterms:W3CDTF">2017-06-07T12:59:59Z</dcterms:created>
  <dcterms:modified xsi:type="dcterms:W3CDTF">2022-06-16T18:29:15Z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0x010100B3D3D5D1A4BB9F4D9324ED621A4E5283</vt:lpwstr>
  </property>
</Properties>
</file>