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rynockm\Desktop\"/>
    </mc:Choice>
  </mc:AlternateContent>
  <xr:revisionPtr revIDLastSave="1" documentId="8_{793B04ED-415F-490D-ACFD-6797C660253B}" xr6:coauthVersionLast="47" xr6:coauthVersionMax="47" xr10:uidLastSave="{A297445C-CB0B-493E-A8EE-6D74D8568415}"/>
  <bookViews>
    <workbookView xWindow="-110" yWindow="-110" windowWidth="19420" windowHeight="10420" tabRatio="741" firstSheet="4" activeTab="3" xr2:uid="{00000000-000D-0000-FFFF-FFFF00000000}"/>
  </bookViews>
  <sheets>
    <sheet name="Product System Overview" sheetId="56" r:id="rId1"/>
    <sheet name="(PROP-A)1. UP Name" sheetId="60" r:id="rId2"/>
    <sheet name="UP Template" sheetId="59" r:id="rId3"/>
    <sheet name="NETL Unit Process Data" sheetId="61" r:id="rId4"/>
    <sheet name="GWP Impact Factors" sheetId="20" r:id="rId5"/>
  </sheets>
  <externalReferences>
    <externalReference r:id="rId6"/>
  </externalReferences>
  <definedNames>
    <definedName name="Event_Effect">[1]Sheet1!$B$13:$D$35</definedName>
    <definedName name="Seasonal_MW">[1]Sheet1!$B$4:$E$9</definedName>
  </definedNames>
  <calcPr calcId="191028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9" i="59" l="1"/>
  <c r="P109" i="59"/>
  <c r="G108" i="59"/>
  <c r="P108" i="59"/>
  <c r="G107" i="59"/>
  <c r="P107" i="59"/>
  <c r="G106" i="59"/>
  <c r="P106" i="59"/>
  <c r="G105" i="59"/>
  <c r="P105" i="59"/>
  <c r="G104" i="59"/>
  <c r="P104" i="59"/>
  <c r="G98" i="59"/>
  <c r="P98" i="59"/>
  <c r="G97" i="59"/>
  <c r="P97" i="59"/>
  <c r="G96" i="59"/>
  <c r="P96" i="59"/>
  <c r="G95" i="59"/>
  <c r="P95" i="59"/>
  <c r="G94" i="59"/>
  <c r="P94" i="59"/>
  <c r="G93" i="59"/>
  <c r="P93" i="59"/>
  <c r="G72" i="59"/>
  <c r="P72" i="59"/>
  <c r="G73" i="59"/>
  <c r="P73" i="59"/>
  <c r="G74" i="59"/>
  <c r="P74" i="59"/>
  <c r="G75" i="59"/>
  <c r="P75" i="59"/>
  <c r="G76" i="59"/>
  <c r="P76" i="59"/>
  <c r="G71" i="59"/>
  <c r="P71" i="59"/>
  <c r="G50" i="59"/>
  <c r="P50" i="59"/>
  <c r="G51" i="59"/>
  <c r="P51" i="59"/>
  <c r="G52" i="59"/>
  <c r="P52" i="59"/>
  <c r="G53" i="59"/>
  <c r="P53" i="59"/>
  <c r="G54" i="59"/>
  <c r="P54" i="59"/>
  <c r="G49" i="59"/>
  <c r="P49" i="59"/>
  <c r="G40" i="59"/>
  <c r="P40" i="59"/>
  <c r="G41" i="59"/>
  <c r="P41" i="59"/>
  <c r="G42" i="59"/>
  <c r="P42" i="59"/>
  <c r="G43" i="59"/>
  <c r="P43" i="59"/>
  <c r="G39" i="59"/>
  <c r="P39" i="59"/>
  <c r="O49" i="60"/>
  <c r="O72" i="60"/>
  <c r="O71" i="60"/>
  <c r="G40" i="60"/>
  <c r="P40" i="60"/>
  <c r="G41" i="60"/>
  <c r="P41" i="60"/>
  <c r="G42" i="60"/>
  <c r="P42" i="60"/>
  <c r="G43" i="60"/>
  <c r="P43" i="60"/>
  <c r="G39" i="60"/>
  <c r="P39" i="60"/>
  <c r="G50" i="60"/>
  <c r="P50" i="60"/>
  <c r="G51" i="60"/>
  <c r="P51" i="60"/>
  <c r="G52" i="60"/>
  <c r="P52" i="60"/>
  <c r="G53" i="60"/>
  <c r="P53" i="60"/>
  <c r="G54" i="60"/>
  <c r="P54" i="60"/>
  <c r="G49" i="60"/>
  <c r="P49" i="60"/>
  <c r="G72" i="60"/>
  <c r="P72" i="60"/>
  <c r="G73" i="60"/>
  <c r="P73" i="60"/>
  <c r="G74" i="60"/>
  <c r="P74" i="60"/>
  <c r="G75" i="60"/>
  <c r="P75" i="60"/>
  <c r="G76" i="60"/>
  <c r="P76" i="60"/>
  <c r="G71" i="60"/>
  <c r="P71" i="60"/>
  <c r="G105" i="60"/>
  <c r="P105" i="60"/>
  <c r="G106" i="60"/>
  <c r="P106" i="60"/>
  <c r="G107" i="60"/>
  <c r="P107" i="60"/>
  <c r="G108" i="60"/>
  <c r="P108" i="60"/>
  <c r="G109" i="60"/>
  <c r="P109" i="60"/>
  <c r="G104" i="60"/>
  <c r="P104" i="60"/>
  <c r="G94" i="60"/>
  <c r="P94" i="60"/>
  <c r="G95" i="60"/>
  <c r="P95" i="60"/>
  <c r="G96" i="60"/>
  <c r="P96" i="60"/>
  <c r="G97" i="60"/>
  <c r="P97" i="60"/>
  <c r="G98" i="60"/>
  <c r="P98" i="60"/>
  <c r="G93" i="60"/>
  <c r="O93" i="60"/>
  <c r="P93" i="60"/>
  <c r="F71" i="60"/>
  <c r="F72" i="60"/>
  <c r="F73" i="60"/>
  <c r="F74" i="60"/>
  <c r="F75" i="60"/>
  <c r="F76" i="60"/>
  <c r="F93" i="60"/>
  <c r="F94" i="60"/>
  <c r="F95" i="60"/>
  <c r="F96" i="60"/>
  <c r="F97" i="60"/>
  <c r="F98" i="60"/>
  <c r="F104" i="60"/>
  <c r="F105" i="60"/>
  <c r="F106" i="60"/>
  <c r="F107" i="60"/>
  <c r="F108" i="60"/>
  <c r="F109" i="60"/>
  <c r="P113" i="60"/>
  <c r="F39" i="60"/>
  <c r="F40" i="60"/>
  <c r="F41" i="60"/>
  <c r="F42" i="60"/>
  <c r="F43" i="60"/>
  <c r="F49" i="60"/>
  <c r="F50" i="60"/>
  <c r="F51" i="60"/>
  <c r="F52" i="60"/>
  <c r="F53" i="60"/>
  <c r="F54" i="60"/>
  <c r="P112" i="60"/>
  <c r="P114" i="60"/>
  <c r="I109" i="60"/>
  <c r="Q109" i="60"/>
  <c r="M109" i="60"/>
  <c r="H109" i="60"/>
  <c r="H33" i="60"/>
  <c r="L109" i="60"/>
  <c r="G33" i="60"/>
  <c r="K109" i="60"/>
  <c r="F33" i="60"/>
  <c r="J109" i="60"/>
  <c r="I108" i="60"/>
  <c r="Q108" i="60"/>
  <c r="M108" i="60"/>
  <c r="H108" i="60"/>
  <c r="L108" i="60"/>
  <c r="K108" i="60"/>
  <c r="J108" i="60"/>
  <c r="I107" i="60"/>
  <c r="Q107" i="60"/>
  <c r="M107" i="60"/>
  <c r="H107" i="60"/>
  <c r="L107" i="60"/>
  <c r="K107" i="60"/>
  <c r="J107" i="60"/>
  <c r="I106" i="60"/>
  <c r="Q106" i="60"/>
  <c r="M106" i="60"/>
  <c r="H106" i="60"/>
  <c r="L106" i="60"/>
  <c r="K106" i="60"/>
  <c r="J106" i="60"/>
  <c r="I105" i="60"/>
  <c r="Q105" i="60"/>
  <c r="M105" i="60"/>
  <c r="H105" i="60"/>
  <c r="L105" i="60"/>
  <c r="K105" i="60"/>
  <c r="J105" i="60"/>
  <c r="I104" i="60"/>
  <c r="Q104" i="60"/>
  <c r="M104" i="60"/>
  <c r="H104" i="60"/>
  <c r="L104" i="60"/>
  <c r="K104" i="60"/>
  <c r="J104" i="60"/>
  <c r="I98" i="60"/>
  <c r="Q98" i="60"/>
  <c r="M98" i="60"/>
  <c r="H98" i="60"/>
  <c r="L98" i="60"/>
  <c r="K98" i="60"/>
  <c r="J98" i="60"/>
  <c r="I97" i="60"/>
  <c r="Q97" i="60"/>
  <c r="M97" i="60"/>
  <c r="H97" i="60"/>
  <c r="L97" i="60"/>
  <c r="K97" i="60"/>
  <c r="J97" i="60"/>
  <c r="I96" i="60"/>
  <c r="Q96" i="60"/>
  <c r="M96" i="60"/>
  <c r="H96" i="60"/>
  <c r="L96" i="60"/>
  <c r="K96" i="60"/>
  <c r="J96" i="60"/>
  <c r="I95" i="60"/>
  <c r="Q95" i="60"/>
  <c r="M95" i="60"/>
  <c r="H95" i="60"/>
  <c r="L95" i="60"/>
  <c r="K95" i="60"/>
  <c r="J95" i="60"/>
  <c r="I94" i="60"/>
  <c r="Q94" i="60"/>
  <c r="M94" i="60"/>
  <c r="H94" i="60"/>
  <c r="L94" i="60"/>
  <c r="K94" i="60"/>
  <c r="J94" i="60"/>
  <c r="I93" i="60"/>
  <c r="Q93" i="60"/>
  <c r="M93" i="60"/>
  <c r="H93" i="60"/>
  <c r="L93" i="60"/>
  <c r="K93" i="60"/>
  <c r="J93" i="60"/>
  <c r="M87" i="60"/>
  <c r="L87" i="60"/>
  <c r="K87" i="60"/>
  <c r="J87" i="60"/>
  <c r="I87" i="60"/>
  <c r="M86" i="60"/>
  <c r="L86" i="60"/>
  <c r="K86" i="60"/>
  <c r="J86" i="60"/>
  <c r="I86" i="60"/>
  <c r="M85" i="60"/>
  <c r="L85" i="60"/>
  <c r="K85" i="60"/>
  <c r="J85" i="60"/>
  <c r="I85" i="60"/>
  <c r="M84" i="60"/>
  <c r="L84" i="60"/>
  <c r="K84" i="60"/>
  <c r="J84" i="60"/>
  <c r="I84" i="60"/>
  <c r="M83" i="60"/>
  <c r="L83" i="60"/>
  <c r="K83" i="60"/>
  <c r="J83" i="60"/>
  <c r="I83" i="60"/>
  <c r="M82" i="60"/>
  <c r="L82" i="60"/>
  <c r="K82" i="60"/>
  <c r="J82" i="60"/>
  <c r="I82" i="60"/>
  <c r="I76" i="60"/>
  <c r="Q76" i="60"/>
  <c r="M76" i="60"/>
  <c r="H76" i="60"/>
  <c r="L76" i="60"/>
  <c r="K76" i="60"/>
  <c r="J76" i="60"/>
  <c r="I75" i="60"/>
  <c r="Q75" i="60"/>
  <c r="M75" i="60"/>
  <c r="H75" i="60"/>
  <c r="L75" i="60"/>
  <c r="K75" i="60"/>
  <c r="J75" i="60"/>
  <c r="I74" i="60"/>
  <c r="Q74" i="60"/>
  <c r="M74" i="60"/>
  <c r="H74" i="60"/>
  <c r="L74" i="60"/>
  <c r="K74" i="60"/>
  <c r="J74" i="60"/>
  <c r="I73" i="60"/>
  <c r="Q73" i="60"/>
  <c r="M73" i="60"/>
  <c r="H73" i="60"/>
  <c r="L73" i="60"/>
  <c r="K73" i="60"/>
  <c r="J73" i="60"/>
  <c r="I72" i="60"/>
  <c r="Q72" i="60"/>
  <c r="M72" i="60"/>
  <c r="H72" i="60"/>
  <c r="L72" i="60"/>
  <c r="K72" i="60"/>
  <c r="J72" i="60"/>
  <c r="I71" i="60"/>
  <c r="Q71" i="60"/>
  <c r="M71" i="60"/>
  <c r="H71" i="60"/>
  <c r="L71" i="60"/>
  <c r="K71" i="60"/>
  <c r="J71" i="60"/>
  <c r="M65" i="60"/>
  <c r="L65" i="60"/>
  <c r="K65" i="60"/>
  <c r="J65" i="60"/>
  <c r="I65" i="60"/>
  <c r="M64" i="60"/>
  <c r="L64" i="60"/>
  <c r="K64" i="60"/>
  <c r="J64" i="60"/>
  <c r="I64" i="60"/>
  <c r="M63" i="60"/>
  <c r="L63" i="60"/>
  <c r="K63" i="60"/>
  <c r="J63" i="60"/>
  <c r="I63" i="60"/>
  <c r="M62" i="60"/>
  <c r="L62" i="60"/>
  <c r="K62" i="60"/>
  <c r="J62" i="60"/>
  <c r="I62" i="60"/>
  <c r="M61" i="60"/>
  <c r="L61" i="60"/>
  <c r="K61" i="60"/>
  <c r="J61" i="60"/>
  <c r="I61" i="60"/>
  <c r="M60" i="60"/>
  <c r="L60" i="60"/>
  <c r="K60" i="60"/>
  <c r="J60" i="60"/>
  <c r="I60" i="60"/>
  <c r="I54" i="60"/>
  <c r="Q54" i="60"/>
  <c r="M54" i="60"/>
  <c r="H54" i="60"/>
  <c r="L54" i="60"/>
  <c r="K54" i="60"/>
  <c r="J54" i="60"/>
  <c r="I53" i="60"/>
  <c r="Q53" i="60"/>
  <c r="M53" i="60"/>
  <c r="H53" i="60"/>
  <c r="L53" i="60"/>
  <c r="K53" i="60"/>
  <c r="J53" i="60"/>
  <c r="I52" i="60"/>
  <c r="Q52" i="60"/>
  <c r="M52" i="60"/>
  <c r="H52" i="60"/>
  <c r="L52" i="60"/>
  <c r="K52" i="60"/>
  <c r="J52" i="60"/>
  <c r="I51" i="60"/>
  <c r="Q51" i="60"/>
  <c r="M51" i="60"/>
  <c r="H51" i="60"/>
  <c r="L51" i="60"/>
  <c r="K51" i="60"/>
  <c r="J51" i="60"/>
  <c r="I50" i="60"/>
  <c r="Q50" i="60"/>
  <c r="M50" i="60"/>
  <c r="H50" i="60"/>
  <c r="L50" i="60"/>
  <c r="K50" i="60"/>
  <c r="J50" i="60"/>
  <c r="I49" i="60"/>
  <c r="Q49" i="60"/>
  <c r="M49" i="60"/>
  <c r="H49" i="60"/>
  <c r="L49" i="60"/>
  <c r="K49" i="60"/>
  <c r="J49" i="60"/>
  <c r="I43" i="60"/>
  <c r="Q43" i="60"/>
  <c r="M43" i="60"/>
  <c r="H43" i="60"/>
  <c r="L43" i="60"/>
  <c r="K43" i="60"/>
  <c r="J43" i="60"/>
  <c r="I42" i="60"/>
  <c r="Q42" i="60"/>
  <c r="M42" i="60"/>
  <c r="H42" i="60"/>
  <c r="L42" i="60"/>
  <c r="K42" i="60"/>
  <c r="J42" i="60"/>
  <c r="I41" i="60"/>
  <c r="Q41" i="60"/>
  <c r="M41" i="60"/>
  <c r="H41" i="60"/>
  <c r="L41" i="60"/>
  <c r="K41" i="60"/>
  <c r="J41" i="60"/>
  <c r="I40" i="60"/>
  <c r="Q40" i="60"/>
  <c r="M40" i="60"/>
  <c r="H40" i="60"/>
  <c r="L40" i="60"/>
  <c r="K40" i="60"/>
  <c r="J40" i="60"/>
  <c r="I39" i="60"/>
  <c r="Q39" i="60"/>
  <c r="M39" i="60"/>
  <c r="H39" i="60"/>
  <c r="L39" i="60"/>
  <c r="K39" i="60"/>
  <c r="J39" i="60"/>
  <c r="M38" i="60"/>
  <c r="H38" i="60"/>
  <c r="L38" i="60"/>
  <c r="G38" i="60"/>
  <c r="K38" i="60"/>
  <c r="F38" i="60"/>
  <c r="J38" i="60"/>
  <c r="I38" i="60"/>
  <c r="M33" i="60"/>
  <c r="L33" i="60"/>
  <c r="K33" i="60"/>
  <c r="J33" i="60"/>
  <c r="I33" i="60"/>
  <c r="M75" i="59"/>
  <c r="M49" i="59"/>
  <c r="M39" i="59"/>
  <c r="M40" i="59"/>
  <c r="M41" i="59"/>
  <c r="M42" i="59"/>
  <c r="M43" i="59"/>
  <c r="H109" i="59"/>
  <c r="H33" i="59"/>
  <c r="L109" i="59"/>
  <c r="G33" i="59"/>
  <c r="K109" i="59"/>
  <c r="F109" i="59"/>
  <c r="F33" i="59"/>
  <c r="J109" i="59"/>
  <c r="H108" i="59"/>
  <c r="L108" i="59"/>
  <c r="K108" i="59"/>
  <c r="F108" i="59"/>
  <c r="J108" i="59"/>
  <c r="H107" i="59"/>
  <c r="L107" i="59"/>
  <c r="K107" i="59"/>
  <c r="F107" i="59"/>
  <c r="J107" i="59"/>
  <c r="H106" i="59"/>
  <c r="L106" i="59"/>
  <c r="K106" i="59"/>
  <c r="F106" i="59"/>
  <c r="J106" i="59"/>
  <c r="H105" i="59"/>
  <c r="L105" i="59"/>
  <c r="K105" i="59"/>
  <c r="F105" i="59"/>
  <c r="J105" i="59"/>
  <c r="H104" i="59"/>
  <c r="L104" i="59"/>
  <c r="K104" i="59"/>
  <c r="F104" i="59"/>
  <c r="J104" i="59"/>
  <c r="H98" i="59"/>
  <c r="L98" i="59"/>
  <c r="K98" i="59"/>
  <c r="F98" i="59"/>
  <c r="J98" i="59"/>
  <c r="H97" i="59"/>
  <c r="L97" i="59"/>
  <c r="K97" i="59"/>
  <c r="F97" i="59"/>
  <c r="J97" i="59"/>
  <c r="H96" i="59"/>
  <c r="L96" i="59"/>
  <c r="K96" i="59"/>
  <c r="F96" i="59"/>
  <c r="J96" i="59"/>
  <c r="H95" i="59"/>
  <c r="L95" i="59"/>
  <c r="K95" i="59"/>
  <c r="F95" i="59"/>
  <c r="J95" i="59"/>
  <c r="H94" i="59"/>
  <c r="L94" i="59"/>
  <c r="K94" i="59"/>
  <c r="F94" i="59"/>
  <c r="J94" i="59"/>
  <c r="H93" i="59"/>
  <c r="L93" i="59"/>
  <c r="K93" i="59"/>
  <c r="F93" i="59"/>
  <c r="J93" i="59"/>
  <c r="L87" i="59"/>
  <c r="K87" i="59"/>
  <c r="J87" i="59"/>
  <c r="L86" i="59"/>
  <c r="K86" i="59"/>
  <c r="J86" i="59"/>
  <c r="L85" i="59"/>
  <c r="K85" i="59"/>
  <c r="J85" i="59"/>
  <c r="L84" i="59"/>
  <c r="K84" i="59"/>
  <c r="J84" i="59"/>
  <c r="L83" i="59"/>
  <c r="K83" i="59"/>
  <c r="J83" i="59"/>
  <c r="L82" i="59"/>
  <c r="K82" i="59"/>
  <c r="J82" i="59"/>
  <c r="H76" i="59"/>
  <c r="L76" i="59"/>
  <c r="K76" i="59"/>
  <c r="F76" i="59"/>
  <c r="J76" i="59"/>
  <c r="H75" i="59"/>
  <c r="L75" i="59"/>
  <c r="K75" i="59"/>
  <c r="F75" i="59"/>
  <c r="J75" i="59"/>
  <c r="H74" i="59"/>
  <c r="L74" i="59"/>
  <c r="K74" i="59"/>
  <c r="F74" i="59"/>
  <c r="J74" i="59"/>
  <c r="H73" i="59"/>
  <c r="L73" i="59"/>
  <c r="K73" i="59"/>
  <c r="F73" i="59"/>
  <c r="J73" i="59"/>
  <c r="H72" i="59"/>
  <c r="L72" i="59"/>
  <c r="K72" i="59"/>
  <c r="F72" i="59"/>
  <c r="J72" i="59"/>
  <c r="H71" i="59"/>
  <c r="L71" i="59"/>
  <c r="K71" i="59"/>
  <c r="F71" i="59"/>
  <c r="J71" i="59"/>
  <c r="L65" i="59"/>
  <c r="K65" i="59"/>
  <c r="J65" i="59"/>
  <c r="L64" i="59"/>
  <c r="K64" i="59"/>
  <c r="J64" i="59"/>
  <c r="L63" i="59"/>
  <c r="K63" i="59"/>
  <c r="J63" i="59"/>
  <c r="L62" i="59"/>
  <c r="K62" i="59"/>
  <c r="J62" i="59"/>
  <c r="L61" i="59"/>
  <c r="K61" i="59"/>
  <c r="J61" i="59"/>
  <c r="L60" i="59"/>
  <c r="K60" i="59"/>
  <c r="J60" i="59"/>
  <c r="K39" i="59"/>
  <c r="K51" i="59"/>
  <c r="H54" i="59"/>
  <c r="L54" i="59"/>
  <c r="K54" i="59"/>
  <c r="F54" i="59"/>
  <c r="J54" i="59"/>
  <c r="H53" i="59"/>
  <c r="L53" i="59"/>
  <c r="K53" i="59"/>
  <c r="F53" i="59"/>
  <c r="J53" i="59"/>
  <c r="H52" i="59"/>
  <c r="L52" i="59"/>
  <c r="K52" i="59"/>
  <c r="F52" i="59"/>
  <c r="J52" i="59"/>
  <c r="H51" i="59"/>
  <c r="L51" i="59"/>
  <c r="F51" i="59"/>
  <c r="J51" i="59"/>
  <c r="H50" i="59"/>
  <c r="L50" i="59"/>
  <c r="K50" i="59"/>
  <c r="F50" i="59"/>
  <c r="J50" i="59"/>
  <c r="H49" i="59"/>
  <c r="L49" i="59"/>
  <c r="K49" i="59"/>
  <c r="F49" i="59"/>
  <c r="J49" i="59"/>
  <c r="I105" i="59"/>
  <c r="I106" i="59"/>
  <c r="I107" i="59"/>
  <c r="I108" i="59"/>
  <c r="I109" i="59"/>
  <c r="I104" i="59"/>
  <c r="I94" i="59"/>
  <c r="I95" i="59"/>
  <c r="I96" i="59"/>
  <c r="I97" i="59"/>
  <c r="I98" i="59"/>
  <c r="I93" i="59"/>
  <c r="I83" i="59"/>
  <c r="I84" i="59"/>
  <c r="I85" i="59"/>
  <c r="I86" i="59"/>
  <c r="I87" i="59"/>
  <c r="I82" i="59"/>
  <c r="I72" i="59"/>
  <c r="I73" i="59"/>
  <c r="I74" i="59"/>
  <c r="I75" i="59"/>
  <c r="I76" i="59"/>
  <c r="I71" i="59"/>
  <c r="I61" i="59"/>
  <c r="I62" i="59"/>
  <c r="I63" i="59"/>
  <c r="I64" i="59"/>
  <c r="I65" i="59"/>
  <c r="I50" i="59"/>
  <c r="I51" i="59"/>
  <c r="I52" i="59"/>
  <c r="I53" i="59"/>
  <c r="I54" i="59"/>
  <c r="I60" i="59"/>
  <c r="I49" i="59"/>
  <c r="K33" i="59"/>
  <c r="L33" i="59"/>
  <c r="I33" i="59"/>
  <c r="H41" i="59"/>
  <c r="L41" i="59"/>
  <c r="G38" i="59"/>
  <c r="K38" i="59"/>
  <c r="H38" i="59"/>
  <c r="L38" i="59"/>
  <c r="H39" i="59"/>
  <c r="L39" i="59"/>
  <c r="K40" i="59"/>
  <c r="H40" i="59"/>
  <c r="L40" i="59"/>
  <c r="K41" i="59"/>
  <c r="K42" i="59"/>
  <c r="H42" i="59"/>
  <c r="L42" i="59"/>
  <c r="K43" i="59"/>
  <c r="H43" i="59"/>
  <c r="L43" i="59"/>
  <c r="F39" i="59"/>
  <c r="J39" i="59"/>
  <c r="F40" i="59"/>
  <c r="J40" i="59"/>
  <c r="F41" i="59"/>
  <c r="J41" i="59"/>
  <c r="F42" i="59"/>
  <c r="J42" i="59"/>
  <c r="F43" i="59"/>
  <c r="J43" i="59"/>
  <c r="F38" i="59"/>
  <c r="J38" i="59"/>
  <c r="I39" i="59"/>
  <c r="I40" i="59"/>
  <c r="I41" i="59"/>
  <c r="I42" i="59"/>
  <c r="I43" i="59"/>
  <c r="I38" i="59"/>
  <c r="P113" i="59"/>
  <c r="P112" i="59"/>
  <c r="P114" i="59"/>
  <c r="Q109" i="59"/>
  <c r="M109" i="59"/>
  <c r="Q108" i="59"/>
  <c r="M108" i="59"/>
  <c r="Q107" i="59"/>
  <c r="M107" i="59"/>
  <c r="Q106" i="59"/>
  <c r="M106" i="59"/>
  <c r="Q105" i="59"/>
  <c r="M105" i="59"/>
  <c r="Q104" i="59"/>
  <c r="M104" i="59"/>
  <c r="Q98" i="59"/>
  <c r="M98" i="59"/>
  <c r="Q97" i="59"/>
  <c r="M97" i="59"/>
  <c r="Q96" i="59"/>
  <c r="M96" i="59"/>
  <c r="Q95" i="59"/>
  <c r="M95" i="59"/>
  <c r="Q94" i="59"/>
  <c r="M94" i="59"/>
  <c r="Q93" i="59"/>
  <c r="M93" i="59"/>
  <c r="M87" i="59"/>
  <c r="M86" i="59"/>
  <c r="M85" i="59"/>
  <c r="M84" i="59"/>
  <c r="M83" i="59"/>
  <c r="M82" i="59"/>
  <c r="Q76" i="59"/>
  <c r="M76" i="59"/>
  <c r="Q75" i="59"/>
  <c r="Q74" i="59"/>
  <c r="M74" i="59"/>
  <c r="Q73" i="59"/>
  <c r="M73" i="59"/>
  <c r="Q72" i="59"/>
  <c r="M72" i="59"/>
  <c r="Q71" i="59"/>
  <c r="M71" i="59"/>
  <c r="M65" i="59"/>
  <c r="M64" i="59"/>
  <c r="M63" i="59"/>
  <c r="M62" i="59"/>
  <c r="M61" i="59"/>
  <c r="M60" i="59"/>
  <c r="Q54" i="59"/>
  <c r="M54" i="59"/>
  <c r="Q53" i="59"/>
  <c r="M53" i="59"/>
  <c r="Q52" i="59"/>
  <c r="M52" i="59"/>
  <c r="Q51" i="59"/>
  <c r="M51" i="59"/>
  <c r="Q50" i="59"/>
  <c r="M50" i="59"/>
  <c r="Q49" i="59"/>
  <c r="Q43" i="59"/>
  <c r="Q42" i="59"/>
  <c r="Q41" i="59"/>
  <c r="Q40" i="59"/>
  <c r="Q39" i="59"/>
  <c r="M38" i="59"/>
  <c r="M33" i="59"/>
  <c r="J33" i="59"/>
</calcChain>
</file>

<file path=xl/sharedStrings.xml><?xml version="1.0" encoding="utf-8"?>
<sst xmlns="http://schemas.openxmlformats.org/spreadsheetml/2006/main" count="704" uniqueCount="166">
  <si>
    <t>Note About This File</t>
  </si>
  <si>
    <t>This NETL CO2U LCA LCA Documentation Spreadsheet is a companion to the NETL CO2U LCA Guidance Document. Please see the NETL CO2U LCA Guidance Document for additional instructions, information, and abbreviations.</t>
  </si>
  <si>
    <t>This file is primarily for documenting unit processes and modeling structure when openLCA is not used. See the NETL CO2U LCA Guidance Document for instructions on where to document results.</t>
  </si>
  <si>
    <t>Key</t>
  </si>
  <si>
    <t>Fields marked in orange are areas for data entry</t>
  </si>
  <si>
    <t>Numbered Diagram</t>
  </si>
  <si>
    <t>Is this diagram for a Proposed Product System or Comparison Product System?</t>
  </si>
  <si>
    <t>Proposed Product System</t>
  </si>
  <si>
    <t>What is the Product System identifier (e.g., PROP-A, PROP-B, COMP-A, COMP-B)?</t>
  </si>
  <si>
    <t>No</t>
  </si>
  <si>
    <t>Provide a brief description below of the Product System being documented.</t>
  </si>
  <si>
    <t>Insert a unit process (UP) diagram for the Product System below. Include a unique number for each UP for tracking purposes. Numbers should not be reused in other diagrams in this document.</t>
  </si>
  <si>
    <t>Add additional space below as necessary to fit diagram</t>
  </si>
  <si>
    <t>Unit Process Mapping Table</t>
  </si>
  <si>
    <t>Complete the table below for each UP in the above diagram.</t>
  </si>
  <si>
    <t>Flow Values</t>
  </si>
  <si>
    <t>Source UP Number</t>
  </si>
  <si>
    <t>Source UP Name</t>
  </si>
  <si>
    <t>Source UP Citation</t>
  </si>
  <si>
    <t>Flow Name</t>
  </si>
  <si>
    <t>Low</t>
  </si>
  <si>
    <t>Expected</t>
  </si>
  <si>
    <t>High</t>
  </si>
  <si>
    <t>Units</t>
  </si>
  <si>
    <t>Receiving UP Number</t>
  </si>
  <si>
    <t>Receiving UP Name</t>
  </si>
  <si>
    <t>Comments</t>
  </si>
  <si>
    <t>(PROP-A)1.</t>
  </si>
  <si>
    <t>UP Name</t>
  </si>
  <si>
    <t>Wastewater</t>
  </si>
  <si>
    <t>kg</t>
  </si>
  <si>
    <t>(PROP-A)1.2.</t>
  </si>
  <si>
    <t>Wastewater Treatment</t>
  </si>
  <si>
    <t>This flow comes from the reference unit process, so the flow amount is 5.00+01 kg wastewater/kg main co-product x 1.00+00 kg main co-product = 5.00+01 kg wastewater</t>
  </si>
  <si>
    <t>add additional rows as necessary</t>
  </si>
  <si>
    <t>Fields marked in blue are automatically populated and should not be adjusted</t>
  </si>
  <si>
    <t>Unit Processes (UPs)</t>
  </si>
  <si>
    <t>Unit process diagram number:</t>
  </si>
  <si>
    <t>Unit process name:</t>
  </si>
  <si>
    <t>Unit process type (Operational, Construction, or Transportation):</t>
  </si>
  <si>
    <t>Operational</t>
  </si>
  <si>
    <t>Unit process description:</t>
  </si>
  <si>
    <t xml:space="preserve">This is the main unit process that produces the main product and other co-products in the Proposed Product System (PROP-A). </t>
  </si>
  <si>
    <t>Reported Data Boundary (e.g., time for operational and construction UPs or  distance for transportation UPs):</t>
  </si>
  <si>
    <t>Reported Data Boundary</t>
  </si>
  <si>
    <t>Amount</t>
  </si>
  <si>
    <t>Time</t>
  </si>
  <si>
    <t>yr</t>
  </si>
  <si>
    <t>Reference Flow:</t>
  </si>
  <si>
    <t>Amount per Reported Data Boundary</t>
  </si>
  <si>
    <t>Amount per Factor</t>
  </si>
  <si>
    <t>Amount per Reference Flow</t>
  </si>
  <si>
    <t>Reference Flow</t>
  </si>
  <si>
    <t xml:space="preserve">Expected </t>
  </si>
  <si>
    <t>Main co-product</t>
  </si>
  <si>
    <t>Inputs and Outputs:</t>
  </si>
  <si>
    <t>Normalization:</t>
  </si>
  <si>
    <t>Tracked Flows:</t>
  </si>
  <si>
    <t>Carbon Balancing ("Expected" only):</t>
  </si>
  <si>
    <t>Energy Input Flows</t>
  </si>
  <si>
    <t>Flows that Link to Other UPs</t>
  </si>
  <si>
    <t>Carbon Content (%)</t>
  </si>
  <si>
    <t>Mass Carbon Input</t>
  </si>
  <si>
    <t>Comments/References</t>
  </si>
  <si>
    <t>Grid Electricity</t>
  </si>
  <si>
    <t>kWh</t>
  </si>
  <si>
    <t>X</t>
  </si>
  <si>
    <t>N/A</t>
  </si>
  <si>
    <t>Material Input Flows</t>
  </si>
  <si>
    <t>Material 1</t>
  </si>
  <si>
    <t>Water</t>
  </si>
  <si>
    <t>Non-Consumable Input Flows</t>
  </si>
  <si>
    <t>Machine 1</t>
  </si>
  <si>
    <t>pc</t>
  </si>
  <si>
    <t>Salable Output Flows (co-products)</t>
  </si>
  <si>
    <t>Co-product 2</t>
  </si>
  <si>
    <t>Non-Consumable Output Flows</t>
  </si>
  <si>
    <t>GHG Emission Flows</t>
  </si>
  <si>
    <t>CO2 to atmosphere</t>
  </si>
  <si>
    <t>12 g C/44 g CO2 = 27.3% C</t>
  </si>
  <si>
    <t>Remaining Output Flows</t>
  </si>
  <si>
    <t>Carbon Inputs (kg)</t>
  </si>
  <si>
    <t>Carbon Outputs (kg)</t>
  </si>
  <si>
    <t>Carbon Balance</t>
  </si>
  <si>
    <t>This value should be close to 1.00; Adjust carbon balance equations accordingly when adding additional rows</t>
  </si>
  <si>
    <t>Fields marked in blue are automatically populated and should not be adjusted.</t>
  </si>
  <si>
    <t>NETL Unit Process Data - Direct Impacts (gate-to-gate) or Direct + Upstream Impacts (cradle-to-gate)</t>
  </si>
  <si>
    <t>For Use for the NETL CO2U LCA Program</t>
  </si>
  <si>
    <t>For Use for 45Q Applicants</t>
  </si>
  <si>
    <t>Process</t>
  </si>
  <si>
    <t>Direct Impacts (gate-to-gate)</t>
  </si>
  <si>
    <t>Co-Products</t>
  </si>
  <si>
    <t>Direct + Upstream Impacts (cradle-to-gate)</t>
  </si>
  <si>
    <r>
      <t>Photochemical Smog Formation Potential (kg O</t>
    </r>
    <r>
      <rPr>
        <vertAlign val="subscript"/>
        <sz val="10"/>
        <color theme="1"/>
        <rFont val="Century Gothic"/>
        <family val="2"/>
      </rPr>
      <t>3</t>
    </r>
    <r>
      <rPr>
        <sz val="10"/>
        <color theme="1"/>
        <rFont val="Century Gothic"/>
        <family val="2"/>
      </rPr>
      <t>e)</t>
    </r>
  </si>
  <si>
    <r>
      <t>Acidification Potential (kg SO</t>
    </r>
    <r>
      <rPr>
        <vertAlign val="subscript"/>
        <sz val="10"/>
        <color theme="1"/>
        <rFont val="Century Gothic"/>
        <family val="2"/>
      </rPr>
      <t>2</t>
    </r>
    <r>
      <rPr>
        <sz val="10"/>
        <color theme="1"/>
        <rFont val="Century Gothic"/>
        <family val="2"/>
      </rPr>
      <t>e)</t>
    </r>
  </si>
  <si>
    <t>Eutrophication Potential (kg NE)</t>
  </si>
  <si>
    <r>
      <t>Global Warming Potential (AR5, 100-yr) (kg CO</t>
    </r>
    <r>
      <rPr>
        <vertAlign val="subscript"/>
        <sz val="10"/>
        <color theme="1"/>
        <rFont val="Century Gothic"/>
        <family val="2"/>
      </rPr>
      <t>2</t>
    </r>
    <r>
      <rPr>
        <sz val="10"/>
        <color theme="1"/>
        <rFont val="Century Gothic"/>
        <family val="2"/>
      </rPr>
      <t>e)</t>
    </r>
  </si>
  <si>
    <t>Ozone Depletion Potential (kg CFC-11e)</t>
  </si>
  <si>
    <r>
      <t>Particulate Matter Formation Potential (kg PM</t>
    </r>
    <r>
      <rPr>
        <vertAlign val="subscript"/>
        <sz val="10"/>
        <color theme="1"/>
        <rFont val="Century Gothic"/>
        <family val="2"/>
      </rPr>
      <t>2.5</t>
    </r>
    <r>
      <rPr>
        <sz val="10"/>
        <color theme="1"/>
        <rFont val="Century Gothic"/>
        <family val="2"/>
      </rPr>
      <t>e)</t>
    </r>
  </si>
  <si>
    <t>Water Consumption (l)</t>
  </si>
  <si>
    <t xml:space="preserve"> Amount</t>
  </si>
  <si>
    <t>GHGRP GWP (kg CO2e)</t>
  </si>
  <si>
    <t>Petroleum System, US Average with Capture</t>
  </si>
  <si>
    <t>1 kg Carbon dioxide</t>
  </si>
  <si>
    <t>kg Refinery products</t>
  </si>
  <si>
    <t>Combustion of Diesel</t>
  </si>
  <si>
    <t>1 kg Diesel combusted</t>
  </si>
  <si>
    <t>Hydrogen Production - Steam Methane Reforming</t>
  </si>
  <si>
    <t>1 kg Hydrogen</t>
  </si>
  <si>
    <t>Combustion of Gasoline</t>
  </si>
  <si>
    <t>1 kg Gasoline combusted</t>
  </si>
  <si>
    <t>Ammonia Production with Carbon Capture</t>
  </si>
  <si>
    <t>kg Ammonia</t>
  </si>
  <si>
    <t>Steel Products, Finished Cold Rolled Coil, North America (Mar2016 update)</t>
  </si>
  <si>
    <t>1 kg Steel, finished cold rolled coil, North America</t>
  </si>
  <si>
    <t>Combustion of Natural Gas</t>
  </si>
  <si>
    <t>1 kg Natural gas, combusted</t>
  </si>
  <si>
    <t>Methanol from Natural Gas</t>
  </si>
  <si>
    <t>1 kg Methanol</t>
  </si>
  <si>
    <t>Urea Production</t>
  </si>
  <si>
    <t xml:space="preserve">1 kg Urea </t>
  </si>
  <si>
    <t>Diesel Stages 1 - 4 - 2005 Crude Mix</t>
  </si>
  <si>
    <t>1 kg Diesel</t>
  </si>
  <si>
    <t>Gasoline Stages 1-4 - 2005 Crude Mix</t>
  </si>
  <si>
    <t>1 kg Gasoline</t>
  </si>
  <si>
    <t>US Fleet Average Fuel Oil - US</t>
  </si>
  <si>
    <t>1 MJ Electricity</t>
  </si>
  <si>
    <t>Switchgrass CTG (with Land Use)</t>
  </si>
  <si>
    <t>1 kg Switchgrass</t>
  </si>
  <si>
    <t>Ready Mix Concrete - 100% Portland Cement, 20 MPa</t>
  </si>
  <si>
    <t>1 kg concrete</t>
  </si>
  <si>
    <t>SRWC CTG (with Land Use)</t>
  </si>
  <si>
    <t>1 kg SRWC Biomass</t>
  </si>
  <si>
    <t>SubPC Power Plant, capture, cradle-to-gate</t>
  </si>
  <si>
    <t>kg Captured CO2</t>
  </si>
  <si>
    <t>SCPC Power Plant, capture, cradle-to-gate</t>
  </si>
  <si>
    <t>US Fleet Average Coal Electricity - US</t>
  </si>
  <si>
    <t>SubPC Power Plant, no capture, cradle-to-gate</t>
  </si>
  <si>
    <t>kg CO2 in flue gas</t>
  </si>
  <si>
    <t>SCPC Power Plant, no capture, cradle-to-gate</t>
  </si>
  <si>
    <t>SubPC Power Plant, capture, CoLo CHP, cradle-to-gate</t>
  </si>
  <si>
    <t>NGCC Power Plant, capture, cradle-to-gate</t>
  </si>
  <si>
    <t>NGCC Power Plant, no capture, cradle-to-gate</t>
  </si>
  <si>
    <t>US Fleet Average Natural Gas Electricity - US</t>
  </si>
  <si>
    <t>Onshore Conventional Wind Electricity - US</t>
  </si>
  <si>
    <t>Natural Gas Through Distribution - U.S. Mix</t>
  </si>
  <si>
    <t>1 kg Natural gas</t>
  </si>
  <si>
    <t>Natural Gas Through Transmission - U.S. Mix</t>
  </si>
  <si>
    <t>US Gen II Nuclear Electricity</t>
  </si>
  <si>
    <t>Solar Thermal Electricity - US</t>
  </si>
  <si>
    <t>Geothermal Electricity - US</t>
  </si>
  <si>
    <t>Hydropower Production - US</t>
  </si>
  <si>
    <t>Train Transport</t>
  </si>
  <si>
    <t>1 Mg*km Cargo</t>
  </si>
  <si>
    <t>Ocean Freighter Transport</t>
  </si>
  <si>
    <t>Truck Transport</t>
  </si>
  <si>
    <t>Global Warming Potential (AR5, 100-yr) Impact Factors</t>
  </si>
  <si>
    <t>GHGRP GWP Impact Factors</t>
  </si>
  <si>
    <t>Flow (Emissions to air)</t>
  </si>
  <si>
    <t>kg CO2e/kg CO2</t>
  </si>
  <si>
    <t>Carbon dioxide, fossil</t>
  </si>
  <si>
    <t>Carbon dioxide, biogenic</t>
  </si>
  <si>
    <t xml:space="preserve">Methane, fossil </t>
  </si>
  <si>
    <t>Methane, biogenic</t>
  </si>
  <si>
    <t>Nitrous oxide</t>
  </si>
  <si>
    <t>Sulfur hexafluoride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</si>
</sst>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0.0%"/>
    <numFmt numFmtId="165" formatCode="0.000"/>
    <numFmt numFmtId="166" formatCode="0.0"/>
    <numFmt numFmtId="167" formatCode="0.0E+00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entury Gothic"/>
      <family val="2"/>
    </font>
    <font>
      <b/>
      <i/>
      <u/>
      <sz val="10"/>
      <color theme="1"/>
      <name val="Century Gothic"/>
      <family val="2"/>
    </font>
    <font>
      <u/>
      <sz val="10"/>
      <color theme="1"/>
      <name val="Century Gothic"/>
      <family val="2"/>
    </font>
    <font>
      <b/>
      <i/>
      <sz val="10"/>
      <color theme="1"/>
      <name val="Century Gothic"/>
      <family val="2"/>
    </font>
    <font>
      <b/>
      <sz val="10"/>
      <color theme="1"/>
      <name val="Century Gothic"/>
      <family val="2"/>
    </font>
    <font>
      <vertAlign val="subscript"/>
      <sz val="10"/>
      <color theme="1"/>
      <name val="Century Gothic"/>
      <family val="2"/>
    </font>
    <font>
      <sz val="10"/>
      <color theme="0"/>
      <name val="Century Gothic"/>
      <family val="2"/>
    </font>
  </fonts>
  <fills count="7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537139"/>
        <bgColor indexed="64"/>
      </patternFill>
    </fill>
    <fill>
      <patternFill patternType="solid">
        <fgColor rgb="FF00B0D9"/>
        <bgColor indexed="64"/>
      </patternFill>
    </fill>
  </fills>
  <borders count="6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192">
    <xf numFmtId="0" fontId="0" fillId="0" borderId="0" xfId="0"/>
    <xf numFmtId="0" fontId="3" fillId="0" borderId="0" xfId="0" applyFont="1"/>
    <xf numFmtId="0" fontId="4" fillId="0" borderId="0" xfId="0" applyFont="1"/>
    <xf numFmtId="0" fontId="3" fillId="2" borderId="0" xfId="0" applyFont="1" applyFill="1"/>
    <xf numFmtId="0" fontId="3" fillId="3" borderId="0" xfId="0" applyFont="1" applyFill="1"/>
    <xf numFmtId="0" fontId="3" fillId="0" borderId="0" xfId="0" applyFont="1" applyFill="1"/>
    <xf numFmtId="0" fontId="3" fillId="0" borderId="10" xfId="0" applyFont="1" applyBorder="1"/>
    <xf numFmtId="0" fontId="3" fillId="0" borderId="2" xfId="0" applyFont="1" applyBorder="1"/>
    <xf numFmtId="0" fontId="3" fillId="0" borderId="0" xfId="0" applyFont="1" applyFill="1" applyBorder="1"/>
    <xf numFmtId="0" fontId="3" fillId="0" borderId="0" xfId="0" applyFont="1" applyBorder="1"/>
    <xf numFmtId="0" fontId="3" fillId="2" borderId="6" xfId="0" applyFont="1" applyFill="1" applyBorder="1"/>
    <xf numFmtId="0" fontId="3" fillId="4" borderId="13" xfId="0" applyFont="1" applyFill="1" applyBorder="1"/>
    <xf numFmtId="0" fontId="3" fillId="4" borderId="6" xfId="0" applyFont="1" applyFill="1" applyBorder="1"/>
    <xf numFmtId="0" fontId="3" fillId="4" borderId="5" xfId="0" applyFont="1" applyFill="1" applyBorder="1"/>
    <xf numFmtId="0" fontId="5" fillId="0" borderId="0" xfId="0" applyFont="1"/>
    <xf numFmtId="0" fontId="3" fillId="2" borderId="1" xfId="0" applyFont="1" applyFill="1" applyBorder="1"/>
    <xf numFmtId="0" fontId="3" fillId="0" borderId="3" xfId="0" applyFont="1" applyBorder="1"/>
    <xf numFmtId="0" fontId="3" fillId="0" borderId="5" xfId="0" applyFont="1" applyBorder="1"/>
    <xf numFmtId="0" fontId="3" fillId="2" borderId="8" xfId="0" applyFont="1" applyFill="1" applyBorder="1"/>
    <xf numFmtId="0" fontId="3" fillId="2" borderId="18" xfId="0" applyFont="1" applyFill="1" applyBorder="1"/>
    <xf numFmtId="0" fontId="3" fillId="2" borderId="12" xfId="0" applyFont="1" applyFill="1" applyBorder="1"/>
    <xf numFmtId="0" fontId="3" fillId="3" borderId="11" xfId="0" applyFont="1" applyFill="1" applyBorder="1"/>
    <xf numFmtId="0" fontId="3" fillId="3" borderId="4" xfId="0" applyFont="1" applyFill="1" applyBorder="1"/>
    <xf numFmtId="0" fontId="3" fillId="0" borderId="24" xfId="0" applyFont="1" applyBorder="1"/>
    <xf numFmtId="0" fontId="3" fillId="3" borderId="22" xfId="0" applyFont="1" applyFill="1" applyBorder="1" applyAlignment="1">
      <alignment horizontal="center"/>
    </xf>
    <xf numFmtId="0" fontId="3" fillId="4" borderId="14" xfId="0" applyFont="1" applyFill="1" applyBorder="1" applyAlignment="1">
      <alignment horizontal="center"/>
    </xf>
    <xf numFmtId="0" fontId="3" fillId="4" borderId="15" xfId="0" applyFont="1" applyFill="1" applyBorder="1" applyAlignment="1">
      <alignment horizontal="center"/>
    </xf>
    <xf numFmtId="0" fontId="3" fillId="4" borderId="16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25" xfId="0" applyFont="1" applyBorder="1"/>
    <xf numFmtId="0" fontId="3" fillId="0" borderId="26" xfId="0" applyFont="1" applyBorder="1"/>
    <xf numFmtId="0" fontId="3" fillId="0" borderId="28" xfId="0" applyFont="1" applyBorder="1"/>
    <xf numFmtId="0" fontId="3" fillId="0" borderId="29" xfId="0" applyFont="1" applyFill="1" applyBorder="1"/>
    <xf numFmtId="0" fontId="6" fillId="0" borderId="27" xfId="0" applyFont="1" applyBorder="1"/>
    <xf numFmtId="0" fontId="6" fillId="0" borderId="27" xfId="0" applyFont="1" applyFill="1" applyBorder="1"/>
    <xf numFmtId="9" fontId="3" fillId="0" borderId="29" xfId="1" applyFont="1" applyFill="1" applyBorder="1"/>
    <xf numFmtId="9" fontId="6" fillId="0" borderId="27" xfId="1" applyFont="1" applyFill="1" applyBorder="1"/>
    <xf numFmtId="0" fontId="3" fillId="2" borderId="22" xfId="0" applyFont="1" applyFill="1" applyBorder="1"/>
    <xf numFmtId="0" fontId="3" fillId="2" borderId="23" xfId="0" applyFont="1" applyFill="1" applyBorder="1"/>
    <xf numFmtId="9" fontId="3" fillId="0" borderId="30" xfId="1" applyFont="1" applyFill="1" applyBorder="1"/>
    <xf numFmtId="0" fontId="3" fillId="3" borderId="32" xfId="0" applyFont="1" applyFill="1" applyBorder="1"/>
    <xf numFmtId="0" fontId="7" fillId="2" borderId="0" xfId="0" applyFont="1" applyFill="1"/>
    <xf numFmtId="9" fontId="3" fillId="0" borderId="0" xfId="1" applyFont="1" applyFill="1" applyBorder="1" applyAlignment="1">
      <alignment horizontal="right"/>
    </xf>
    <xf numFmtId="0" fontId="7" fillId="0" borderId="0" xfId="0" applyFont="1" applyFill="1"/>
    <xf numFmtId="0" fontId="3" fillId="0" borderId="17" xfId="0" applyFont="1" applyBorder="1"/>
    <xf numFmtId="165" fontId="3" fillId="0" borderId="5" xfId="0" applyNumberFormat="1" applyFont="1" applyBorder="1"/>
    <xf numFmtId="165" fontId="3" fillId="0" borderId="25" xfId="0" applyNumberFormat="1" applyFont="1" applyBorder="1"/>
    <xf numFmtId="164" fontId="3" fillId="2" borderId="9" xfId="1" applyNumberFormat="1" applyFont="1" applyFill="1" applyBorder="1" applyAlignment="1">
      <alignment horizontal="center"/>
    </xf>
    <xf numFmtId="164" fontId="3" fillId="0" borderId="5" xfId="0" applyNumberFormat="1" applyFont="1" applyBorder="1"/>
    <xf numFmtId="164" fontId="3" fillId="0" borderId="25" xfId="0" applyNumberFormat="1" applyFont="1" applyBorder="1"/>
    <xf numFmtId="164" fontId="3" fillId="0" borderId="6" xfId="0" applyNumberFormat="1" applyFont="1" applyBorder="1"/>
    <xf numFmtId="166" fontId="3" fillId="3" borderId="20" xfId="0" applyNumberFormat="1" applyFont="1" applyFill="1" applyBorder="1" applyAlignment="1">
      <alignment horizontal="center"/>
    </xf>
    <xf numFmtId="166" fontId="3" fillId="0" borderId="21" xfId="0" applyNumberFormat="1" applyFont="1" applyBorder="1"/>
    <xf numFmtId="166" fontId="3" fillId="0" borderId="31" xfId="0" applyNumberFormat="1" applyFont="1" applyBorder="1"/>
    <xf numFmtId="166" fontId="3" fillId="0" borderId="1" xfId="0" applyNumberFormat="1" applyFont="1" applyBorder="1"/>
    <xf numFmtId="166" fontId="3" fillId="3" borderId="7" xfId="1" applyNumberFormat="1" applyFont="1" applyFill="1" applyBorder="1"/>
    <xf numFmtId="166" fontId="3" fillId="3" borderId="3" xfId="1" applyNumberFormat="1" applyFont="1" applyFill="1" applyBorder="1"/>
    <xf numFmtId="166" fontId="3" fillId="2" borderId="12" xfId="0" applyNumberFormat="1" applyFont="1" applyFill="1" applyBorder="1"/>
    <xf numFmtId="166" fontId="3" fillId="0" borderId="0" xfId="0" applyNumberFormat="1" applyFont="1" applyFill="1" applyBorder="1"/>
    <xf numFmtId="166" fontId="3" fillId="0" borderId="28" xfId="0" applyNumberFormat="1" applyFont="1" applyBorder="1"/>
    <xf numFmtId="166" fontId="3" fillId="2" borderId="8" xfId="0" applyNumberFormat="1" applyFont="1" applyFill="1" applyBorder="1"/>
    <xf numFmtId="166" fontId="3" fillId="2" borderId="1" xfId="0" applyNumberFormat="1" applyFont="1" applyFill="1" applyBorder="1"/>
    <xf numFmtId="166" fontId="3" fillId="0" borderId="10" xfId="0" applyNumberFormat="1" applyFont="1" applyBorder="1"/>
    <xf numFmtId="166" fontId="3" fillId="0" borderId="0" xfId="0" applyNumberFormat="1" applyFont="1" applyBorder="1"/>
    <xf numFmtId="0" fontId="6" fillId="0" borderId="0" xfId="0" applyFont="1"/>
    <xf numFmtId="2" fontId="3" fillId="3" borderId="2" xfId="1" applyNumberFormat="1" applyFont="1" applyFill="1" applyBorder="1" applyAlignment="1">
      <alignment horizontal="right"/>
    </xf>
    <xf numFmtId="11" fontId="3" fillId="3" borderId="8" xfId="0" applyNumberFormat="1" applyFont="1" applyFill="1" applyBorder="1"/>
    <xf numFmtId="167" fontId="3" fillId="2" borderId="1" xfId="0" applyNumberFormat="1" applyFont="1" applyFill="1" applyBorder="1"/>
    <xf numFmtId="0" fontId="3" fillId="3" borderId="15" xfId="0" applyFont="1" applyFill="1" applyBorder="1"/>
    <xf numFmtId="0" fontId="3" fillId="0" borderId="35" xfId="0" applyFont="1" applyFill="1" applyBorder="1"/>
    <xf numFmtId="11" fontId="3" fillId="3" borderId="12" xfId="0" applyNumberFormat="1" applyFont="1" applyFill="1" applyBorder="1"/>
    <xf numFmtId="0" fontId="3" fillId="0" borderId="42" xfId="0" applyFont="1" applyBorder="1"/>
    <xf numFmtId="0" fontId="3" fillId="0" borderId="43" xfId="0" applyFont="1" applyBorder="1"/>
    <xf numFmtId="9" fontId="6" fillId="0" borderId="40" xfId="1" applyFont="1" applyFill="1" applyBorder="1"/>
    <xf numFmtId="164" fontId="3" fillId="3" borderId="41" xfId="1" applyNumberFormat="1" applyFont="1" applyFill="1" applyBorder="1" applyAlignment="1">
      <alignment horizontal="center"/>
    </xf>
    <xf numFmtId="11" fontId="3" fillId="3" borderId="9" xfId="0" applyNumberFormat="1" applyFont="1" applyFill="1" applyBorder="1"/>
    <xf numFmtId="0" fontId="3" fillId="2" borderId="41" xfId="0" applyFont="1" applyFill="1" applyBorder="1" applyAlignment="1">
      <alignment horizontal="center"/>
    </xf>
    <xf numFmtId="164" fontId="3" fillId="2" borderId="41" xfId="1" applyNumberFormat="1" applyFont="1" applyFill="1" applyBorder="1" applyAlignment="1">
      <alignment horizontal="center"/>
    </xf>
    <xf numFmtId="164" fontId="3" fillId="0" borderId="5" xfId="0" applyNumberFormat="1" applyFont="1" applyFill="1" applyBorder="1"/>
    <xf numFmtId="0" fontId="3" fillId="3" borderId="6" xfId="0" applyFont="1" applyFill="1" applyBorder="1"/>
    <xf numFmtId="0" fontId="4" fillId="0" borderId="0" xfId="0" applyFont="1" applyFill="1"/>
    <xf numFmtId="0" fontId="3" fillId="3" borderId="9" xfId="0" applyFont="1" applyFill="1" applyBorder="1"/>
    <xf numFmtId="0" fontId="3" fillId="3" borderId="5" xfId="0" applyFont="1" applyFill="1" applyBorder="1"/>
    <xf numFmtId="166" fontId="3" fillId="2" borderId="14" xfId="0" applyNumberFormat="1" applyFont="1" applyFill="1" applyBorder="1"/>
    <xf numFmtId="0" fontId="3" fillId="2" borderId="16" xfId="0" applyFont="1" applyFill="1" applyBorder="1"/>
    <xf numFmtId="164" fontId="3" fillId="3" borderId="9" xfId="1" applyNumberFormat="1" applyFont="1" applyFill="1" applyBorder="1" applyAlignment="1">
      <alignment horizontal="center"/>
    </xf>
    <xf numFmtId="166" fontId="3" fillId="3" borderId="4" xfId="0" applyNumberFormat="1" applyFont="1" applyFill="1" applyBorder="1"/>
    <xf numFmtId="166" fontId="3" fillId="3" borderId="2" xfId="0" applyNumberFormat="1" applyFont="1" applyFill="1" applyBorder="1"/>
    <xf numFmtId="11" fontId="3" fillId="3" borderId="13" xfId="0" applyNumberFormat="1" applyFont="1" applyFill="1" applyBorder="1"/>
    <xf numFmtId="11" fontId="3" fillId="3" borderId="47" xfId="0" applyNumberFormat="1" applyFont="1" applyFill="1" applyBorder="1"/>
    <xf numFmtId="49" fontId="7" fillId="2" borderId="0" xfId="0" applyNumberFormat="1" applyFont="1" applyFill="1"/>
    <xf numFmtId="166" fontId="3" fillId="0" borderId="38" xfId="0" applyNumberFormat="1" applyFont="1" applyBorder="1"/>
    <xf numFmtId="166" fontId="3" fillId="2" borderId="37" xfId="0" applyNumberFormat="1" applyFont="1" applyFill="1" applyBorder="1"/>
    <xf numFmtId="166" fontId="3" fillId="4" borderId="28" xfId="0" applyNumberFormat="1" applyFont="1" applyFill="1" applyBorder="1" applyAlignment="1">
      <alignment horizontal="centerContinuous"/>
    </xf>
    <xf numFmtId="0" fontId="3" fillId="4" borderId="12" xfId="0" applyFont="1" applyFill="1" applyBorder="1" applyAlignment="1">
      <alignment horizontal="center"/>
    </xf>
    <xf numFmtId="0" fontId="3" fillId="4" borderId="50" xfId="0" applyFont="1" applyFill="1" applyBorder="1" applyAlignment="1">
      <alignment horizontal="center"/>
    </xf>
    <xf numFmtId="0" fontId="6" fillId="0" borderId="28" xfId="0" applyFont="1" applyFill="1" applyBorder="1"/>
    <xf numFmtId="165" fontId="3" fillId="0" borderId="36" xfId="0" applyNumberFormat="1" applyFont="1" applyBorder="1"/>
    <xf numFmtId="165" fontId="3" fillId="0" borderId="0" xfId="0" applyNumberFormat="1" applyFont="1" applyBorder="1"/>
    <xf numFmtId="0" fontId="3" fillId="0" borderId="0" xfId="0" applyFont="1" applyFill="1" applyBorder="1" applyAlignment="1">
      <alignment horizontal="center"/>
    </xf>
    <xf numFmtId="0" fontId="6" fillId="4" borderId="27" xfId="0" applyFont="1" applyFill="1" applyBorder="1"/>
    <xf numFmtId="9" fontId="6" fillId="4" borderId="40" xfId="1" applyFont="1" applyFill="1" applyBorder="1"/>
    <xf numFmtId="9" fontId="6" fillId="4" borderId="27" xfId="1" applyFont="1" applyFill="1" applyBorder="1"/>
    <xf numFmtId="0" fontId="3" fillId="4" borderId="34" xfId="0" applyFont="1" applyFill="1" applyBorder="1" applyAlignment="1">
      <alignment horizontal="center"/>
    </xf>
    <xf numFmtId="0" fontId="3" fillId="4" borderId="29" xfId="0" applyFont="1" applyFill="1" applyBorder="1" applyAlignment="1">
      <alignment horizontal="center"/>
    </xf>
    <xf numFmtId="0" fontId="3" fillId="4" borderId="40" xfId="0" applyFont="1" applyFill="1" applyBorder="1" applyAlignment="1">
      <alignment horizontal="center"/>
    </xf>
    <xf numFmtId="0" fontId="3" fillId="4" borderId="17" xfId="0" applyFont="1" applyFill="1" applyBorder="1" applyAlignment="1">
      <alignment horizontal="center"/>
    </xf>
    <xf numFmtId="0" fontId="3" fillId="0" borderId="29" xfId="0" applyFont="1" applyBorder="1"/>
    <xf numFmtId="0" fontId="3" fillId="4" borderId="11" xfId="0" applyFont="1" applyFill="1" applyBorder="1" applyAlignment="1">
      <alignment horizontal="center"/>
    </xf>
    <xf numFmtId="166" fontId="3" fillId="4" borderId="53" xfId="0" applyNumberFormat="1" applyFont="1" applyFill="1" applyBorder="1" applyAlignment="1"/>
    <xf numFmtId="0" fontId="3" fillId="4" borderId="55" xfId="0" applyFont="1" applyFill="1" applyBorder="1" applyAlignment="1">
      <alignment horizontal="center"/>
    </xf>
    <xf numFmtId="166" fontId="3" fillId="4" borderId="10" xfId="0" applyNumberFormat="1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3" fillId="4" borderId="38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3" fillId="4" borderId="29" xfId="0" applyFont="1" applyFill="1" applyBorder="1" applyAlignment="1"/>
    <xf numFmtId="0" fontId="3" fillId="4" borderId="5" xfId="0" applyFont="1" applyFill="1" applyBorder="1" applyAlignment="1">
      <alignment horizontal="center"/>
    </xf>
    <xf numFmtId="166" fontId="3" fillId="4" borderId="28" xfId="0" applyNumberFormat="1" applyFont="1" applyFill="1" applyBorder="1" applyAlignment="1"/>
    <xf numFmtId="0" fontId="3" fillId="4" borderId="53" xfId="0" applyFont="1" applyFill="1" applyBorder="1"/>
    <xf numFmtId="166" fontId="3" fillId="4" borderId="52" xfId="0" applyNumberFormat="1" applyFont="1" applyFill="1" applyBorder="1" applyAlignment="1">
      <alignment horizontal="centerContinuous"/>
    </xf>
    <xf numFmtId="166" fontId="3" fillId="4" borderId="39" xfId="0" applyNumberFormat="1" applyFont="1" applyFill="1" applyBorder="1" applyAlignment="1">
      <alignment horizontal="centerContinuous"/>
    </xf>
    <xf numFmtId="0" fontId="3" fillId="4" borderId="35" xfId="0" applyFont="1" applyFill="1" applyBorder="1" applyAlignment="1">
      <alignment horizontal="center"/>
    </xf>
    <xf numFmtId="0" fontId="3" fillId="4" borderId="56" xfId="0" applyFont="1" applyFill="1" applyBorder="1"/>
    <xf numFmtId="0" fontId="3" fillId="4" borderId="18" xfId="0" applyFont="1" applyFill="1" applyBorder="1" applyAlignment="1">
      <alignment horizontal="center"/>
    </xf>
    <xf numFmtId="166" fontId="3" fillId="4" borderId="57" xfId="0" applyNumberFormat="1" applyFont="1" applyFill="1" applyBorder="1" applyAlignment="1">
      <alignment horizontal="centerContinuous"/>
    </xf>
    <xf numFmtId="0" fontId="3" fillId="4" borderId="40" xfId="0" applyFont="1" applyFill="1" applyBorder="1"/>
    <xf numFmtId="9" fontId="3" fillId="4" borderId="54" xfId="1" applyFont="1" applyFill="1" applyBorder="1"/>
    <xf numFmtId="9" fontId="3" fillId="4" borderId="58" xfId="1" applyFont="1" applyFill="1" applyBorder="1"/>
    <xf numFmtId="0" fontId="3" fillId="4" borderId="56" xfId="0" applyFont="1" applyFill="1" applyBorder="1" applyAlignment="1">
      <alignment horizontal="center"/>
    </xf>
    <xf numFmtId="0" fontId="3" fillId="4" borderId="60" xfId="0" applyFont="1" applyFill="1" applyBorder="1" applyAlignment="1">
      <alignment horizontal="center"/>
    </xf>
    <xf numFmtId="0" fontId="3" fillId="4" borderId="61" xfId="0" applyFont="1" applyFill="1" applyBorder="1" applyAlignment="1">
      <alignment horizontal="center"/>
    </xf>
    <xf numFmtId="0" fontId="3" fillId="4" borderId="57" xfId="0" applyFont="1" applyFill="1" applyBorder="1" applyAlignment="1">
      <alignment horizontal="center"/>
    </xf>
    <xf numFmtId="0" fontId="3" fillId="4" borderId="46" xfId="0" applyFont="1" applyFill="1" applyBorder="1" applyAlignment="1">
      <alignment horizontal="center" wrapText="1"/>
    </xf>
    <xf numFmtId="0" fontId="3" fillId="4" borderId="44" xfId="0" applyFont="1" applyFill="1" applyBorder="1" applyAlignment="1">
      <alignment horizontal="center" wrapText="1"/>
    </xf>
    <xf numFmtId="0" fontId="3" fillId="4" borderId="26" xfId="0" applyFont="1" applyFill="1" applyBorder="1" applyAlignment="1">
      <alignment horizontal="center" wrapText="1"/>
    </xf>
    <xf numFmtId="0" fontId="3" fillId="4" borderId="49" xfId="0" applyFont="1" applyFill="1" applyBorder="1" applyAlignment="1">
      <alignment horizontal="center" wrapText="1"/>
    </xf>
    <xf numFmtId="0" fontId="3" fillId="0" borderId="33" xfId="0" applyFont="1" applyFill="1" applyBorder="1"/>
    <xf numFmtId="0" fontId="3" fillId="4" borderId="53" xfId="0" applyFont="1" applyFill="1" applyBorder="1" applyAlignment="1">
      <alignment horizontal="center"/>
    </xf>
    <xf numFmtId="0" fontId="3" fillId="4" borderId="45" xfId="0" applyFont="1" applyFill="1" applyBorder="1" applyAlignment="1">
      <alignment horizontal="center" wrapText="1"/>
    </xf>
    <xf numFmtId="0" fontId="3" fillId="4" borderId="32" xfId="0" applyFont="1" applyFill="1" applyBorder="1" applyAlignment="1">
      <alignment horizontal="center" wrapText="1"/>
    </xf>
    <xf numFmtId="0" fontId="3" fillId="0" borderId="59" xfId="0" applyFont="1" applyFill="1" applyBorder="1"/>
    <xf numFmtId="0" fontId="3" fillId="4" borderId="0" xfId="0" applyFont="1" applyFill="1" applyBorder="1" applyAlignment="1">
      <alignment horizontal="center" wrapText="1"/>
    </xf>
    <xf numFmtId="0" fontId="3" fillId="0" borderId="17" xfId="0" applyFont="1" applyFill="1" applyBorder="1"/>
    <xf numFmtId="0" fontId="3" fillId="4" borderId="9" xfId="0" applyFont="1" applyFill="1" applyBorder="1" applyAlignment="1">
      <alignment horizontal="center" wrapText="1"/>
    </xf>
    <xf numFmtId="0" fontId="3" fillId="4" borderId="43" xfId="0" applyFont="1" applyFill="1" applyBorder="1" applyAlignment="1">
      <alignment horizontal="center" wrapText="1"/>
    </xf>
    <xf numFmtId="11" fontId="3" fillId="3" borderId="19" xfId="0" applyNumberFormat="1" applyFont="1" applyFill="1" applyBorder="1"/>
    <xf numFmtId="11" fontId="3" fillId="3" borderId="20" xfId="0" applyNumberFormat="1" applyFont="1" applyFill="1" applyBorder="1"/>
    <xf numFmtId="11" fontId="3" fillId="3" borderId="20" xfId="0" applyNumberFormat="1" applyFont="1" applyFill="1" applyBorder="1" applyAlignment="1">
      <alignment horizontal="center"/>
    </xf>
    <xf numFmtId="11" fontId="3" fillId="2" borderId="1" xfId="0" applyNumberFormat="1" applyFont="1" applyFill="1" applyBorder="1"/>
    <xf numFmtId="0" fontId="3" fillId="2" borderId="3" xfId="0" applyFont="1" applyFill="1" applyBorder="1" applyAlignment="1">
      <alignment horizontal="left"/>
    </xf>
    <xf numFmtId="0" fontId="3" fillId="2" borderId="6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0" fontId="3" fillId="2" borderId="48" xfId="0" applyFont="1" applyFill="1" applyBorder="1" applyAlignment="1">
      <alignment horizontal="left"/>
    </xf>
    <xf numFmtId="0" fontId="3" fillId="2" borderId="51" xfId="0" applyFont="1" applyFill="1" applyBorder="1" applyAlignment="1">
      <alignment horizontal="left"/>
    </xf>
    <xf numFmtId="0" fontId="3" fillId="2" borderId="62" xfId="0" applyFont="1" applyFill="1" applyBorder="1" applyAlignment="1">
      <alignment horizontal="left"/>
    </xf>
    <xf numFmtId="0" fontId="3" fillId="2" borderId="62" xfId="0" applyFont="1" applyFill="1" applyBorder="1" applyAlignment="1">
      <alignment horizontal="left" wrapText="1"/>
    </xf>
    <xf numFmtId="0" fontId="3" fillId="0" borderId="0" xfId="0" applyFont="1" applyFill="1" applyAlignment="1"/>
    <xf numFmtId="0" fontId="3" fillId="0" borderId="0" xfId="0" applyFont="1" applyAlignment="1">
      <alignment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3" xfId="0" applyFont="1" applyFill="1" applyBorder="1"/>
    <xf numFmtId="0" fontId="3" fillId="4" borderId="2" xfId="0" applyFont="1" applyFill="1" applyBorder="1"/>
    <xf numFmtId="11" fontId="3" fillId="3" borderId="6" xfId="0" applyNumberFormat="1" applyFont="1" applyFill="1" applyBorder="1"/>
    <xf numFmtId="11" fontId="3" fillId="3" borderId="1" xfId="0" applyNumberFormat="1" applyFont="1" applyFill="1" applyBorder="1"/>
    <xf numFmtId="11" fontId="3" fillId="4" borderId="1" xfId="0" applyNumberFormat="1" applyFont="1" applyFill="1" applyBorder="1"/>
    <xf numFmtId="11" fontId="3" fillId="3" borderId="5" xfId="0" applyNumberFormat="1" applyFont="1" applyFill="1" applyBorder="1"/>
    <xf numFmtId="11" fontId="3" fillId="3" borderId="10" xfId="0" applyNumberFormat="1" applyFont="1" applyFill="1" applyBorder="1"/>
    <xf numFmtId="11" fontId="3" fillId="4" borderId="10" xfId="0" applyNumberFormat="1" applyFont="1" applyFill="1" applyBorder="1"/>
    <xf numFmtId="0" fontId="3" fillId="4" borderId="39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vertical="center"/>
    </xf>
    <xf numFmtId="0" fontId="3" fillId="4" borderId="48" xfId="0" applyFont="1" applyFill="1" applyBorder="1" applyAlignment="1">
      <alignment horizontal="center" vertical="center" wrapText="1"/>
    </xf>
    <xf numFmtId="11" fontId="3" fillId="4" borderId="48" xfId="0" applyNumberFormat="1" applyFont="1" applyFill="1" applyBorder="1"/>
    <xf numFmtId="11" fontId="3" fillId="4" borderId="21" xfId="0" applyNumberFormat="1" applyFont="1" applyFill="1" applyBorder="1"/>
    <xf numFmtId="166" fontId="3" fillId="4" borderId="54" xfId="0" applyNumberFormat="1" applyFont="1" applyFill="1" applyBorder="1" applyAlignment="1">
      <alignment horizontal="center"/>
    </xf>
    <xf numFmtId="166" fontId="3" fillId="4" borderId="28" xfId="0" applyNumberFormat="1" applyFont="1" applyFill="1" applyBorder="1" applyAlignment="1">
      <alignment horizontal="center"/>
    </xf>
    <xf numFmtId="0" fontId="3" fillId="4" borderId="52" xfId="0" applyFont="1" applyFill="1" applyBorder="1" applyAlignment="1">
      <alignment horizontal="center"/>
    </xf>
    <xf numFmtId="0" fontId="3" fillId="4" borderId="39" xfId="0" applyFont="1" applyFill="1" applyBorder="1" applyAlignment="1">
      <alignment horizontal="center"/>
    </xf>
    <xf numFmtId="0" fontId="9" fillId="5" borderId="63" xfId="0" applyFont="1" applyFill="1" applyBorder="1" applyAlignment="1">
      <alignment horizontal="center"/>
    </xf>
    <xf numFmtId="0" fontId="9" fillId="6" borderId="63" xfId="0" applyFont="1" applyFill="1" applyBorder="1" applyAlignment="1">
      <alignment horizontal="center"/>
    </xf>
    <xf numFmtId="0" fontId="7" fillId="4" borderId="64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13" xfId="0" applyFont="1" applyFill="1" applyBorder="1" applyAlignment="1">
      <alignment horizontal="center" vertical="center"/>
    </xf>
    <xf numFmtId="0" fontId="7" fillId="4" borderId="47" xfId="0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58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9" fillId="6" borderId="65" xfId="0" applyFont="1" applyFill="1" applyBorder="1" applyAlignment="1">
      <alignment horizontal="center"/>
    </xf>
    <xf numFmtId="0" fontId="9" fillId="6" borderId="66" xfId="0" applyFont="1" applyFill="1" applyBorder="1" applyAlignment="1">
      <alignment horizontal="center"/>
    </xf>
    <xf numFmtId="0" fontId="9" fillId="5" borderId="65" xfId="0" applyFont="1" applyFill="1" applyBorder="1" applyAlignment="1">
      <alignment horizontal="center"/>
    </xf>
    <xf numFmtId="0" fontId="9" fillId="5" borderId="66" xfId="0" applyFont="1" applyFill="1" applyBorder="1" applyAlignment="1">
      <alignment horizontal="center"/>
    </xf>
  </cellXfs>
  <cellStyles count="5">
    <cellStyle name="Comma 2" xfId="3" xr:uid="{00000000-0005-0000-0000-000000000000}"/>
    <cellStyle name="Normal" xfId="0" builtinId="0"/>
    <cellStyle name="Normal 2" xfId="2" xr:uid="{00000000-0005-0000-0000-000002000000}"/>
    <cellStyle name="Percent" xfId="1" builtinId="5"/>
    <cellStyle name="Percent 2" xfId="4" xr:uid="{00000000-0005-0000-0000-000004000000}"/>
  </cellStyles>
  <dxfs count="0"/>
  <tableStyles count="0" defaultTableStyle="TableStyleMedium2" defaultPivotStyle="PivotStyleLight16"/>
  <colors>
    <mruColors>
      <color rgb="FF00B0D9"/>
      <color rgb="FF53713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prod75-share2/Lifecycle%20Emissions/Indiana%20Gasification%20DOE%20Lifecycle%20Emissions%20rev%20A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fe Cycle Data Input"/>
      <sheetName val="Electricity Purchases &amp; Sales"/>
      <sheetName val="Sheet1"/>
      <sheetName val="Sheet2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BA4CE0-D246-44CE-879C-6DB6F66E571F}">
  <sheetPr>
    <tabColor theme="5" tint="0.79998168889431442"/>
  </sheetPr>
  <dimension ref="A1:M78"/>
  <sheetViews>
    <sheetView workbookViewId="0">
      <selection activeCell="K4" sqref="K4"/>
    </sheetView>
  </sheetViews>
  <sheetFormatPr defaultColWidth="9.140625" defaultRowHeight="12.6"/>
  <cols>
    <col min="1" max="10" width="18.42578125" style="1" customWidth="1"/>
    <col min="11" max="11" width="55.5703125" style="1" customWidth="1"/>
    <col min="12" max="12" width="18.42578125" style="1" customWidth="1"/>
    <col min="13" max="16384" width="9.140625" style="1"/>
  </cols>
  <sheetData>
    <row r="1" spans="1:13">
      <c r="A1" s="2" t="s">
        <v>0</v>
      </c>
    </row>
    <row r="2" spans="1:13">
      <c r="A2" s="1" t="s">
        <v>1</v>
      </c>
    </row>
    <row r="3" spans="1:13">
      <c r="A3" s="1" t="s">
        <v>2</v>
      </c>
    </row>
    <row r="6" spans="1:13">
      <c r="A6" s="2" t="s">
        <v>3</v>
      </c>
    </row>
    <row r="7" spans="1:13">
      <c r="A7" s="3" t="s">
        <v>4</v>
      </c>
      <c r="B7" s="3"/>
      <c r="C7" s="3"/>
      <c r="D7" s="5"/>
      <c r="E7" s="5"/>
      <c r="F7" s="5"/>
      <c r="G7" s="5"/>
      <c r="H7" s="5"/>
      <c r="I7" s="5"/>
      <c r="J7" s="5"/>
      <c r="K7" s="5"/>
      <c r="L7" s="5"/>
      <c r="M7" s="5"/>
    </row>
    <row r="10" spans="1:13">
      <c r="A10" s="2" t="s">
        <v>5</v>
      </c>
    </row>
    <row r="11" spans="1:13">
      <c r="A11" s="1" t="s">
        <v>6</v>
      </c>
    </row>
    <row r="12" spans="1:13">
      <c r="A12" s="3" t="s">
        <v>7</v>
      </c>
      <c r="B12" s="3"/>
      <c r="C12" s="3"/>
      <c r="D12" s="3"/>
      <c r="E12" s="5"/>
      <c r="F12" s="5"/>
      <c r="G12" s="5"/>
      <c r="H12" s="5"/>
      <c r="I12" s="5"/>
    </row>
    <row r="13" spans="1:13">
      <c r="E13" s="5"/>
      <c r="F13" s="5"/>
      <c r="G13" s="5"/>
      <c r="H13" s="5"/>
      <c r="I13" s="5"/>
    </row>
    <row r="14" spans="1:13">
      <c r="A14" s="1" t="s">
        <v>8</v>
      </c>
      <c r="E14" s="5"/>
      <c r="F14" s="5"/>
      <c r="G14" s="5"/>
      <c r="H14" s="5"/>
      <c r="I14" s="5"/>
    </row>
    <row r="15" spans="1:13">
      <c r="A15" s="3" t="s">
        <v>9</v>
      </c>
      <c r="B15" s="3"/>
      <c r="C15" s="3"/>
      <c r="D15" s="3"/>
      <c r="E15" s="5"/>
      <c r="F15" s="5"/>
      <c r="G15" s="5"/>
      <c r="H15" s="5"/>
      <c r="I15" s="5"/>
    </row>
    <row r="16" spans="1:13">
      <c r="E16" s="5"/>
      <c r="F16" s="5"/>
      <c r="G16" s="5"/>
      <c r="H16" s="5"/>
      <c r="I16" s="5"/>
    </row>
    <row r="17" spans="1:13">
      <c r="A17" s="1" t="s">
        <v>10</v>
      </c>
      <c r="E17" s="5"/>
      <c r="F17" s="5"/>
      <c r="G17" s="5"/>
      <c r="H17" s="5"/>
      <c r="I17" s="5"/>
    </row>
    <row r="18" spans="1:13">
      <c r="A18" s="3"/>
      <c r="B18" s="3"/>
      <c r="C18" s="3"/>
      <c r="D18" s="3"/>
      <c r="E18" s="5"/>
      <c r="F18" s="5"/>
      <c r="G18" s="5"/>
      <c r="H18" s="5"/>
      <c r="I18" s="5"/>
    </row>
    <row r="19" spans="1:13">
      <c r="A19" s="3"/>
      <c r="B19" s="3"/>
      <c r="C19" s="3"/>
      <c r="D19" s="3"/>
      <c r="E19" s="5"/>
      <c r="F19" s="5"/>
      <c r="G19" s="5"/>
      <c r="H19" s="5"/>
      <c r="I19" s="5"/>
    </row>
    <row r="20" spans="1:13">
      <c r="E20" s="5"/>
      <c r="F20" s="5"/>
      <c r="G20" s="5"/>
      <c r="H20" s="5"/>
      <c r="I20" s="5"/>
    </row>
    <row r="21" spans="1:13">
      <c r="A21" s="1" t="s">
        <v>11</v>
      </c>
    </row>
    <row r="22" spans="1:13">
      <c r="A22" s="1" t="s">
        <v>12</v>
      </c>
    </row>
    <row r="24" spans="1:13">
      <c r="A24" s="3"/>
      <c r="B24" s="3"/>
      <c r="C24" s="3"/>
      <c r="D24" s="3"/>
      <c r="E24" s="3"/>
      <c r="F24" s="3"/>
      <c r="G24" s="3"/>
      <c r="H24" s="3"/>
      <c r="I24" s="3"/>
      <c r="J24" s="3"/>
      <c r="K24" s="5"/>
      <c r="L24" s="5"/>
      <c r="M24" s="5"/>
    </row>
    <row r="25" spans="1:13">
      <c r="A25" s="3"/>
      <c r="B25" s="3"/>
      <c r="C25" s="3"/>
      <c r="D25" s="3"/>
      <c r="E25" s="3"/>
      <c r="F25" s="3"/>
      <c r="G25" s="3"/>
      <c r="H25" s="3"/>
      <c r="I25" s="3"/>
      <c r="J25" s="3"/>
      <c r="K25" s="5"/>
      <c r="L25" s="5"/>
      <c r="M25" s="5"/>
    </row>
    <row r="26" spans="1:13">
      <c r="A26" s="3"/>
      <c r="B26" s="3"/>
      <c r="C26" s="3"/>
      <c r="D26" s="3"/>
      <c r="E26" s="3"/>
      <c r="F26" s="3"/>
      <c r="G26" s="3"/>
      <c r="H26" s="3"/>
      <c r="I26" s="3"/>
      <c r="J26" s="3"/>
      <c r="K26" s="5"/>
      <c r="L26" s="5"/>
      <c r="M26" s="5"/>
    </row>
    <row r="27" spans="1:13">
      <c r="A27" s="3"/>
      <c r="B27" s="3"/>
      <c r="C27" s="3"/>
      <c r="D27" s="3"/>
      <c r="E27" s="3"/>
      <c r="F27" s="3"/>
      <c r="G27" s="3"/>
      <c r="H27" s="3"/>
      <c r="I27" s="3"/>
      <c r="J27" s="3"/>
      <c r="K27" s="5"/>
      <c r="L27" s="5"/>
      <c r="M27" s="5"/>
    </row>
    <row r="28" spans="1:13">
      <c r="A28" s="3"/>
      <c r="B28" s="3"/>
      <c r="C28" s="3"/>
      <c r="D28" s="3"/>
      <c r="E28" s="3"/>
      <c r="F28" s="3"/>
      <c r="G28" s="3"/>
      <c r="H28" s="3"/>
      <c r="I28" s="3"/>
      <c r="J28" s="3"/>
      <c r="K28" s="5"/>
      <c r="L28" s="5"/>
      <c r="M28" s="5"/>
    </row>
    <row r="29" spans="1:13">
      <c r="A29" s="3"/>
      <c r="B29" s="3"/>
      <c r="C29" s="3"/>
      <c r="D29" s="3"/>
      <c r="E29" s="3"/>
      <c r="F29" s="3"/>
      <c r="G29" s="3"/>
      <c r="H29" s="3"/>
      <c r="I29" s="3"/>
      <c r="J29" s="3"/>
      <c r="K29" s="5"/>
      <c r="L29" s="5"/>
      <c r="M29" s="5"/>
    </row>
    <row r="30" spans="1:13">
      <c r="A30" s="3"/>
      <c r="B30" s="3"/>
      <c r="C30" s="3"/>
      <c r="D30" s="3"/>
      <c r="E30" s="3"/>
      <c r="F30" s="3"/>
      <c r="G30" s="3"/>
      <c r="H30" s="3"/>
      <c r="I30" s="3"/>
      <c r="J30" s="3"/>
      <c r="K30" s="5"/>
      <c r="L30" s="5"/>
      <c r="M30" s="5"/>
    </row>
    <row r="31" spans="1:13">
      <c r="A31" s="3"/>
      <c r="B31" s="3"/>
      <c r="C31" s="3"/>
      <c r="D31" s="3"/>
      <c r="E31" s="3"/>
      <c r="F31" s="3"/>
      <c r="G31" s="3"/>
      <c r="H31" s="3"/>
      <c r="I31" s="3"/>
      <c r="J31" s="3"/>
      <c r="K31" s="5"/>
      <c r="L31" s="5"/>
      <c r="M31" s="5"/>
    </row>
    <row r="32" spans="1:13">
      <c r="A32" s="3"/>
      <c r="B32" s="3"/>
      <c r="C32" s="3"/>
      <c r="D32" s="3"/>
      <c r="E32" s="3"/>
      <c r="F32" s="3"/>
      <c r="G32" s="3"/>
      <c r="H32" s="3"/>
      <c r="I32" s="3"/>
      <c r="J32" s="3"/>
      <c r="K32" s="5"/>
      <c r="L32" s="5"/>
      <c r="M32" s="5"/>
    </row>
    <row r="33" spans="1:13">
      <c r="A33" s="3"/>
      <c r="B33" s="3"/>
      <c r="C33" s="3"/>
      <c r="D33" s="3"/>
      <c r="E33" s="3"/>
      <c r="F33" s="3"/>
      <c r="G33" s="3"/>
      <c r="H33" s="3"/>
      <c r="I33" s="3"/>
      <c r="J33" s="3"/>
      <c r="K33" s="5"/>
      <c r="L33" s="5"/>
      <c r="M33" s="5"/>
    </row>
    <row r="34" spans="1:13">
      <c r="A34" s="3"/>
      <c r="B34" s="3"/>
      <c r="C34" s="3"/>
      <c r="D34" s="3"/>
      <c r="E34" s="3"/>
      <c r="F34" s="3"/>
      <c r="G34" s="3"/>
      <c r="H34" s="3"/>
      <c r="I34" s="3"/>
      <c r="J34" s="3"/>
      <c r="K34" s="5"/>
      <c r="L34" s="5"/>
      <c r="M34" s="5"/>
    </row>
    <row r="35" spans="1:13">
      <c r="A35" s="3"/>
      <c r="B35" s="3"/>
      <c r="C35" s="3"/>
      <c r="D35" s="3"/>
      <c r="E35" s="3"/>
      <c r="F35" s="3"/>
      <c r="G35" s="3"/>
      <c r="H35" s="3"/>
      <c r="I35" s="3"/>
      <c r="J35" s="3"/>
      <c r="K35" s="5"/>
      <c r="L35" s="5"/>
      <c r="M35" s="5"/>
    </row>
    <row r="36" spans="1:13">
      <c r="A36" s="3"/>
      <c r="B36" s="3"/>
      <c r="C36" s="3"/>
      <c r="D36" s="3"/>
      <c r="E36" s="3"/>
      <c r="F36" s="3"/>
      <c r="G36" s="3"/>
      <c r="H36" s="3"/>
      <c r="I36" s="3"/>
      <c r="J36" s="3"/>
      <c r="K36" s="5"/>
      <c r="L36" s="5"/>
      <c r="M36" s="5"/>
    </row>
    <row r="37" spans="1:13">
      <c r="A37" s="3"/>
      <c r="B37" s="3"/>
      <c r="C37" s="3"/>
      <c r="D37" s="3"/>
      <c r="E37" s="3"/>
      <c r="F37" s="3"/>
      <c r="G37" s="3"/>
      <c r="H37" s="3"/>
      <c r="I37" s="3"/>
      <c r="J37" s="3"/>
      <c r="K37" s="5"/>
      <c r="L37" s="5"/>
      <c r="M37" s="5"/>
    </row>
    <row r="38" spans="1:13">
      <c r="A38" s="3"/>
      <c r="B38" s="3"/>
      <c r="C38" s="3"/>
      <c r="D38" s="3"/>
      <c r="E38" s="3"/>
      <c r="F38" s="3"/>
      <c r="G38" s="3"/>
      <c r="H38" s="3"/>
      <c r="I38" s="3"/>
      <c r="J38" s="3"/>
      <c r="K38" s="5"/>
      <c r="L38" s="5"/>
      <c r="M38" s="5"/>
    </row>
    <row r="39" spans="1:13">
      <c r="A39" s="3"/>
      <c r="B39" s="3"/>
      <c r="C39" s="3"/>
      <c r="D39" s="3"/>
      <c r="E39" s="3"/>
      <c r="F39" s="3"/>
      <c r="G39" s="3"/>
      <c r="H39" s="3"/>
      <c r="I39" s="3"/>
      <c r="J39" s="3"/>
      <c r="K39" s="5"/>
      <c r="L39" s="5"/>
      <c r="M39" s="5"/>
    </row>
    <row r="40" spans="1:13">
      <c r="A40" s="3"/>
      <c r="B40" s="3"/>
      <c r="C40" s="3"/>
      <c r="D40" s="3"/>
      <c r="E40" s="3"/>
      <c r="F40" s="3"/>
      <c r="G40" s="3"/>
      <c r="H40" s="3"/>
      <c r="I40" s="3"/>
      <c r="J40" s="3"/>
      <c r="K40" s="5"/>
      <c r="L40" s="5"/>
      <c r="M40" s="5"/>
    </row>
    <row r="41" spans="1:13">
      <c r="A41" s="3"/>
      <c r="B41" s="3"/>
      <c r="C41" s="3"/>
      <c r="D41" s="3"/>
      <c r="E41" s="3"/>
      <c r="F41" s="3"/>
      <c r="G41" s="3"/>
      <c r="H41" s="3"/>
      <c r="I41" s="3"/>
      <c r="J41" s="3"/>
      <c r="K41" s="5"/>
      <c r="L41" s="5"/>
      <c r="M41" s="5"/>
    </row>
    <row r="42" spans="1:13">
      <c r="A42" s="3"/>
      <c r="B42" s="3"/>
      <c r="C42" s="3"/>
      <c r="D42" s="3"/>
      <c r="E42" s="3"/>
      <c r="F42" s="3"/>
      <c r="G42" s="3"/>
      <c r="H42" s="3"/>
      <c r="I42" s="3"/>
      <c r="J42" s="3"/>
      <c r="K42" s="5"/>
      <c r="L42" s="5"/>
      <c r="M42" s="5"/>
    </row>
    <row r="43" spans="1:13">
      <c r="A43" s="3"/>
      <c r="B43" s="3"/>
      <c r="C43" s="3"/>
      <c r="D43" s="3"/>
      <c r="E43" s="3"/>
      <c r="F43" s="3"/>
      <c r="G43" s="3"/>
      <c r="H43" s="3"/>
      <c r="I43" s="3"/>
      <c r="J43" s="3"/>
      <c r="K43" s="5"/>
      <c r="L43" s="5"/>
      <c r="M43" s="5"/>
    </row>
    <row r="44" spans="1:13">
      <c r="A44" s="3"/>
      <c r="B44" s="3"/>
      <c r="C44" s="3"/>
      <c r="D44" s="3"/>
      <c r="E44" s="3"/>
      <c r="F44" s="3"/>
      <c r="G44" s="3"/>
      <c r="H44" s="3"/>
      <c r="I44" s="3"/>
      <c r="J44" s="3"/>
      <c r="K44" s="5"/>
      <c r="L44" s="5"/>
      <c r="M44" s="5"/>
    </row>
    <row r="45" spans="1:13">
      <c r="A45" s="3"/>
      <c r="B45" s="3"/>
      <c r="C45" s="3"/>
      <c r="D45" s="3"/>
      <c r="E45" s="3"/>
      <c r="F45" s="3"/>
      <c r="G45" s="3"/>
      <c r="H45" s="3"/>
      <c r="I45" s="3"/>
      <c r="J45" s="3"/>
      <c r="K45" s="5"/>
      <c r="L45" s="5"/>
      <c r="M45" s="5"/>
    </row>
    <row r="46" spans="1:13">
      <c r="A46" s="3"/>
      <c r="B46" s="3"/>
      <c r="C46" s="3"/>
      <c r="D46" s="3"/>
      <c r="E46" s="3"/>
      <c r="F46" s="3"/>
      <c r="G46" s="3"/>
      <c r="H46" s="3"/>
      <c r="I46" s="3"/>
      <c r="J46" s="3"/>
      <c r="K46" s="5"/>
      <c r="L46" s="5"/>
      <c r="M46" s="5"/>
    </row>
    <row r="47" spans="1:13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</row>
    <row r="49" spans="1:11">
      <c r="A49" s="2" t="s">
        <v>13</v>
      </c>
    </row>
    <row r="50" spans="1:11" s="5" customFormat="1">
      <c r="A50" s="5" t="s">
        <v>14</v>
      </c>
    </row>
    <row r="51" spans="1:11" s="5" customFormat="1" ht="12.95" thickBot="1"/>
    <row r="52" spans="1:11" s="5" customFormat="1">
      <c r="A52" s="129"/>
      <c r="B52" s="130"/>
      <c r="C52" s="104"/>
      <c r="D52" s="131"/>
      <c r="E52" s="168"/>
      <c r="F52" s="168" t="s">
        <v>15</v>
      </c>
      <c r="G52" s="168"/>
      <c r="H52" s="128"/>
      <c r="I52" s="137"/>
      <c r="J52" s="104"/>
      <c r="K52" s="105"/>
    </row>
    <row r="53" spans="1:11" s="5" customFormat="1" ht="24.95">
      <c r="A53" s="132" t="s">
        <v>16</v>
      </c>
      <c r="B53" s="133" t="s">
        <v>17</v>
      </c>
      <c r="C53" s="134" t="s">
        <v>18</v>
      </c>
      <c r="D53" s="138" t="s">
        <v>19</v>
      </c>
      <c r="E53" s="135" t="s">
        <v>20</v>
      </c>
      <c r="F53" s="135" t="s">
        <v>21</v>
      </c>
      <c r="G53" s="135" t="s">
        <v>22</v>
      </c>
      <c r="H53" s="139" t="s">
        <v>23</v>
      </c>
      <c r="I53" s="143" t="s">
        <v>24</v>
      </c>
      <c r="J53" s="141" t="s">
        <v>25</v>
      </c>
      <c r="K53" s="144" t="s">
        <v>26</v>
      </c>
    </row>
    <row r="54" spans="1:11" s="5" customFormat="1" ht="37.5">
      <c r="A54" s="150" t="s">
        <v>27</v>
      </c>
      <c r="B54" s="151" t="s">
        <v>28</v>
      </c>
      <c r="C54" s="149"/>
      <c r="D54" s="150" t="s">
        <v>29</v>
      </c>
      <c r="E54" s="148">
        <v>0</v>
      </c>
      <c r="F54" s="148">
        <v>0.5</v>
      </c>
      <c r="G54" s="148">
        <v>0</v>
      </c>
      <c r="H54" s="149" t="s">
        <v>30</v>
      </c>
      <c r="I54" s="152" t="s">
        <v>31</v>
      </c>
      <c r="J54" s="153" t="s">
        <v>32</v>
      </c>
      <c r="K54" s="155" t="s">
        <v>33</v>
      </c>
    </row>
    <row r="55" spans="1:11" s="5" customFormat="1">
      <c r="A55" s="150"/>
      <c r="B55" s="151"/>
      <c r="C55" s="149"/>
      <c r="D55" s="150"/>
      <c r="E55" s="148"/>
      <c r="F55" s="148"/>
      <c r="G55" s="148"/>
      <c r="H55" s="149"/>
      <c r="I55" s="152"/>
      <c r="J55" s="153"/>
      <c r="K55" s="154"/>
    </row>
    <row r="56" spans="1:11" s="5" customFormat="1">
      <c r="A56" s="150"/>
      <c r="B56" s="151"/>
      <c r="C56" s="149"/>
      <c r="D56" s="150"/>
      <c r="E56" s="148"/>
      <c r="F56" s="148"/>
      <c r="G56" s="148"/>
      <c r="H56" s="149"/>
      <c r="I56" s="152"/>
      <c r="J56" s="153"/>
      <c r="K56" s="154"/>
    </row>
    <row r="57" spans="1:11" s="5" customFormat="1">
      <c r="A57" s="150"/>
      <c r="B57" s="151"/>
      <c r="C57" s="149"/>
      <c r="D57" s="150"/>
      <c r="E57" s="148"/>
      <c r="F57" s="148"/>
      <c r="G57" s="148"/>
      <c r="H57" s="149"/>
      <c r="I57" s="152"/>
      <c r="J57" s="153"/>
      <c r="K57" s="154"/>
    </row>
    <row r="58" spans="1:11" s="5" customFormat="1">
      <c r="A58" s="150"/>
      <c r="B58" s="151"/>
      <c r="C58" s="149"/>
      <c r="D58" s="150"/>
      <c r="E58" s="148"/>
      <c r="F58" s="148"/>
      <c r="G58" s="148"/>
      <c r="H58" s="149"/>
      <c r="I58" s="152"/>
      <c r="J58" s="153"/>
      <c r="K58" s="154"/>
    </row>
    <row r="59" spans="1:11" s="5" customFormat="1">
      <c r="A59" s="150"/>
      <c r="B59" s="151"/>
      <c r="C59" s="149"/>
      <c r="D59" s="150"/>
      <c r="E59" s="148"/>
      <c r="F59" s="148"/>
      <c r="G59" s="148"/>
      <c r="H59" s="149"/>
      <c r="I59" s="152"/>
      <c r="J59" s="153"/>
      <c r="K59" s="154"/>
    </row>
    <row r="60" spans="1:11" s="5" customFormat="1">
      <c r="A60" s="150"/>
      <c r="B60" s="151"/>
      <c r="C60" s="149"/>
      <c r="D60" s="150"/>
      <c r="E60" s="148"/>
      <c r="F60" s="148"/>
      <c r="G60" s="148"/>
      <c r="H60" s="149"/>
      <c r="I60" s="152"/>
      <c r="J60" s="153"/>
      <c r="K60" s="154"/>
    </row>
    <row r="61" spans="1:11" s="5" customFormat="1">
      <c r="A61" s="150"/>
      <c r="B61" s="151"/>
      <c r="C61" s="149"/>
      <c r="D61" s="150"/>
      <c r="E61" s="148"/>
      <c r="F61" s="148"/>
      <c r="G61" s="148"/>
      <c r="H61" s="149"/>
      <c r="I61" s="152"/>
      <c r="J61" s="153"/>
      <c r="K61" s="154"/>
    </row>
    <row r="62" spans="1:11" s="5" customFormat="1" ht="12.95" thickBot="1">
      <c r="A62" s="17" t="s">
        <v>34</v>
      </c>
      <c r="B62" s="69"/>
      <c r="C62" s="136"/>
      <c r="D62" s="140"/>
      <c r="E62" s="69"/>
      <c r="F62" s="69"/>
      <c r="G62" s="69"/>
      <c r="H62" s="136"/>
      <c r="I62" s="69"/>
      <c r="J62" s="69"/>
      <c r="K62" s="142"/>
    </row>
    <row r="63" spans="1:11" s="5" customFormat="1"/>
    <row r="64" spans="1:11" s="5" customFormat="1"/>
    <row r="65" spans="11:11" s="5" customFormat="1"/>
    <row r="66" spans="11:11" s="5" customFormat="1"/>
    <row r="67" spans="11:11" s="5" customFormat="1"/>
    <row r="68" spans="11:11" s="5" customFormat="1"/>
    <row r="69" spans="11:11" s="5" customFormat="1">
      <c r="K69" s="156"/>
    </row>
    <row r="70" spans="11:11" s="5" customFormat="1"/>
    <row r="71" spans="11:11" s="5" customFormat="1"/>
    <row r="72" spans="11:11" s="5" customFormat="1"/>
    <row r="73" spans="11:11" s="5" customFormat="1"/>
    <row r="74" spans="11:11" s="5" customFormat="1"/>
    <row r="75" spans="11:11" s="5" customFormat="1"/>
    <row r="76" spans="11:11" s="5" customFormat="1"/>
    <row r="77" spans="11:11" s="5" customFormat="1"/>
    <row r="78" spans="11:11" s="5" customFormat="1"/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D29D37-A014-47FE-803C-B2F9C70F2836}">
  <sheetPr>
    <tabColor theme="5" tint="0.79998168889431442"/>
  </sheetPr>
  <dimension ref="A1:U119"/>
  <sheetViews>
    <sheetView workbookViewId="0">
      <selection activeCell="N5" sqref="N5"/>
    </sheetView>
  </sheetViews>
  <sheetFormatPr defaultColWidth="9.140625" defaultRowHeight="12.6"/>
  <cols>
    <col min="1" max="1" width="34.42578125" style="1" customWidth="1"/>
    <col min="2" max="8" width="9.85546875" style="1" customWidth="1"/>
    <col min="9" max="9" width="17" style="1" customWidth="1"/>
    <col min="10" max="12" width="13" style="1" customWidth="1"/>
    <col min="13" max="13" width="17" style="1" customWidth="1"/>
    <col min="14" max="14" width="27.42578125" style="1" customWidth="1"/>
    <col min="15" max="15" width="20" style="1" customWidth="1"/>
    <col min="16" max="16" width="20.42578125" style="1" customWidth="1"/>
    <col min="17" max="17" width="10.28515625" style="1" customWidth="1"/>
    <col min="18" max="18" width="113.140625" style="1" customWidth="1"/>
    <col min="19" max="16384" width="9.140625" style="1"/>
  </cols>
  <sheetData>
    <row r="1" spans="1:21">
      <c r="A1" s="2" t="s">
        <v>0</v>
      </c>
    </row>
    <row r="2" spans="1:21">
      <c r="A2" s="1" t="s">
        <v>1</v>
      </c>
    </row>
    <row r="3" spans="1:21">
      <c r="A3" s="1" t="s">
        <v>2</v>
      </c>
    </row>
    <row r="6" spans="1:21">
      <c r="A6" s="2" t="s">
        <v>3</v>
      </c>
    </row>
    <row r="7" spans="1:21">
      <c r="A7" s="3" t="s">
        <v>4</v>
      </c>
      <c r="B7" s="3"/>
      <c r="C7" s="3"/>
      <c r="D7" s="3"/>
      <c r="E7" s="3"/>
      <c r="F7" s="3"/>
      <c r="G7" s="3"/>
      <c r="H7" s="3"/>
      <c r="I7" s="3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</row>
    <row r="8" spans="1:21">
      <c r="A8" s="4" t="s">
        <v>35</v>
      </c>
      <c r="B8" s="4"/>
      <c r="C8" s="4"/>
      <c r="D8" s="4"/>
      <c r="E8" s="4"/>
      <c r="F8" s="4"/>
      <c r="G8" s="4"/>
      <c r="H8" s="4"/>
      <c r="I8" s="4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</row>
    <row r="9" spans="1:21">
      <c r="M9" s="5"/>
    </row>
    <row r="10" spans="1:21">
      <c r="M10" s="5"/>
    </row>
    <row r="11" spans="1:21">
      <c r="A11" s="2" t="s">
        <v>36</v>
      </c>
      <c r="M11" s="5"/>
    </row>
    <row r="12" spans="1:21">
      <c r="A12" s="1" t="s">
        <v>37</v>
      </c>
      <c r="M12" s="5"/>
    </row>
    <row r="13" spans="1:21">
      <c r="A13" s="90" t="s">
        <v>27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</row>
    <row r="14" spans="1:21" s="5" customFormat="1">
      <c r="A14" s="43"/>
    </row>
    <row r="15" spans="1:21">
      <c r="A15" s="1" t="s">
        <v>38</v>
      </c>
      <c r="M15" s="5"/>
    </row>
    <row r="16" spans="1:21">
      <c r="A16" s="41" t="s">
        <v>28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7" s="5" customFormat="1">
      <c r="A17" s="43"/>
    </row>
    <row r="18" spans="1:17" s="5" customFormat="1">
      <c r="A18" s="5" t="s">
        <v>39</v>
      </c>
    </row>
    <row r="19" spans="1:17" s="5" customFormat="1">
      <c r="A19" s="3" t="s">
        <v>40</v>
      </c>
    </row>
    <row r="20" spans="1:17" s="5" customFormat="1"/>
    <row r="21" spans="1:17" s="5" customFormat="1">
      <c r="A21" s="5" t="s">
        <v>41</v>
      </c>
    </row>
    <row r="22" spans="1:17" s="5" customFormat="1">
      <c r="A22" s="3" t="s">
        <v>42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</row>
    <row r="23" spans="1:17" s="5" customFormat="1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</row>
    <row r="24" spans="1:17" s="5" customFormat="1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</row>
    <row r="25" spans="1:17" s="5" customFormat="1"/>
    <row r="26" spans="1:17" ht="12.95" thickBot="1">
      <c r="A26" s="5" t="s">
        <v>43</v>
      </c>
      <c r="B26" s="5"/>
      <c r="C26" s="5"/>
      <c r="D26" s="5"/>
      <c r="E26" s="5"/>
      <c r="F26" s="5"/>
      <c r="G26" s="5"/>
      <c r="H26" s="5"/>
      <c r="I26" s="5"/>
    </row>
    <row r="27" spans="1:17" ht="12.95" thickBot="1">
      <c r="A27" s="25" t="s">
        <v>44</v>
      </c>
      <c r="B27" s="26" t="s">
        <v>45</v>
      </c>
      <c r="C27" s="27" t="s">
        <v>23</v>
      </c>
      <c r="D27" s="99"/>
      <c r="E27" s="99"/>
      <c r="F27" s="8"/>
      <c r="G27" s="8"/>
      <c r="H27" s="8"/>
      <c r="I27" s="8"/>
    </row>
    <row r="28" spans="1:17" ht="12.95" thickBot="1">
      <c r="A28" s="83" t="s">
        <v>46</v>
      </c>
      <c r="B28" s="57">
        <v>0.5</v>
      </c>
      <c r="C28" s="84" t="s">
        <v>47</v>
      </c>
      <c r="D28" s="58"/>
      <c r="E28" s="8"/>
      <c r="F28" s="58"/>
      <c r="G28" s="58"/>
      <c r="H28" s="58"/>
      <c r="I28" s="58"/>
    </row>
    <row r="29" spans="1:17" s="5" customFormat="1" ht="12.95" thickBot="1">
      <c r="A29" s="8"/>
    </row>
    <row r="30" spans="1:17" ht="12.95" thickBot="1">
      <c r="A30" s="33" t="s">
        <v>48</v>
      </c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107"/>
    </row>
    <row r="31" spans="1:17" ht="15.75" customHeight="1">
      <c r="A31" s="100"/>
      <c r="B31" s="93" t="s">
        <v>49</v>
      </c>
      <c r="C31" s="93"/>
      <c r="D31" s="93"/>
      <c r="E31" s="109"/>
      <c r="F31" s="174" t="s">
        <v>50</v>
      </c>
      <c r="G31" s="175"/>
      <c r="H31" s="175"/>
      <c r="I31" s="117"/>
      <c r="J31" s="176" t="s">
        <v>51</v>
      </c>
      <c r="K31" s="177"/>
      <c r="L31" s="177"/>
      <c r="M31" s="115"/>
    </row>
    <row r="32" spans="1:17" ht="12.95" thickBot="1">
      <c r="A32" s="110" t="s">
        <v>52</v>
      </c>
      <c r="B32" s="111" t="s">
        <v>20</v>
      </c>
      <c r="C32" s="111" t="s">
        <v>21</v>
      </c>
      <c r="D32" s="111" t="s">
        <v>22</v>
      </c>
      <c r="E32" s="112" t="s">
        <v>23</v>
      </c>
      <c r="F32" s="112" t="s">
        <v>20</v>
      </c>
      <c r="G32" s="113" t="s">
        <v>53</v>
      </c>
      <c r="H32" s="113" t="s">
        <v>22</v>
      </c>
      <c r="I32" s="113" t="s">
        <v>23</v>
      </c>
      <c r="J32" s="112" t="s">
        <v>20</v>
      </c>
      <c r="K32" s="113" t="s">
        <v>53</v>
      </c>
      <c r="L32" s="113" t="s">
        <v>22</v>
      </c>
      <c r="M32" s="114" t="s">
        <v>23</v>
      </c>
      <c r="N32" s="5"/>
      <c r="O32" s="5"/>
      <c r="P32" s="5"/>
      <c r="Q32" s="5"/>
    </row>
    <row r="33" spans="1:19" ht="12.95" thickBot="1">
      <c r="A33" s="19" t="s">
        <v>54</v>
      </c>
      <c r="B33" s="57">
        <v>0</v>
      </c>
      <c r="C33" s="57">
        <v>1000</v>
      </c>
      <c r="D33" s="57">
        <v>0</v>
      </c>
      <c r="E33" s="20" t="s">
        <v>30</v>
      </c>
      <c r="F33" s="70">
        <f>IFERROR(B33/$B$28,0)</f>
        <v>0</v>
      </c>
      <c r="G33" s="70">
        <f t="shared" ref="G33:H33" si="0">IFERROR(C33/$B$28,0)</f>
        <v>2000</v>
      </c>
      <c r="H33" s="70">
        <f t="shared" si="0"/>
        <v>0</v>
      </c>
      <c r="I33" s="68" t="str">
        <f>CONCATENATE(E33,"/",C28)</f>
        <v>kg/yr</v>
      </c>
      <c r="J33" s="145">
        <f>IFERROR(F33/F33,0)</f>
        <v>0</v>
      </c>
      <c r="K33" s="145">
        <f t="shared" ref="K33:L33" si="1">IFERROR(G33/G33,0)</f>
        <v>1</v>
      </c>
      <c r="L33" s="145">
        <f t="shared" si="1"/>
        <v>0</v>
      </c>
      <c r="M33" s="21" t="str">
        <f>CONCATENATE(E33," ",A33,"/",E33," ",A33)</f>
        <v>kg Main co-product/kg Main co-product</v>
      </c>
      <c r="N33" s="5"/>
      <c r="O33" s="5"/>
      <c r="P33" s="5"/>
      <c r="Q33" s="5"/>
    </row>
    <row r="34" spans="1:19" s="5" customFormat="1" ht="12.95" thickBot="1">
      <c r="A34" s="8"/>
      <c r="B34" s="58"/>
      <c r="C34" s="58"/>
      <c r="D34" s="58"/>
      <c r="E34" s="8"/>
      <c r="F34" s="58"/>
      <c r="G34" s="58"/>
      <c r="H34" s="58"/>
      <c r="I34" s="8"/>
      <c r="J34" s="8"/>
      <c r="K34" s="8"/>
      <c r="L34" s="8"/>
    </row>
    <row r="35" spans="1:19" ht="12.95" thickBot="1">
      <c r="A35" s="33" t="s">
        <v>55</v>
      </c>
      <c r="B35" s="59"/>
      <c r="C35" s="59"/>
      <c r="D35" s="59"/>
      <c r="E35" s="31"/>
      <c r="F35" s="59"/>
      <c r="G35" s="59"/>
      <c r="H35" s="59"/>
      <c r="I35" s="32"/>
      <c r="J35" s="34" t="s">
        <v>56</v>
      </c>
      <c r="K35" s="96"/>
      <c r="L35" s="96"/>
      <c r="M35" s="32"/>
      <c r="N35" s="73" t="s">
        <v>57</v>
      </c>
      <c r="O35" s="36" t="s">
        <v>58</v>
      </c>
      <c r="P35" s="39"/>
      <c r="Q35" s="35"/>
      <c r="S35" s="64"/>
    </row>
    <row r="36" spans="1:19">
      <c r="A36" s="100"/>
      <c r="B36" s="93" t="s">
        <v>49</v>
      </c>
      <c r="C36" s="93"/>
      <c r="D36" s="93"/>
      <c r="E36" s="118"/>
      <c r="F36" s="119" t="s">
        <v>50</v>
      </c>
      <c r="G36" s="120"/>
      <c r="H36" s="120"/>
      <c r="I36" s="122"/>
      <c r="J36" s="124" t="s">
        <v>51</v>
      </c>
      <c r="K36" s="120"/>
      <c r="L36" s="120"/>
      <c r="M36" s="122"/>
      <c r="N36" s="101"/>
      <c r="O36" s="102"/>
      <c r="P36" s="126"/>
      <c r="Q36" s="127"/>
      <c r="R36" s="125"/>
      <c r="S36" s="64"/>
    </row>
    <row r="37" spans="1:19" s="28" customFormat="1" ht="12.95" thickBot="1">
      <c r="A37" s="116" t="s">
        <v>59</v>
      </c>
      <c r="B37" s="111" t="s">
        <v>20</v>
      </c>
      <c r="C37" s="111" t="s">
        <v>21</v>
      </c>
      <c r="D37" s="111" t="s">
        <v>22</v>
      </c>
      <c r="E37" s="112" t="s">
        <v>23</v>
      </c>
      <c r="F37" s="94" t="s">
        <v>20</v>
      </c>
      <c r="G37" s="95" t="s">
        <v>53</v>
      </c>
      <c r="H37" s="95" t="s">
        <v>22</v>
      </c>
      <c r="I37" s="108" t="s">
        <v>23</v>
      </c>
      <c r="J37" s="123" t="s">
        <v>20</v>
      </c>
      <c r="K37" s="121" t="s">
        <v>21</v>
      </c>
      <c r="L37" s="121" t="s">
        <v>22</v>
      </c>
      <c r="M37" s="108" t="s">
        <v>23</v>
      </c>
      <c r="N37" s="106" t="s">
        <v>60</v>
      </c>
      <c r="O37" s="123" t="s">
        <v>61</v>
      </c>
      <c r="P37" s="103" t="s">
        <v>62</v>
      </c>
      <c r="Q37" s="121" t="s">
        <v>23</v>
      </c>
      <c r="R37" s="106" t="s">
        <v>63</v>
      </c>
    </row>
    <row r="38" spans="1:19">
      <c r="A38" s="81" t="s">
        <v>64</v>
      </c>
      <c r="B38" s="60"/>
      <c r="C38" s="60">
        <v>150</v>
      </c>
      <c r="D38" s="60"/>
      <c r="E38" s="18" t="s">
        <v>65</v>
      </c>
      <c r="F38" s="66">
        <f>IFERROR(B38/$B$28,0)</f>
        <v>0</v>
      </c>
      <c r="G38" s="66">
        <f t="shared" ref="G38:H43" si="2">IFERROR(C38/$B$28,0)</f>
        <v>300</v>
      </c>
      <c r="H38" s="66">
        <f t="shared" si="2"/>
        <v>0</v>
      </c>
      <c r="I38" s="22" t="str">
        <f>CONCATENATE(E38,"/",$C$28)</f>
        <v>kWh/yr</v>
      </c>
      <c r="J38" s="88">
        <f>IFERROR(F38/F$33,0)</f>
        <v>0</v>
      </c>
      <c r="K38" s="89">
        <f t="shared" ref="K38:L43" si="3">IFERROR(G38/G$33,0)</f>
        <v>0.15</v>
      </c>
      <c r="L38" s="146">
        <f t="shared" si="3"/>
        <v>0</v>
      </c>
      <c r="M38" s="22" t="str">
        <f>CONCATENATE(E38," ",A38,"/",$E$33," ",$A$33)</f>
        <v>kWh Grid Electricity/kg Main co-product</v>
      </c>
      <c r="N38" s="76" t="s">
        <v>66</v>
      </c>
      <c r="O38" s="85" t="s">
        <v>67</v>
      </c>
      <c r="P38" s="51" t="s">
        <v>67</v>
      </c>
      <c r="Q38" s="24" t="s">
        <v>67</v>
      </c>
      <c r="R38" s="37"/>
    </row>
    <row r="39" spans="1:19">
      <c r="A39" s="10"/>
      <c r="B39" s="61"/>
      <c r="C39" s="61"/>
      <c r="D39" s="61"/>
      <c r="E39" s="15"/>
      <c r="F39" s="66">
        <f t="shared" ref="F39:F43" si="4">IFERROR(B39/$B$28,0)</f>
        <v>0</v>
      </c>
      <c r="G39" s="66">
        <f t="shared" si="2"/>
        <v>0</v>
      </c>
      <c r="H39" s="66">
        <f t="shared" si="2"/>
        <v>0</v>
      </c>
      <c r="I39" s="22" t="str">
        <f t="shared" ref="I39:I43" si="5">CONCATENATE(E39,"/",$C$28)</f>
        <v>/yr</v>
      </c>
      <c r="J39" s="75">
        <f t="shared" ref="J39:J43" si="6">IFERROR(F39/F$33,0)</f>
        <v>0</v>
      </c>
      <c r="K39" s="66">
        <f>IFERROR(G39/G$33,0)</f>
        <v>0</v>
      </c>
      <c r="L39" s="146">
        <f t="shared" si="3"/>
        <v>0</v>
      </c>
      <c r="M39" s="22" t="str">
        <f t="shared" ref="M39:M43" si="7">CONCATENATE(E39," ",A39,"/",$E$33," ",$A$33)</f>
        <v xml:space="preserve"> /kg Main co-product</v>
      </c>
      <c r="N39" s="76"/>
      <c r="O39" s="47"/>
      <c r="P39" s="147">
        <f>G39*O39</f>
        <v>0</v>
      </c>
      <c r="Q39" s="24" t="str">
        <f>I39</f>
        <v>/yr</v>
      </c>
      <c r="R39" s="38"/>
    </row>
    <row r="40" spans="1:19">
      <c r="A40" s="10"/>
      <c r="B40" s="61"/>
      <c r="C40" s="61"/>
      <c r="D40" s="61"/>
      <c r="E40" s="15"/>
      <c r="F40" s="66">
        <f t="shared" si="4"/>
        <v>0</v>
      </c>
      <c r="G40" s="66">
        <f t="shared" si="2"/>
        <v>0</v>
      </c>
      <c r="H40" s="66">
        <f t="shared" si="2"/>
        <v>0</v>
      </c>
      <c r="I40" s="22" t="str">
        <f t="shared" si="5"/>
        <v>/yr</v>
      </c>
      <c r="J40" s="75">
        <f t="shared" si="6"/>
        <v>0</v>
      </c>
      <c r="K40" s="66">
        <f t="shared" si="3"/>
        <v>0</v>
      </c>
      <c r="L40" s="146">
        <f t="shared" si="3"/>
        <v>0</v>
      </c>
      <c r="M40" s="22" t="str">
        <f t="shared" si="7"/>
        <v xml:space="preserve"> /kg Main co-product</v>
      </c>
      <c r="N40" s="76"/>
      <c r="O40" s="47"/>
      <c r="P40" s="147">
        <f t="shared" ref="P40:P43" si="8">G40*O40</f>
        <v>0</v>
      </c>
      <c r="Q40" s="24" t="str">
        <f>I40</f>
        <v>/yr</v>
      </c>
      <c r="R40" s="38"/>
    </row>
    <row r="41" spans="1:19">
      <c r="A41" s="10"/>
      <c r="B41" s="61"/>
      <c r="C41" s="61"/>
      <c r="D41" s="61"/>
      <c r="E41" s="15"/>
      <c r="F41" s="66">
        <f t="shared" si="4"/>
        <v>0</v>
      </c>
      <c r="G41" s="66">
        <f t="shared" si="2"/>
        <v>0</v>
      </c>
      <c r="H41" s="66">
        <f t="shared" si="2"/>
        <v>0</v>
      </c>
      <c r="I41" s="22" t="str">
        <f t="shared" si="5"/>
        <v>/yr</v>
      </c>
      <c r="J41" s="75">
        <f t="shared" si="6"/>
        <v>0</v>
      </c>
      <c r="K41" s="66">
        <f t="shared" si="3"/>
        <v>0</v>
      </c>
      <c r="L41" s="146">
        <f>IFERROR(H41/H$33,0)</f>
        <v>0</v>
      </c>
      <c r="M41" s="22" t="str">
        <f t="shared" si="7"/>
        <v xml:space="preserve"> /kg Main co-product</v>
      </c>
      <c r="N41" s="76"/>
      <c r="O41" s="47"/>
      <c r="P41" s="147">
        <f t="shared" si="8"/>
        <v>0</v>
      </c>
      <c r="Q41" s="24" t="str">
        <f>I41</f>
        <v>/yr</v>
      </c>
      <c r="R41" s="38"/>
    </row>
    <row r="42" spans="1:19">
      <c r="A42" s="10"/>
      <c r="B42" s="61"/>
      <c r="C42" s="61"/>
      <c r="D42" s="61"/>
      <c r="E42" s="15"/>
      <c r="F42" s="66">
        <f t="shared" si="4"/>
        <v>0</v>
      </c>
      <c r="G42" s="66">
        <f t="shared" si="2"/>
        <v>0</v>
      </c>
      <c r="H42" s="66">
        <f t="shared" si="2"/>
        <v>0</v>
      </c>
      <c r="I42" s="22" t="str">
        <f t="shared" si="5"/>
        <v>/yr</v>
      </c>
      <c r="J42" s="75">
        <f t="shared" si="6"/>
        <v>0</v>
      </c>
      <c r="K42" s="66">
        <f t="shared" si="3"/>
        <v>0</v>
      </c>
      <c r="L42" s="146">
        <f t="shared" si="3"/>
        <v>0</v>
      </c>
      <c r="M42" s="22" t="str">
        <f t="shared" si="7"/>
        <v xml:space="preserve"> /kg Main co-product</v>
      </c>
      <c r="N42" s="76"/>
      <c r="O42" s="47"/>
      <c r="P42" s="147">
        <f t="shared" si="8"/>
        <v>0</v>
      </c>
      <c r="Q42" s="24" t="str">
        <f>I42</f>
        <v>/yr</v>
      </c>
      <c r="R42" s="38"/>
    </row>
    <row r="43" spans="1:19">
      <c r="A43" s="10"/>
      <c r="B43" s="61"/>
      <c r="C43" s="61"/>
      <c r="D43" s="61"/>
      <c r="E43" s="15"/>
      <c r="F43" s="66">
        <f t="shared" si="4"/>
        <v>0</v>
      </c>
      <c r="G43" s="66">
        <f t="shared" si="2"/>
        <v>0</v>
      </c>
      <c r="H43" s="66">
        <f t="shared" si="2"/>
        <v>0</v>
      </c>
      <c r="I43" s="22" t="str">
        <f t="shared" si="5"/>
        <v>/yr</v>
      </c>
      <c r="J43" s="75">
        <f t="shared" si="6"/>
        <v>0</v>
      </c>
      <c r="K43" s="66">
        <f t="shared" si="3"/>
        <v>0</v>
      </c>
      <c r="L43" s="146">
        <f t="shared" si="3"/>
        <v>0</v>
      </c>
      <c r="M43" s="22" t="str">
        <f t="shared" si="7"/>
        <v xml:space="preserve"> /kg Main co-product</v>
      </c>
      <c r="N43" s="76"/>
      <c r="O43" s="47"/>
      <c r="P43" s="147">
        <f t="shared" si="8"/>
        <v>0</v>
      </c>
      <c r="Q43" s="24" t="str">
        <f>I43</f>
        <v>/yr</v>
      </c>
      <c r="R43" s="38"/>
    </row>
    <row r="44" spans="1:19" ht="12.95" thickBot="1">
      <c r="A44" s="17" t="s">
        <v>34</v>
      </c>
      <c r="B44" s="62"/>
      <c r="C44" s="62"/>
      <c r="D44" s="62"/>
      <c r="E44" s="6"/>
      <c r="F44" s="62"/>
      <c r="G44" s="91"/>
      <c r="H44" s="91"/>
      <c r="I44" s="7"/>
      <c r="J44" s="45"/>
      <c r="K44" s="97"/>
      <c r="L44" s="97"/>
      <c r="M44" s="7"/>
      <c r="N44" s="71"/>
      <c r="O44" s="48"/>
      <c r="P44" s="52"/>
      <c r="Q44" s="23"/>
      <c r="R44" s="23"/>
    </row>
    <row r="45" spans="1:19">
      <c r="A45" s="29"/>
      <c r="B45" s="63"/>
      <c r="C45" s="63"/>
      <c r="D45" s="63"/>
      <c r="E45" s="9"/>
      <c r="F45" s="63"/>
      <c r="G45" s="63"/>
      <c r="H45" s="63"/>
      <c r="I45" s="30"/>
      <c r="J45" s="46"/>
      <c r="K45" s="98"/>
      <c r="L45" s="98"/>
      <c r="M45" s="30"/>
      <c r="N45" s="72"/>
      <c r="O45" s="49"/>
      <c r="P45" s="53"/>
      <c r="Q45" s="30"/>
    </row>
    <row r="46" spans="1:19" ht="12.95" thickBot="1">
      <c r="A46" s="29"/>
      <c r="B46" s="63"/>
      <c r="C46" s="63"/>
      <c r="D46" s="63"/>
      <c r="E46" s="9"/>
      <c r="F46" s="63"/>
      <c r="G46" s="63"/>
      <c r="H46" s="63"/>
      <c r="I46" s="30"/>
      <c r="J46" s="46"/>
      <c r="K46" s="98"/>
      <c r="L46" s="98"/>
      <c r="M46" s="30"/>
      <c r="N46" s="72"/>
      <c r="O46" s="49"/>
      <c r="P46" s="53"/>
      <c r="Q46" s="30"/>
    </row>
    <row r="47" spans="1:19">
      <c r="A47" s="100"/>
      <c r="B47" s="93" t="s">
        <v>49</v>
      </c>
      <c r="C47" s="93"/>
      <c r="D47" s="93"/>
      <c r="E47" s="118"/>
      <c r="F47" s="119" t="s">
        <v>50</v>
      </c>
      <c r="G47" s="120"/>
      <c r="H47" s="120"/>
      <c r="I47" s="122"/>
      <c r="J47" s="124" t="s">
        <v>51</v>
      </c>
      <c r="K47" s="120"/>
      <c r="L47" s="120"/>
      <c r="M47" s="122"/>
      <c r="N47" s="101"/>
      <c r="O47" s="102"/>
      <c r="P47" s="126"/>
      <c r="Q47" s="127"/>
      <c r="R47" s="125"/>
      <c r="S47" s="64"/>
    </row>
    <row r="48" spans="1:19" s="28" customFormat="1" ht="12.95" thickBot="1">
      <c r="A48" s="116" t="s">
        <v>68</v>
      </c>
      <c r="B48" s="111" t="s">
        <v>20</v>
      </c>
      <c r="C48" s="111" t="s">
        <v>21</v>
      </c>
      <c r="D48" s="111" t="s">
        <v>22</v>
      </c>
      <c r="E48" s="112" t="s">
        <v>23</v>
      </c>
      <c r="F48" s="94" t="s">
        <v>20</v>
      </c>
      <c r="G48" s="95" t="s">
        <v>53</v>
      </c>
      <c r="H48" s="95" t="s">
        <v>22</v>
      </c>
      <c r="I48" s="108" t="s">
        <v>23</v>
      </c>
      <c r="J48" s="123" t="s">
        <v>20</v>
      </c>
      <c r="K48" s="121" t="s">
        <v>21</v>
      </c>
      <c r="L48" s="121" t="s">
        <v>22</v>
      </c>
      <c r="M48" s="108" t="s">
        <v>23</v>
      </c>
      <c r="N48" s="106" t="s">
        <v>60</v>
      </c>
      <c r="O48" s="123" t="s">
        <v>61</v>
      </c>
      <c r="P48" s="103" t="s">
        <v>62</v>
      </c>
      <c r="Q48" s="121" t="s">
        <v>23</v>
      </c>
      <c r="R48" s="106" t="s">
        <v>63</v>
      </c>
    </row>
    <row r="49" spans="1:19">
      <c r="A49" s="10" t="s">
        <v>69</v>
      </c>
      <c r="B49" s="60">
        <v>0</v>
      </c>
      <c r="C49" s="60">
        <v>3000</v>
      </c>
      <c r="D49" s="60">
        <v>0</v>
      </c>
      <c r="E49" s="18" t="s">
        <v>30</v>
      </c>
      <c r="F49" s="66">
        <f>IFERROR(B49/$B$28,0)</f>
        <v>0</v>
      </c>
      <c r="G49" s="66">
        <f t="shared" ref="G49:H54" si="9">IFERROR(C49/$B$28,0)</f>
        <v>6000</v>
      </c>
      <c r="H49" s="66">
        <f t="shared" si="9"/>
        <v>0</v>
      </c>
      <c r="I49" s="22" t="str">
        <f>CONCATENATE(E49,"/",$C$28)</f>
        <v>kg/yr</v>
      </c>
      <c r="J49" s="88">
        <f>IFERROR(F49/F$33,0)</f>
        <v>0</v>
      </c>
      <c r="K49" s="89">
        <f t="shared" ref="K49:L54" si="10">IFERROR(G49/G$33,0)</f>
        <v>3</v>
      </c>
      <c r="L49" s="146">
        <f t="shared" si="10"/>
        <v>0</v>
      </c>
      <c r="M49" s="22" t="str">
        <f>CONCATENATE(E49," ",A49,"/",$E$33," ",$A$33)</f>
        <v>kg Material 1/kg Main co-product</v>
      </c>
      <c r="N49" s="76" t="s">
        <v>66</v>
      </c>
      <c r="O49" s="47">
        <f>12/44</f>
        <v>0.27272727272727271</v>
      </c>
      <c r="P49" s="147">
        <f>G49*O49</f>
        <v>1636.3636363636363</v>
      </c>
      <c r="Q49" s="24" t="str">
        <f t="shared" ref="Q49:Q54" si="11">I49</f>
        <v>kg/yr</v>
      </c>
      <c r="R49" s="37"/>
    </row>
    <row r="50" spans="1:19">
      <c r="A50" s="10" t="s">
        <v>70</v>
      </c>
      <c r="B50" s="60">
        <v>0</v>
      </c>
      <c r="C50" s="60">
        <v>1000</v>
      </c>
      <c r="D50" s="60">
        <v>0</v>
      </c>
      <c r="E50" s="18" t="s">
        <v>30</v>
      </c>
      <c r="F50" s="66">
        <f>IFERROR(B50/$B$28,0)</f>
        <v>0</v>
      </c>
      <c r="G50" s="66">
        <f t="shared" si="9"/>
        <v>2000</v>
      </c>
      <c r="H50" s="66">
        <f t="shared" si="9"/>
        <v>0</v>
      </c>
      <c r="I50" s="22" t="str">
        <f t="shared" ref="I50:I54" si="12">CONCATENATE(E50,"/",$C$28)</f>
        <v>kg/yr</v>
      </c>
      <c r="J50" s="75">
        <f t="shared" ref="J50:J54" si="13">IFERROR(F50/F$33,0)</f>
        <v>0</v>
      </c>
      <c r="K50" s="66">
        <f t="shared" si="10"/>
        <v>1</v>
      </c>
      <c r="L50" s="146">
        <f t="shared" si="10"/>
        <v>0</v>
      </c>
      <c r="M50" s="22" t="str">
        <f t="shared" ref="M50:M54" si="14">CONCATENATE(E50," ",A50,"/",$E$33," ",$A$33)</f>
        <v>kg Water/kg Main co-product</v>
      </c>
      <c r="N50" s="76"/>
      <c r="O50" s="47">
        <v>0</v>
      </c>
      <c r="P50" s="147">
        <f t="shared" ref="P50:P54" si="15">G50*O50</f>
        <v>0</v>
      </c>
      <c r="Q50" s="24" t="str">
        <f t="shared" si="11"/>
        <v>kg/yr</v>
      </c>
      <c r="R50" s="38"/>
    </row>
    <row r="51" spans="1:19">
      <c r="A51" s="10"/>
      <c r="B51" s="61"/>
      <c r="C51" s="61"/>
      <c r="D51" s="61"/>
      <c r="E51" s="15"/>
      <c r="F51" s="66">
        <f t="shared" ref="F51:F54" si="16">IFERROR(B51/$B$28,0)</f>
        <v>0</v>
      </c>
      <c r="G51" s="66">
        <f t="shared" si="9"/>
        <v>0</v>
      </c>
      <c r="H51" s="66">
        <f t="shared" si="9"/>
        <v>0</v>
      </c>
      <c r="I51" s="22" t="str">
        <f t="shared" si="12"/>
        <v>/yr</v>
      </c>
      <c r="J51" s="75">
        <f t="shared" si="13"/>
        <v>0</v>
      </c>
      <c r="K51" s="66">
        <f>IFERROR(G51/G$33,0)</f>
        <v>0</v>
      </c>
      <c r="L51" s="146">
        <f t="shared" si="10"/>
        <v>0</v>
      </c>
      <c r="M51" s="22" t="str">
        <f t="shared" si="14"/>
        <v xml:space="preserve"> /kg Main co-product</v>
      </c>
      <c r="N51" s="76"/>
      <c r="O51" s="47"/>
      <c r="P51" s="147">
        <f t="shared" si="15"/>
        <v>0</v>
      </c>
      <c r="Q51" s="24" t="str">
        <f t="shared" si="11"/>
        <v>/yr</v>
      </c>
      <c r="R51" s="38"/>
    </row>
    <row r="52" spans="1:19">
      <c r="A52" s="10"/>
      <c r="B52" s="61"/>
      <c r="C52" s="61"/>
      <c r="D52" s="61"/>
      <c r="E52" s="15"/>
      <c r="F52" s="66">
        <f t="shared" si="16"/>
        <v>0</v>
      </c>
      <c r="G52" s="66">
        <f t="shared" si="9"/>
        <v>0</v>
      </c>
      <c r="H52" s="66">
        <f t="shared" si="9"/>
        <v>0</v>
      </c>
      <c r="I52" s="22" t="str">
        <f t="shared" si="12"/>
        <v>/yr</v>
      </c>
      <c r="J52" s="75">
        <f t="shared" si="13"/>
        <v>0</v>
      </c>
      <c r="K52" s="66">
        <f t="shared" si="10"/>
        <v>0</v>
      </c>
      <c r="L52" s="146">
        <f>IFERROR(H52/H$33,0)</f>
        <v>0</v>
      </c>
      <c r="M52" s="22" t="str">
        <f t="shared" si="14"/>
        <v xml:space="preserve"> /kg Main co-product</v>
      </c>
      <c r="N52" s="76"/>
      <c r="O52" s="47"/>
      <c r="P52" s="147">
        <f t="shared" si="15"/>
        <v>0</v>
      </c>
      <c r="Q52" s="24" t="str">
        <f t="shared" si="11"/>
        <v>/yr</v>
      </c>
      <c r="R52" s="38"/>
    </row>
    <row r="53" spans="1:19">
      <c r="A53" s="10"/>
      <c r="B53" s="61"/>
      <c r="C53" s="61"/>
      <c r="D53" s="61"/>
      <c r="E53" s="15"/>
      <c r="F53" s="66">
        <f t="shared" si="16"/>
        <v>0</v>
      </c>
      <c r="G53" s="66">
        <f t="shared" si="9"/>
        <v>0</v>
      </c>
      <c r="H53" s="66">
        <f t="shared" si="9"/>
        <v>0</v>
      </c>
      <c r="I53" s="22" t="str">
        <f t="shared" si="12"/>
        <v>/yr</v>
      </c>
      <c r="J53" s="75">
        <f t="shared" si="13"/>
        <v>0</v>
      </c>
      <c r="K53" s="66">
        <f t="shared" si="10"/>
        <v>0</v>
      </c>
      <c r="L53" s="146">
        <f t="shared" si="10"/>
        <v>0</v>
      </c>
      <c r="M53" s="22" t="str">
        <f t="shared" si="14"/>
        <v xml:space="preserve"> /kg Main co-product</v>
      </c>
      <c r="N53" s="76"/>
      <c r="O53" s="47"/>
      <c r="P53" s="147">
        <f t="shared" si="15"/>
        <v>0</v>
      </c>
      <c r="Q53" s="24" t="str">
        <f t="shared" si="11"/>
        <v>/yr</v>
      </c>
      <c r="R53" s="38"/>
    </row>
    <row r="54" spans="1:19">
      <c r="A54" s="10"/>
      <c r="B54" s="67"/>
      <c r="C54" s="67"/>
      <c r="D54" s="67"/>
      <c r="E54" s="15"/>
      <c r="F54" s="66">
        <f t="shared" si="16"/>
        <v>0</v>
      </c>
      <c r="G54" s="66">
        <f t="shared" si="9"/>
        <v>0</v>
      </c>
      <c r="H54" s="66">
        <f t="shared" si="9"/>
        <v>0</v>
      </c>
      <c r="I54" s="22" t="str">
        <f t="shared" si="12"/>
        <v>/yr</v>
      </c>
      <c r="J54" s="75">
        <f t="shared" si="13"/>
        <v>0</v>
      </c>
      <c r="K54" s="66">
        <f t="shared" si="10"/>
        <v>0</v>
      </c>
      <c r="L54" s="146">
        <f t="shared" si="10"/>
        <v>0</v>
      </c>
      <c r="M54" s="22" t="str">
        <f t="shared" si="14"/>
        <v xml:space="preserve"> /kg Main co-product</v>
      </c>
      <c r="N54" s="76"/>
      <c r="O54" s="47"/>
      <c r="P54" s="147">
        <f t="shared" si="15"/>
        <v>0</v>
      </c>
      <c r="Q54" s="24" t="str">
        <f t="shared" si="11"/>
        <v>/yr</v>
      </c>
      <c r="R54" s="38"/>
    </row>
    <row r="55" spans="1:19" ht="12.95" thickBot="1">
      <c r="A55" s="17" t="s">
        <v>34</v>
      </c>
      <c r="B55" s="62"/>
      <c r="C55" s="62"/>
      <c r="D55" s="62"/>
      <c r="E55" s="6"/>
      <c r="F55" s="62"/>
      <c r="G55" s="91"/>
      <c r="H55" s="91"/>
      <c r="I55" s="7"/>
      <c r="J55" s="45"/>
      <c r="K55" s="97"/>
      <c r="L55" s="97"/>
      <c r="M55" s="7"/>
      <c r="N55" s="71"/>
      <c r="O55" s="48"/>
      <c r="P55" s="52"/>
      <c r="Q55" s="23"/>
      <c r="R55" s="23"/>
    </row>
    <row r="56" spans="1:19">
      <c r="A56" s="29"/>
      <c r="B56" s="63"/>
      <c r="C56" s="63"/>
      <c r="D56" s="63"/>
      <c r="E56" s="9"/>
      <c r="F56" s="63"/>
      <c r="G56" s="63"/>
      <c r="H56" s="63"/>
      <c r="I56" s="30"/>
      <c r="J56" s="46"/>
      <c r="K56" s="98"/>
      <c r="L56" s="98"/>
      <c r="M56" s="30"/>
      <c r="N56" s="72"/>
      <c r="O56" s="49"/>
      <c r="P56" s="53"/>
      <c r="Q56" s="30"/>
      <c r="R56" s="9"/>
    </row>
    <row r="57" spans="1:19" ht="12.95" thickBot="1">
      <c r="A57" s="29"/>
      <c r="B57" s="63"/>
      <c r="C57" s="63"/>
      <c r="D57" s="63"/>
      <c r="E57" s="9"/>
      <c r="F57" s="63"/>
      <c r="G57" s="63"/>
      <c r="H57" s="63"/>
      <c r="I57" s="30"/>
      <c r="J57" s="46"/>
      <c r="K57" s="98"/>
      <c r="L57" s="98"/>
      <c r="M57" s="30"/>
      <c r="N57" s="72"/>
      <c r="O57" s="49"/>
      <c r="P57" s="53"/>
      <c r="Q57" s="30"/>
      <c r="R57" s="9"/>
    </row>
    <row r="58" spans="1:19">
      <c r="A58" s="100"/>
      <c r="B58" s="93" t="s">
        <v>49</v>
      </c>
      <c r="C58" s="93"/>
      <c r="D58" s="93"/>
      <c r="E58" s="118"/>
      <c r="F58" s="119" t="s">
        <v>50</v>
      </c>
      <c r="G58" s="120"/>
      <c r="H58" s="120"/>
      <c r="I58" s="122"/>
      <c r="J58" s="124" t="s">
        <v>51</v>
      </c>
      <c r="K58" s="120"/>
      <c r="L58" s="120"/>
      <c r="M58" s="122"/>
      <c r="N58" s="101"/>
      <c r="O58" s="102"/>
      <c r="P58" s="126"/>
      <c r="Q58" s="127"/>
      <c r="R58" s="125"/>
      <c r="S58" s="64"/>
    </row>
    <row r="59" spans="1:19" s="28" customFormat="1" ht="12.95" thickBot="1">
      <c r="A59" s="116" t="s">
        <v>71</v>
      </c>
      <c r="B59" s="111" t="s">
        <v>20</v>
      </c>
      <c r="C59" s="111" t="s">
        <v>21</v>
      </c>
      <c r="D59" s="111" t="s">
        <v>22</v>
      </c>
      <c r="E59" s="112" t="s">
        <v>23</v>
      </c>
      <c r="F59" s="94" t="s">
        <v>20</v>
      </c>
      <c r="G59" s="95" t="s">
        <v>53</v>
      </c>
      <c r="H59" s="95" t="s">
        <v>22</v>
      </c>
      <c r="I59" s="108" t="s">
        <v>23</v>
      </c>
      <c r="J59" s="123" t="s">
        <v>20</v>
      </c>
      <c r="K59" s="121" t="s">
        <v>21</v>
      </c>
      <c r="L59" s="121" t="s">
        <v>22</v>
      </c>
      <c r="M59" s="108" t="s">
        <v>23</v>
      </c>
      <c r="N59" s="106" t="s">
        <v>60</v>
      </c>
      <c r="O59" s="123" t="s">
        <v>61</v>
      </c>
      <c r="P59" s="103" t="s">
        <v>62</v>
      </c>
      <c r="Q59" s="121" t="s">
        <v>23</v>
      </c>
      <c r="R59" s="106" t="s">
        <v>63</v>
      </c>
    </row>
    <row r="60" spans="1:19">
      <c r="A60" s="10" t="s">
        <v>72</v>
      </c>
      <c r="B60" s="60">
        <v>1</v>
      </c>
      <c r="C60" s="60">
        <v>2</v>
      </c>
      <c r="D60" s="60">
        <v>4</v>
      </c>
      <c r="E60" s="18" t="s">
        <v>73</v>
      </c>
      <c r="F60" s="60">
        <v>1</v>
      </c>
      <c r="G60" s="92">
        <v>2</v>
      </c>
      <c r="H60" s="92">
        <v>3</v>
      </c>
      <c r="I60" s="22" t="str">
        <f>CONCATENATE(E60,"/",$C$28)</f>
        <v>pc/yr</v>
      </c>
      <c r="J60" s="88">
        <f>IFERROR(F60/F$33,0)</f>
        <v>0</v>
      </c>
      <c r="K60" s="89">
        <f t="shared" ref="K60:L62" si="17">IFERROR(G60/G$33,0)</f>
        <v>1E-3</v>
      </c>
      <c r="L60" s="146">
        <f t="shared" si="17"/>
        <v>0</v>
      </c>
      <c r="M60" s="22" t="str">
        <f>CONCATENATE(E60," ",A60,"/",$E$33," ",$A$33)</f>
        <v>pc Machine 1/kg Main co-product</v>
      </c>
      <c r="N60" s="76" t="s">
        <v>66</v>
      </c>
      <c r="O60" s="85" t="s">
        <v>67</v>
      </c>
      <c r="P60" s="51" t="s">
        <v>67</v>
      </c>
      <c r="Q60" s="24" t="s">
        <v>67</v>
      </c>
      <c r="R60" s="37"/>
    </row>
    <row r="61" spans="1:19">
      <c r="A61" s="10"/>
      <c r="B61" s="60"/>
      <c r="C61" s="60"/>
      <c r="D61" s="60"/>
      <c r="E61" s="18"/>
      <c r="F61" s="60"/>
      <c r="G61" s="92"/>
      <c r="H61" s="92"/>
      <c r="I61" s="22" t="str">
        <f t="shared" ref="I61:I65" si="18">CONCATENATE(E61,"/",$C$28)</f>
        <v>/yr</v>
      </c>
      <c r="J61" s="75">
        <f t="shared" ref="J61:L65" si="19">IFERROR(F61/F$33,0)</f>
        <v>0</v>
      </c>
      <c r="K61" s="66">
        <f t="shared" si="17"/>
        <v>0</v>
      </c>
      <c r="L61" s="146">
        <f t="shared" si="17"/>
        <v>0</v>
      </c>
      <c r="M61" s="22" t="str">
        <f t="shared" ref="M61:M65" si="20">CONCATENATE(E61," ",A61,"/",$E$33," ",$A$33)</f>
        <v xml:space="preserve"> /kg Main co-product</v>
      </c>
      <c r="N61" s="76"/>
      <c r="O61" s="85" t="s">
        <v>67</v>
      </c>
      <c r="P61" s="51" t="s">
        <v>67</v>
      </c>
      <c r="Q61" s="24" t="s">
        <v>67</v>
      </c>
      <c r="R61" s="38"/>
    </row>
    <row r="62" spans="1:19">
      <c r="A62" s="10"/>
      <c r="B62" s="61"/>
      <c r="C62" s="61"/>
      <c r="D62" s="61"/>
      <c r="E62" s="15"/>
      <c r="F62" s="60"/>
      <c r="G62" s="92"/>
      <c r="H62" s="92"/>
      <c r="I62" s="22" t="str">
        <f t="shared" si="18"/>
        <v>/yr</v>
      </c>
      <c r="J62" s="75">
        <f t="shared" si="19"/>
        <v>0</v>
      </c>
      <c r="K62" s="66">
        <f>IFERROR(G62/G$33,0)</f>
        <v>0</v>
      </c>
      <c r="L62" s="146">
        <f t="shared" si="17"/>
        <v>0</v>
      </c>
      <c r="M62" s="22" t="str">
        <f t="shared" si="20"/>
        <v xml:space="preserve"> /kg Main co-product</v>
      </c>
      <c r="N62" s="76"/>
      <c r="O62" s="85" t="s">
        <v>67</v>
      </c>
      <c r="P62" s="51" t="s">
        <v>67</v>
      </c>
      <c r="Q62" s="24" t="s">
        <v>67</v>
      </c>
      <c r="R62" s="38"/>
    </row>
    <row r="63" spans="1:19">
      <c r="A63" s="10"/>
      <c r="B63" s="61"/>
      <c r="C63" s="61"/>
      <c r="D63" s="61"/>
      <c r="E63" s="15"/>
      <c r="F63" s="60"/>
      <c r="G63" s="92"/>
      <c r="H63" s="92"/>
      <c r="I63" s="22" t="str">
        <f t="shared" si="18"/>
        <v>/yr</v>
      </c>
      <c r="J63" s="75">
        <f t="shared" si="19"/>
        <v>0</v>
      </c>
      <c r="K63" s="66">
        <f t="shared" si="19"/>
        <v>0</v>
      </c>
      <c r="L63" s="146">
        <f>IFERROR(H63/H$33,0)</f>
        <v>0</v>
      </c>
      <c r="M63" s="22" t="str">
        <f t="shared" si="20"/>
        <v xml:space="preserve"> /kg Main co-product</v>
      </c>
      <c r="N63" s="76"/>
      <c r="O63" s="85" t="s">
        <v>67</v>
      </c>
      <c r="P63" s="51" t="s">
        <v>67</v>
      </c>
      <c r="Q63" s="24" t="s">
        <v>67</v>
      </c>
      <c r="R63" s="38"/>
    </row>
    <row r="64" spans="1:19">
      <c r="A64" s="10"/>
      <c r="B64" s="61"/>
      <c r="C64" s="61"/>
      <c r="D64" s="61"/>
      <c r="E64" s="15"/>
      <c r="F64" s="60"/>
      <c r="G64" s="92"/>
      <c r="H64" s="92"/>
      <c r="I64" s="22" t="str">
        <f t="shared" si="18"/>
        <v>/yr</v>
      </c>
      <c r="J64" s="75">
        <f t="shared" si="19"/>
        <v>0</v>
      </c>
      <c r="K64" s="66">
        <f t="shared" si="19"/>
        <v>0</v>
      </c>
      <c r="L64" s="146">
        <f t="shared" si="19"/>
        <v>0</v>
      </c>
      <c r="M64" s="22" t="str">
        <f t="shared" si="20"/>
        <v xml:space="preserve"> /kg Main co-product</v>
      </c>
      <c r="N64" s="76"/>
      <c r="O64" s="85" t="s">
        <v>67</v>
      </c>
      <c r="P64" s="51" t="s">
        <v>67</v>
      </c>
      <c r="Q64" s="24" t="s">
        <v>67</v>
      </c>
      <c r="R64" s="38"/>
    </row>
    <row r="65" spans="1:19">
      <c r="A65" s="10"/>
      <c r="B65" s="67"/>
      <c r="C65" s="67"/>
      <c r="D65" s="67"/>
      <c r="E65" s="15"/>
      <c r="F65" s="60"/>
      <c r="G65" s="92"/>
      <c r="H65" s="92"/>
      <c r="I65" s="22" t="str">
        <f t="shared" si="18"/>
        <v>/yr</v>
      </c>
      <c r="J65" s="75">
        <f t="shared" si="19"/>
        <v>0</v>
      </c>
      <c r="K65" s="66">
        <f t="shared" si="19"/>
        <v>0</v>
      </c>
      <c r="L65" s="146">
        <f t="shared" si="19"/>
        <v>0</v>
      </c>
      <c r="M65" s="22" t="str">
        <f t="shared" si="20"/>
        <v xml:space="preserve"> /kg Main co-product</v>
      </c>
      <c r="N65" s="76"/>
      <c r="O65" s="85" t="s">
        <v>67</v>
      </c>
      <c r="P65" s="51" t="s">
        <v>67</v>
      </c>
      <c r="Q65" s="24" t="s">
        <v>67</v>
      </c>
      <c r="R65" s="38"/>
    </row>
    <row r="66" spans="1:19" ht="12.95" thickBot="1">
      <c r="A66" s="17" t="s">
        <v>34</v>
      </c>
      <c r="B66" s="62"/>
      <c r="C66" s="62"/>
      <c r="D66" s="62"/>
      <c r="E66" s="6"/>
      <c r="F66" s="62"/>
      <c r="G66" s="91"/>
      <c r="H66" s="91"/>
      <c r="I66" s="7"/>
      <c r="J66" s="45"/>
      <c r="K66" s="97"/>
      <c r="L66" s="97"/>
      <c r="M66" s="7"/>
      <c r="N66" s="71"/>
      <c r="O66" s="78"/>
      <c r="P66" s="52"/>
      <c r="Q66" s="23"/>
      <c r="R66" s="23"/>
    </row>
    <row r="67" spans="1:19">
      <c r="A67" s="29"/>
      <c r="B67" s="63"/>
      <c r="C67" s="63"/>
      <c r="D67" s="63"/>
      <c r="E67" s="9"/>
      <c r="F67" s="63"/>
      <c r="G67" s="63"/>
      <c r="H67" s="63"/>
      <c r="I67" s="30"/>
      <c r="J67" s="46"/>
      <c r="K67" s="98"/>
      <c r="L67" s="98"/>
      <c r="M67" s="30"/>
      <c r="N67" s="72"/>
      <c r="O67" s="49"/>
      <c r="P67" s="53"/>
      <c r="Q67" s="30"/>
      <c r="R67" s="9"/>
    </row>
    <row r="68" spans="1:19" ht="12.95" thickBot="1">
      <c r="A68" s="29"/>
      <c r="B68" s="63"/>
      <c r="C68" s="63"/>
      <c r="D68" s="63"/>
      <c r="E68" s="9"/>
      <c r="F68" s="63"/>
      <c r="G68" s="63"/>
      <c r="H68" s="63"/>
      <c r="I68" s="30"/>
      <c r="J68" s="46"/>
      <c r="K68" s="98"/>
      <c r="L68" s="98"/>
      <c r="M68" s="30"/>
      <c r="N68" s="72"/>
      <c r="O68" s="49"/>
      <c r="P68" s="53"/>
      <c r="Q68" s="30"/>
      <c r="R68" s="9"/>
    </row>
    <row r="69" spans="1:19">
      <c r="A69" s="100"/>
      <c r="B69" s="93" t="s">
        <v>49</v>
      </c>
      <c r="C69" s="93"/>
      <c r="D69" s="93"/>
      <c r="E69" s="118"/>
      <c r="F69" s="119" t="s">
        <v>50</v>
      </c>
      <c r="G69" s="120"/>
      <c r="H69" s="120"/>
      <c r="I69" s="122"/>
      <c r="J69" s="124" t="s">
        <v>51</v>
      </c>
      <c r="K69" s="120"/>
      <c r="L69" s="120"/>
      <c r="M69" s="122"/>
      <c r="N69" s="101"/>
      <c r="O69" s="102"/>
      <c r="P69" s="126"/>
      <c r="Q69" s="127"/>
      <c r="R69" s="125"/>
      <c r="S69" s="64"/>
    </row>
    <row r="70" spans="1:19" s="28" customFormat="1" ht="12.95" thickBot="1">
      <c r="A70" s="116" t="s">
        <v>74</v>
      </c>
      <c r="B70" s="111" t="s">
        <v>20</v>
      </c>
      <c r="C70" s="111" t="s">
        <v>21</v>
      </c>
      <c r="D70" s="111" t="s">
        <v>22</v>
      </c>
      <c r="E70" s="112" t="s">
        <v>23</v>
      </c>
      <c r="F70" s="94" t="s">
        <v>20</v>
      </c>
      <c r="G70" s="95" t="s">
        <v>53</v>
      </c>
      <c r="H70" s="95" t="s">
        <v>22</v>
      </c>
      <c r="I70" s="108" t="s">
        <v>23</v>
      </c>
      <c r="J70" s="123" t="s">
        <v>20</v>
      </c>
      <c r="K70" s="121" t="s">
        <v>21</v>
      </c>
      <c r="L70" s="121" t="s">
        <v>22</v>
      </c>
      <c r="M70" s="108" t="s">
        <v>23</v>
      </c>
      <c r="N70" s="106" t="s">
        <v>60</v>
      </c>
      <c r="O70" s="123" t="s">
        <v>61</v>
      </c>
      <c r="P70" s="103" t="s">
        <v>62</v>
      </c>
      <c r="Q70" s="121" t="s">
        <v>23</v>
      </c>
      <c r="R70" s="106" t="s">
        <v>63</v>
      </c>
    </row>
    <row r="71" spans="1:19">
      <c r="A71" s="10" t="s">
        <v>54</v>
      </c>
      <c r="B71" s="60">
        <v>0</v>
      </c>
      <c r="C71" s="60">
        <v>1000</v>
      </c>
      <c r="D71" s="60">
        <v>0</v>
      </c>
      <c r="E71" s="18" t="s">
        <v>30</v>
      </c>
      <c r="F71" s="66">
        <f>IFERROR(B71/$B$28,0)</f>
        <v>0</v>
      </c>
      <c r="G71" s="66">
        <f t="shared" ref="G71:H76" si="21">IFERROR(C71/$B$28,0)</f>
        <v>2000</v>
      </c>
      <c r="H71" s="66">
        <f t="shared" si="21"/>
        <v>0</v>
      </c>
      <c r="I71" s="22" t="str">
        <f>CONCATENATE(E71,"/",$C$28)</f>
        <v>kg/yr</v>
      </c>
      <c r="J71" s="88">
        <f>IFERROR(F71/F$33,0)</f>
        <v>0</v>
      </c>
      <c r="K71" s="89">
        <f t="shared" ref="K71:L73" si="22">IFERROR(G71/G$33,0)</f>
        <v>1</v>
      </c>
      <c r="L71" s="146">
        <f t="shared" si="22"/>
        <v>0</v>
      </c>
      <c r="M71" s="22" t="str">
        <f>CONCATENATE(E71," ",A71,"/",$E$33," ",$A$33)</f>
        <v>kg Main co-product/kg Main co-product</v>
      </c>
      <c r="N71" s="77"/>
      <c r="O71" s="47">
        <f>12/44</f>
        <v>0.27272727272727271</v>
      </c>
      <c r="P71" s="147">
        <f>G71*O71</f>
        <v>545.45454545454538</v>
      </c>
      <c r="Q71" s="24" t="str">
        <f t="shared" ref="Q71:Q76" si="23">I71</f>
        <v>kg/yr</v>
      </c>
      <c r="R71" s="37"/>
    </row>
    <row r="72" spans="1:19">
      <c r="A72" s="10" t="s">
        <v>75</v>
      </c>
      <c r="B72" s="60">
        <v>0</v>
      </c>
      <c r="C72" s="60">
        <v>500</v>
      </c>
      <c r="D72" s="60">
        <v>0</v>
      </c>
      <c r="E72" s="18" t="s">
        <v>30</v>
      </c>
      <c r="F72" s="66">
        <f>IFERROR(B72/$B$28,0)</f>
        <v>0</v>
      </c>
      <c r="G72" s="66">
        <f t="shared" si="21"/>
        <v>1000</v>
      </c>
      <c r="H72" s="66">
        <f t="shared" si="21"/>
        <v>0</v>
      </c>
      <c r="I72" s="22" t="str">
        <f t="shared" ref="I72:I76" si="24">CONCATENATE(E72,"/",$C$28)</f>
        <v>kg/yr</v>
      </c>
      <c r="J72" s="75">
        <f t="shared" ref="J72:L76" si="25">IFERROR(F72/F$33,0)</f>
        <v>0</v>
      </c>
      <c r="K72" s="66">
        <f t="shared" si="22"/>
        <v>0.5</v>
      </c>
      <c r="L72" s="146">
        <f t="shared" si="22"/>
        <v>0</v>
      </c>
      <c r="M72" s="22" t="str">
        <f t="shared" ref="M72:M76" si="26">CONCATENATE(E72," ",A72,"/",$E$33," ",$A$33)</f>
        <v>kg Co-product 2/kg Main co-product</v>
      </c>
      <c r="N72" s="77"/>
      <c r="O72" s="47">
        <f>12/44</f>
        <v>0.27272727272727271</v>
      </c>
      <c r="P72" s="147">
        <f t="shared" ref="P72:P76" si="27">G72*O72</f>
        <v>272.72727272727269</v>
      </c>
      <c r="Q72" s="24" t="str">
        <f t="shared" si="23"/>
        <v>kg/yr</v>
      </c>
      <c r="R72" s="38"/>
    </row>
    <row r="73" spans="1:19">
      <c r="A73" s="10"/>
      <c r="B73" s="61"/>
      <c r="C73" s="61"/>
      <c r="D73" s="61"/>
      <c r="E73" s="15"/>
      <c r="F73" s="66">
        <f t="shared" ref="F73:F76" si="28">IFERROR(B73/$B$28,0)</f>
        <v>0</v>
      </c>
      <c r="G73" s="66">
        <f t="shared" si="21"/>
        <v>0</v>
      </c>
      <c r="H73" s="66">
        <f t="shared" si="21"/>
        <v>0</v>
      </c>
      <c r="I73" s="22" t="str">
        <f t="shared" si="24"/>
        <v>/yr</v>
      </c>
      <c r="J73" s="75">
        <f t="shared" si="25"/>
        <v>0</v>
      </c>
      <c r="K73" s="66">
        <f>IFERROR(G73/G$33,0)</f>
        <v>0</v>
      </c>
      <c r="L73" s="146">
        <f t="shared" si="22"/>
        <v>0</v>
      </c>
      <c r="M73" s="22" t="str">
        <f t="shared" si="26"/>
        <v xml:space="preserve"> /kg Main co-product</v>
      </c>
      <c r="N73" s="77"/>
      <c r="O73" s="47"/>
      <c r="P73" s="147">
        <f t="shared" si="27"/>
        <v>0</v>
      </c>
      <c r="Q73" s="24" t="str">
        <f t="shared" si="23"/>
        <v>/yr</v>
      </c>
      <c r="R73" s="38"/>
    </row>
    <row r="74" spans="1:19">
      <c r="A74" s="10"/>
      <c r="B74" s="61"/>
      <c r="C74" s="61"/>
      <c r="D74" s="61"/>
      <c r="E74" s="15"/>
      <c r="F74" s="66">
        <f t="shared" si="28"/>
        <v>0</v>
      </c>
      <c r="G74" s="66">
        <f t="shared" si="21"/>
        <v>0</v>
      </c>
      <c r="H74" s="66">
        <f t="shared" si="21"/>
        <v>0</v>
      </c>
      <c r="I74" s="22" t="str">
        <f t="shared" si="24"/>
        <v>/yr</v>
      </c>
      <c r="J74" s="75">
        <f t="shared" si="25"/>
        <v>0</v>
      </c>
      <c r="K74" s="66">
        <f t="shared" si="25"/>
        <v>0</v>
      </c>
      <c r="L74" s="146">
        <f>IFERROR(H74/H$33,0)</f>
        <v>0</v>
      </c>
      <c r="M74" s="22" t="str">
        <f t="shared" si="26"/>
        <v xml:space="preserve"> /kg Main co-product</v>
      </c>
      <c r="N74" s="77"/>
      <c r="O74" s="47"/>
      <c r="P74" s="147">
        <f t="shared" si="27"/>
        <v>0</v>
      </c>
      <c r="Q74" s="24" t="str">
        <f t="shared" si="23"/>
        <v>/yr</v>
      </c>
      <c r="R74" s="38"/>
    </row>
    <row r="75" spans="1:19">
      <c r="A75" s="10"/>
      <c r="B75" s="61"/>
      <c r="C75" s="61"/>
      <c r="D75" s="61"/>
      <c r="E75" s="15"/>
      <c r="F75" s="66">
        <f t="shared" si="28"/>
        <v>0</v>
      </c>
      <c r="G75" s="66">
        <f t="shared" si="21"/>
        <v>0</v>
      </c>
      <c r="H75" s="66">
        <f t="shared" si="21"/>
        <v>0</v>
      </c>
      <c r="I75" s="22" t="str">
        <f t="shared" si="24"/>
        <v>/yr</v>
      </c>
      <c r="J75" s="75">
        <f t="shared" si="25"/>
        <v>0</v>
      </c>
      <c r="K75" s="66">
        <f t="shared" si="25"/>
        <v>0</v>
      </c>
      <c r="L75" s="146">
        <f t="shared" si="25"/>
        <v>0</v>
      </c>
      <c r="M75" s="22" t="str">
        <f>CONCATENATE(E75," ",A75,"/",$E$33," ",$A$33)</f>
        <v xml:space="preserve"> /kg Main co-product</v>
      </c>
      <c r="N75" s="77"/>
      <c r="O75" s="47"/>
      <c r="P75" s="147">
        <f t="shared" si="27"/>
        <v>0</v>
      </c>
      <c r="Q75" s="24" t="str">
        <f t="shared" si="23"/>
        <v>/yr</v>
      </c>
      <c r="R75" s="38"/>
    </row>
    <row r="76" spans="1:19">
      <c r="A76" s="10"/>
      <c r="B76" s="61"/>
      <c r="C76" s="61"/>
      <c r="D76" s="61"/>
      <c r="E76" s="15"/>
      <c r="F76" s="66">
        <f t="shared" si="28"/>
        <v>0</v>
      </c>
      <c r="G76" s="66">
        <f t="shared" si="21"/>
        <v>0</v>
      </c>
      <c r="H76" s="66">
        <f t="shared" si="21"/>
        <v>0</v>
      </c>
      <c r="I76" s="22" t="str">
        <f t="shared" si="24"/>
        <v>/yr</v>
      </c>
      <c r="J76" s="75">
        <f t="shared" si="25"/>
        <v>0</v>
      </c>
      <c r="K76" s="66">
        <f t="shared" si="25"/>
        <v>0</v>
      </c>
      <c r="L76" s="146">
        <f t="shared" si="25"/>
        <v>0</v>
      </c>
      <c r="M76" s="22" t="str">
        <f t="shared" si="26"/>
        <v xml:space="preserve"> /kg Main co-product</v>
      </c>
      <c r="N76" s="77"/>
      <c r="O76" s="47"/>
      <c r="P76" s="147">
        <f t="shared" si="27"/>
        <v>0</v>
      </c>
      <c r="Q76" s="24" t="str">
        <f t="shared" si="23"/>
        <v>/yr</v>
      </c>
      <c r="R76" s="38"/>
    </row>
    <row r="77" spans="1:19" ht="12.95" thickBot="1">
      <c r="A77" s="17" t="s">
        <v>34</v>
      </c>
      <c r="B77" s="62"/>
      <c r="C77" s="62"/>
      <c r="D77" s="62"/>
      <c r="E77" s="6"/>
      <c r="F77" s="62"/>
      <c r="G77" s="91"/>
      <c r="H77" s="91"/>
      <c r="I77" s="7"/>
      <c r="J77" s="45"/>
      <c r="K77" s="97"/>
      <c r="L77" s="97"/>
      <c r="M77" s="7"/>
      <c r="N77" s="71"/>
      <c r="O77" s="48"/>
      <c r="P77" s="52"/>
      <c r="Q77" s="23"/>
      <c r="R77" s="23"/>
    </row>
    <row r="78" spans="1:19">
      <c r="A78" s="29"/>
      <c r="B78" s="63"/>
      <c r="C78" s="63"/>
      <c r="D78" s="63"/>
      <c r="E78" s="9"/>
      <c r="F78" s="63"/>
      <c r="G78" s="63"/>
      <c r="H78" s="63"/>
      <c r="I78" s="30"/>
      <c r="J78" s="46"/>
      <c r="K78" s="98"/>
      <c r="L78" s="98"/>
      <c r="M78" s="30"/>
      <c r="N78" s="72"/>
      <c r="O78" s="49"/>
      <c r="P78" s="53"/>
      <c r="Q78" s="30"/>
      <c r="R78" s="9"/>
    </row>
    <row r="79" spans="1:19" ht="12.95" thickBot="1">
      <c r="A79" s="29"/>
      <c r="B79" s="63"/>
      <c r="C79" s="63"/>
      <c r="D79" s="63"/>
      <c r="E79" s="9"/>
      <c r="F79" s="63"/>
      <c r="G79" s="63"/>
      <c r="H79" s="63"/>
      <c r="I79" s="30"/>
      <c r="J79" s="46"/>
      <c r="K79" s="98"/>
      <c r="L79" s="98"/>
      <c r="M79" s="30"/>
      <c r="N79" s="72"/>
      <c r="O79" s="49"/>
      <c r="P79" s="53"/>
      <c r="Q79" s="30"/>
      <c r="R79" s="9"/>
    </row>
    <row r="80" spans="1:19">
      <c r="A80" s="100"/>
      <c r="B80" s="93" t="s">
        <v>49</v>
      </c>
      <c r="C80" s="93"/>
      <c r="D80" s="93"/>
      <c r="E80" s="118"/>
      <c r="F80" s="119" t="s">
        <v>50</v>
      </c>
      <c r="G80" s="120"/>
      <c r="H80" s="120"/>
      <c r="I80" s="122"/>
      <c r="J80" s="124" t="s">
        <v>51</v>
      </c>
      <c r="K80" s="120"/>
      <c r="L80" s="120"/>
      <c r="M80" s="122"/>
      <c r="N80" s="101"/>
      <c r="O80" s="102"/>
      <c r="P80" s="126"/>
      <c r="Q80" s="127"/>
      <c r="R80" s="125"/>
      <c r="S80" s="64"/>
    </row>
    <row r="81" spans="1:19" s="28" customFormat="1" ht="12.95" thickBot="1">
      <c r="A81" s="116" t="s">
        <v>76</v>
      </c>
      <c r="B81" s="111" t="s">
        <v>20</v>
      </c>
      <c r="C81" s="111" t="s">
        <v>21</v>
      </c>
      <c r="D81" s="111" t="s">
        <v>22</v>
      </c>
      <c r="E81" s="112" t="s">
        <v>23</v>
      </c>
      <c r="F81" s="94" t="s">
        <v>20</v>
      </c>
      <c r="G81" s="95" t="s">
        <v>53</v>
      </c>
      <c r="H81" s="95" t="s">
        <v>22</v>
      </c>
      <c r="I81" s="108" t="s">
        <v>23</v>
      </c>
      <c r="J81" s="123" t="s">
        <v>20</v>
      </c>
      <c r="K81" s="121" t="s">
        <v>21</v>
      </c>
      <c r="L81" s="121" t="s">
        <v>22</v>
      </c>
      <c r="M81" s="108" t="s">
        <v>23</v>
      </c>
      <c r="N81" s="106" t="s">
        <v>60</v>
      </c>
      <c r="O81" s="123" t="s">
        <v>61</v>
      </c>
      <c r="P81" s="103" t="s">
        <v>62</v>
      </c>
      <c r="Q81" s="121" t="s">
        <v>23</v>
      </c>
      <c r="R81" s="106" t="s">
        <v>63</v>
      </c>
    </row>
    <row r="82" spans="1:19">
      <c r="A82" s="10" t="s">
        <v>72</v>
      </c>
      <c r="B82" s="60">
        <v>1</v>
      </c>
      <c r="C82" s="60">
        <v>2</v>
      </c>
      <c r="D82" s="60">
        <v>4</v>
      </c>
      <c r="E82" s="18" t="s">
        <v>73</v>
      </c>
      <c r="F82" s="60">
        <v>1</v>
      </c>
      <c r="G82" s="92">
        <v>2</v>
      </c>
      <c r="H82" s="92">
        <v>3</v>
      </c>
      <c r="I82" s="22" t="str">
        <f>CONCATENATE(E82,"/",$C$28)</f>
        <v>pc/yr</v>
      </c>
      <c r="J82" s="88">
        <f>IFERROR(F82/F$33,0)</f>
        <v>0</v>
      </c>
      <c r="K82" s="89">
        <f t="shared" ref="K82:L84" si="29">IFERROR(G82/G$33,0)</f>
        <v>1E-3</v>
      </c>
      <c r="L82" s="146">
        <f t="shared" si="29"/>
        <v>0</v>
      </c>
      <c r="M82" s="22" t="str">
        <f>CONCATENATE(E82," ",A82,"/",$E$33," ",$A$33)</f>
        <v>pc Machine 1/kg Main co-product</v>
      </c>
      <c r="N82" s="76"/>
      <c r="O82" s="85" t="s">
        <v>67</v>
      </c>
      <c r="P82" s="51" t="s">
        <v>67</v>
      </c>
      <c r="Q82" s="24" t="s">
        <v>67</v>
      </c>
      <c r="R82" s="37"/>
    </row>
    <row r="83" spans="1:19">
      <c r="A83" s="10"/>
      <c r="B83" s="60"/>
      <c r="C83" s="60"/>
      <c r="D83" s="60"/>
      <c r="E83" s="18"/>
      <c r="F83" s="60"/>
      <c r="G83" s="92"/>
      <c r="H83" s="92"/>
      <c r="I83" s="22" t="str">
        <f t="shared" ref="I83:I87" si="30">CONCATENATE(E83,"/",$C$28)</f>
        <v>/yr</v>
      </c>
      <c r="J83" s="75">
        <f t="shared" ref="J83:L87" si="31">IFERROR(F83/F$33,0)</f>
        <v>0</v>
      </c>
      <c r="K83" s="66">
        <f t="shared" si="29"/>
        <v>0</v>
      </c>
      <c r="L83" s="146">
        <f t="shared" si="29"/>
        <v>0</v>
      </c>
      <c r="M83" s="22" t="str">
        <f t="shared" ref="M83:M87" si="32">CONCATENATE(E83," ",A83,"/",$E$33," ",$A$33)</f>
        <v xml:space="preserve"> /kg Main co-product</v>
      </c>
      <c r="N83" s="76"/>
      <c r="O83" s="85" t="s">
        <v>67</v>
      </c>
      <c r="P83" s="51" t="s">
        <v>67</v>
      </c>
      <c r="Q83" s="24" t="s">
        <v>67</v>
      </c>
      <c r="R83" s="38"/>
    </row>
    <row r="84" spans="1:19">
      <c r="A84" s="10"/>
      <c r="B84" s="61"/>
      <c r="C84" s="61"/>
      <c r="D84" s="61"/>
      <c r="E84" s="15"/>
      <c r="F84" s="60"/>
      <c r="G84" s="92"/>
      <c r="H84" s="92"/>
      <c r="I84" s="22" t="str">
        <f t="shared" si="30"/>
        <v>/yr</v>
      </c>
      <c r="J84" s="75">
        <f t="shared" si="31"/>
        <v>0</v>
      </c>
      <c r="K84" s="66">
        <f>IFERROR(G84/G$33,0)</f>
        <v>0</v>
      </c>
      <c r="L84" s="146">
        <f t="shared" si="29"/>
        <v>0</v>
      </c>
      <c r="M84" s="22" t="str">
        <f t="shared" si="32"/>
        <v xml:space="preserve"> /kg Main co-product</v>
      </c>
      <c r="N84" s="76"/>
      <c r="O84" s="85" t="s">
        <v>67</v>
      </c>
      <c r="P84" s="51" t="s">
        <v>67</v>
      </c>
      <c r="Q84" s="24" t="s">
        <v>67</v>
      </c>
      <c r="R84" s="38"/>
    </row>
    <row r="85" spans="1:19">
      <c r="A85" s="10"/>
      <c r="B85" s="61"/>
      <c r="C85" s="61"/>
      <c r="D85" s="61"/>
      <c r="E85" s="15"/>
      <c r="F85" s="60"/>
      <c r="G85" s="92"/>
      <c r="H85" s="92"/>
      <c r="I85" s="22" t="str">
        <f t="shared" si="30"/>
        <v>/yr</v>
      </c>
      <c r="J85" s="75">
        <f t="shared" si="31"/>
        <v>0</v>
      </c>
      <c r="K85" s="66">
        <f t="shared" si="31"/>
        <v>0</v>
      </c>
      <c r="L85" s="146">
        <f>IFERROR(H85/H$33,0)</f>
        <v>0</v>
      </c>
      <c r="M85" s="22" t="str">
        <f t="shared" si="32"/>
        <v xml:space="preserve"> /kg Main co-product</v>
      </c>
      <c r="N85" s="76"/>
      <c r="O85" s="85" t="s">
        <v>67</v>
      </c>
      <c r="P85" s="51" t="s">
        <v>67</v>
      </c>
      <c r="Q85" s="24" t="s">
        <v>67</v>
      </c>
      <c r="R85" s="38"/>
    </row>
    <row r="86" spans="1:19">
      <c r="A86" s="10"/>
      <c r="B86" s="61"/>
      <c r="C86" s="61"/>
      <c r="D86" s="61"/>
      <c r="E86" s="15"/>
      <c r="F86" s="60"/>
      <c r="G86" s="92"/>
      <c r="H86" s="92"/>
      <c r="I86" s="22" t="str">
        <f t="shared" si="30"/>
        <v>/yr</v>
      </c>
      <c r="J86" s="75">
        <f t="shared" si="31"/>
        <v>0</v>
      </c>
      <c r="K86" s="66">
        <f t="shared" si="31"/>
        <v>0</v>
      </c>
      <c r="L86" s="146">
        <f t="shared" si="31"/>
        <v>0</v>
      </c>
      <c r="M86" s="22" t="str">
        <f t="shared" si="32"/>
        <v xml:space="preserve"> /kg Main co-product</v>
      </c>
      <c r="N86" s="76"/>
      <c r="O86" s="85" t="s">
        <v>67</v>
      </c>
      <c r="P86" s="51" t="s">
        <v>67</v>
      </c>
      <c r="Q86" s="24" t="s">
        <v>67</v>
      </c>
      <c r="R86" s="38"/>
    </row>
    <row r="87" spans="1:19">
      <c r="A87" s="10"/>
      <c r="B87" s="67"/>
      <c r="C87" s="67"/>
      <c r="D87" s="67"/>
      <c r="E87" s="15"/>
      <c r="F87" s="60"/>
      <c r="G87" s="92"/>
      <c r="H87" s="92"/>
      <c r="I87" s="22" t="str">
        <f t="shared" si="30"/>
        <v>/yr</v>
      </c>
      <c r="J87" s="75">
        <f t="shared" si="31"/>
        <v>0</v>
      </c>
      <c r="K87" s="66">
        <f t="shared" si="31"/>
        <v>0</v>
      </c>
      <c r="L87" s="146">
        <f t="shared" si="31"/>
        <v>0</v>
      </c>
      <c r="M87" s="22" t="str">
        <f t="shared" si="32"/>
        <v xml:space="preserve"> /kg Main co-product</v>
      </c>
      <c r="N87" s="76"/>
      <c r="O87" s="85" t="s">
        <v>67</v>
      </c>
      <c r="P87" s="51" t="s">
        <v>67</v>
      </c>
      <c r="Q87" s="24" t="s">
        <v>67</v>
      </c>
      <c r="R87" s="38"/>
    </row>
    <row r="88" spans="1:19" ht="12.95" thickBot="1">
      <c r="A88" s="17" t="s">
        <v>34</v>
      </c>
      <c r="B88" s="62"/>
      <c r="C88" s="62"/>
      <c r="D88" s="62"/>
      <c r="E88" s="6"/>
      <c r="F88" s="62"/>
      <c r="G88" s="91"/>
      <c r="H88" s="91"/>
      <c r="I88" s="7"/>
      <c r="J88" s="45"/>
      <c r="K88" s="97"/>
      <c r="L88" s="97"/>
      <c r="M88" s="7"/>
      <c r="N88" s="71"/>
      <c r="O88" s="78"/>
      <c r="P88" s="52"/>
      <c r="Q88" s="23"/>
      <c r="R88" s="23"/>
    </row>
    <row r="89" spans="1:19">
      <c r="A89" s="29"/>
      <c r="B89" s="63"/>
      <c r="C89" s="63"/>
      <c r="D89" s="63"/>
      <c r="E89" s="9"/>
      <c r="F89" s="63"/>
      <c r="G89" s="63"/>
      <c r="H89" s="63"/>
      <c r="I89" s="30"/>
      <c r="J89" s="46"/>
      <c r="K89" s="98"/>
      <c r="L89" s="98"/>
      <c r="M89" s="30"/>
      <c r="N89" s="72"/>
      <c r="O89" s="49"/>
      <c r="P89" s="53"/>
      <c r="Q89" s="30"/>
    </row>
    <row r="90" spans="1:19" ht="12.95" thickBot="1">
      <c r="A90" s="29"/>
      <c r="B90" s="63"/>
      <c r="C90" s="63"/>
      <c r="D90" s="63"/>
      <c r="E90" s="9"/>
      <c r="F90" s="63"/>
      <c r="G90" s="63"/>
      <c r="H90" s="63"/>
      <c r="I90" s="30"/>
      <c r="J90" s="46"/>
      <c r="K90" s="98"/>
      <c r="L90" s="98"/>
      <c r="M90" s="30"/>
      <c r="N90" s="72"/>
      <c r="O90" s="49"/>
      <c r="P90" s="53"/>
      <c r="Q90" s="30"/>
    </row>
    <row r="91" spans="1:19">
      <c r="A91" s="100"/>
      <c r="B91" s="93" t="s">
        <v>49</v>
      </c>
      <c r="C91" s="93"/>
      <c r="D91" s="93"/>
      <c r="E91" s="118"/>
      <c r="F91" s="119" t="s">
        <v>50</v>
      </c>
      <c r="G91" s="120"/>
      <c r="H91" s="120"/>
      <c r="I91" s="122"/>
      <c r="J91" s="124" t="s">
        <v>51</v>
      </c>
      <c r="K91" s="120"/>
      <c r="L91" s="120"/>
      <c r="M91" s="122"/>
      <c r="N91" s="101"/>
      <c r="O91" s="102"/>
      <c r="P91" s="126"/>
      <c r="Q91" s="127"/>
      <c r="R91" s="125"/>
      <c r="S91" s="64"/>
    </row>
    <row r="92" spans="1:19" s="28" customFormat="1" ht="12.95" thickBot="1">
      <c r="A92" s="116" t="s">
        <v>77</v>
      </c>
      <c r="B92" s="111" t="s">
        <v>20</v>
      </c>
      <c r="C92" s="111" t="s">
        <v>21</v>
      </c>
      <c r="D92" s="111" t="s">
        <v>22</v>
      </c>
      <c r="E92" s="112" t="s">
        <v>23</v>
      </c>
      <c r="F92" s="94" t="s">
        <v>20</v>
      </c>
      <c r="G92" s="95" t="s">
        <v>53</v>
      </c>
      <c r="H92" s="95" t="s">
        <v>22</v>
      </c>
      <c r="I92" s="108" t="s">
        <v>23</v>
      </c>
      <c r="J92" s="123" t="s">
        <v>20</v>
      </c>
      <c r="K92" s="121" t="s">
        <v>21</v>
      </c>
      <c r="L92" s="121" t="s">
        <v>22</v>
      </c>
      <c r="M92" s="108" t="s">
        <v>23</v>
      </c>
      <c r="N92" s="106" t="s">
        <v>60</v>
      </c>
      <c r="O92" s="123" t="s">
        <v>61</v>
      </c>
      <c r="P92" s="103" t="s">
        <v>62</v>
      </c>
      <c r="Q92" s="121" t="s">
        <v>23</v>
      </c>
      <c r="R92" s="106" t="s">
        <v>63</v>
      </c>
    </row>
    <row r="93" spans="1:19">
      <c r="A93" s="10" t="s">
        <v>78</v>
      </c>
      <c r="B93" s="60">
        <v>0</v>
      </c>
      <c r="C93" s="60">
        <v>1500</v>
      </c>
      <c r="D93" s="60">
        <v>0</v>
      </c>
      <c r="E93" s="18" t="s">
        <v>30</v>
      </c>
      <c r="F93" s="66">
        <f>IFERROR(B93/$B$28,0)</f>
        <v>0</v>
      </c>
      <c r="G93" s="66">
        <f t="shared" ref="G93:H98" si="33">IFERROR(C93/$B$28,0)</f>
        <v>3000</v>
      </c>
      <c r="H93" s="66">
        <f t="shared" si="33"/>
        <v>0</v>
      </c>
      <c r="I93" s="22" t="str">
        <f>CONCATENATE(E93,"/",$C$28)</f>
        <v>kg/yr</v>
      </c>
      <c r="J93" s="88">
        <f>IFERROR(F93/F$33,0)</f>
        <v>0</v>
      </c>
      <c r="K93" s="89">
        <f t="shared" ref="K93:L95" si="34">IFERROR(G93/G$33,0)</f>
        <v>1.5</v>
      </c>
      <c r="L93" s="146">
        <f t="shared" si="34"/>
        <v>0</v>
      </c>
      <c r="M93" s="22" t="str">
        <f>CONCATENATE(E93," ",A93,"/",$E$33," ",$A$33)</f>
        <v>kg CO2 to atmosphere/kg Main co-product</v>
      </c>
      <c r="N93" s="74" t="s">
        <v>67</v>
      </c>
      <c r="O93" s="47">
        <f>12/44</f>
        <v>0.27272727272727271</v>
      </c>
      <c r="P93" s="147">
        <f>G93*O93</f>
        <v>818.18181818181813</v>
      </c>
      <c r="Q93" s="24" t="str">
        <f t="shared" ref="Q93:Q98" si="35">I93</f>
        <v>kg/yr</v>
      </c>
      <c r="R93" s="37" t="s">
        <v>79</v>
      </c>
    </row>
    <row r="94" spans="1:19">
      <c r="A94" s="10"/>
      <c r="B94" s="61"/>
      <c r="C94" s="61"/>
      <c r="D94" s="61"/>
      <c r="E94" s="15"/>
      <c r="F94" s="66">
        <f>IFERROR(B94/$B$28,0)</f>
        <v>0</v>
      </c>
      <c r="G94" s="66">
        <f t="shared" si="33"/>
        <v>0</v>
      </c>
      <c r="H94" s="66">
        <f t="shared" si="33"/>
        <v>0</v>
      </c>
      <c r="I94" s="22" t="str">
        <f t="shared" ref="I94:I98" si="36">CONCATENATE(E94,"/",$C$28)</f>
        <v>/yr</v>
      </c>
      <c r="J94" s="75">
        <f t="shared" ref="J94:L98" si="37">IFERROR(F94/F$33,0)</f>
        <v>0</v>
      </c>
      <c r="K94" s="66">
        <f t="shared" si="34"/>
        <v>0</v>
      </c>
      <c r="L94" s="146">
        <f t="shared" si="34"/>
        <v>0</v>
      </c>
      <c r="M94" s="22" t="str">
        <f t="shared" ref="M94:M98" si="38">CONCATENATE(E94," ",A94,"/",$E$33," ",$A$33)</f>
        <v xml:space="preserve"> /kg Main co-product</v>
      </c>
      <c r="N94" s="74" t="s">
        <v>67</v>
      </c>
      <c r="O94" s="47"/>
      <c r="P94" s="147">
        <f t="shared" ref="P94:P98" si="39">G94*O94</f>
        <v>0</v>
      </c>
      <c r="Q94" s="24" t="str">
        <f t="shared" si="35"/>
        <v>/yr</v>
      </c>
      <c r="R94" s="37"/>
    </row>
    <row r="95" spans="1:19">
      <c r="A95" s="10"/>
      <c r="B95" s="61"/>
      <c r="C95" s="61"/>
      <c r="D95" s="61"/>
      <c r="E95" s="15"/>
      <c r="F95" s="66">
        <f t="shared" ref="F95:F98" si="40">IFERROR(B95/$B$28,0)</f>
        <v>0</v>
      </c>
      <c r="G95" s="66">
        <f t="shared" si="33"/>
        <v>0</v>
      </c>
      <c r="H95" s="66">
        <f t="shared" si="33"/>
        <v>0</v>
      </c>
      <c r="I95" s="22" t="str">
        <f t="shared" si="36"/>
        <v>/yr</v>
      </c>
      <c r="J95" s="75">
        <f t="shared" si="37"/>
        <v>0</v>
      </c>
      <c r="K95" s="66">
        <f>IFERROR(G95/G$33,0)</f>
        <v>0</v>
      </c>
      <c r="L95" s="146">
        <f t="shared" si="34"/>
        <v>0</v>
      </c>
      <c r="M95" s="22" t="str">
        <f t="shared" si="38"/>
        <v xml:space="preserve"> /kg Main co-product</v>
      </c>
      <c r="N95" s="74" t="s">
        <v>67</v>
      </c>
      <c r="O95" s="47"/>
      <c r="P95" s="147">
        <f t="shared" si="39"/>
        <v>0</v>
      </c>
      <c r="Q95" s="24" t="str">
        <f t="shared" si="35"/>
        <v>/yr</v>
      </c>
      <c r="R95" s="38"/>
    </row>
    <row r="96" spans="1:19">
      <c r="A96" s="10"/>
      <c r="B96" s="61"/>
      <c r="C96" s="61"/>
      <c r="D96" s="61"/>
      <c r="E96" s="15"/>
      <c r="F96" s="66">
        <f t="shared" si="40"/>
        <v>0</v>
      </c>
      <c r="G96" s="66">
        <f t="shared" si="33"/>
        <v>0</v>
      </c>
      <c r="H96" s="66">
        <f t="shared" si="33"/>
        <v>0</v>
      </c>
      <c r="I96" s="22" t="str">
        <f t="shared" si="36"/>
        <v>/yr</v>
      </c>
      <c r="J96" s="75">
        <f t="shared" si="37"/>
        <v>0</v>
      </c>
      <c r="K96" s="66">
        <f t="shared" si="37"/>
        <v>0</v>
      </c>
      <c r="L96" s="146">
        <f>IFERROR(H96/H$33,0)</f>
        <v>0</v>
      </c>
      <c r="M96" s="22" t="str">
        <f t="shared" si="38"/>
        <v xml:space="preserve"> /kg Main co-product</v>
      </c>
      <c r="N96" s="74" t="s">
        <v>67</v>
      </c>
      <c r="O96" s="47"/>
      <c r="P96" s="147">
        <f t="shared" si="39"/>
        <v>0</v>
      </c>
      <c r="Q96" s="24" t="str">
        <f t="shared" si="35"/>
        <v>/yr</v>
      </c>
      <c r="R96" s="38"/>
    </row>
    <row r="97" spans="1:19">
      <c r="A97" s="10"/>
      <c r="B97" s="61"/>
      <c r="C97" s="61"/>
      <c r="D97" s="61"/>
      <c r="E97" s="15"/>
      <c r="F97" s="66">
        <f t="shared" si="40"/>
        <v>0</v>
      </c>
      <c r="G97" s="66">
        <f t="shared" si="33"/>
        <v>0</v>
      </c>
      <c r="H97" s="66">
        <f t="shared" si="33"/>
        <v>0</v>
      </c>
      <c r="I97" s="22" t="str">
        <f t="shared" si="36"/>
        <v>/yr</v>
      </c>
      <c r="J97" s="75">
        <f t="shared" si="37"/>
        <v>0</v>
      </c>
      <c r="K97" s="66">
        <f t="shared" si="37"/>
        <v>0</v>
      </c>
      <c r="L97" s="146">
        <f t="shared" si="37"/>
        <v>0</v>
      </c>
      <c r="M97" s="22" t="str">
        <f t="shared" si="38"/>
        <v xml:space="preserve"> /kg Main co-product</v>
      </c>
      <c r="N97" s="74" t="s">
        <v>67</v>
      </c>
      <c r="O97" s="47"/>
      <c r="P97" s="147">
        <f t="shared" si="39"/>
        <v>0</v>
      </c>
      <c r="Q97" s="24" t="str">
        <f t="shared" si="35"/>
        <v>/yr</v>
      </c>
      <c r="R97" s="38"/>
    </row>
    <row r="98" spans="1:19">
      <c r="A98" s="10"/>
      <c r="B98" s="61"/>
      <c r="C98" s="61"/>
      <c r="D98" s="61"/>
      <c r="E98" s="15"/>
      <c r="F98" s="66">
        <f t="shared" si="40"/>
        <v>0</v>
      </c>
      <c r="G98" s="66">
        <f t="shared" si="33"/>
        <v>0</v>
      </c>
      <c r="H98" s="66">
        <f t="shared" si="33"/>
        <v>0</v>
      </c>
      <c r="I98" s="22" t="str">
        <f t="shared" si="36"/>
        <v>/yr</v>
      </c>
      <c r="J98" s="75">
        <f t="shared" si="37"/>
        <v>0</v>
      </c>
      <c r="K98" s="66">
        <f t="shared" si="37"/>
        <v>0</v>
      </c>
      <c r="L98" s="146">
        <f t="shared" si="37"/>
        <v>0</v>
      </c>
      <c r="M98" s="22" t="str">
        <f t="shared" si="38"/>
        <v xml:space="preserve"> /kg Main co-product</v>
      </c>
      <c r="N98" s="74" t="s">
        <v>67</v>
      </c>
      <c r="O98" s="47"/>
      <c r="P98" s="147">
        <f t="shared" si="39"/>
        <v>0</v>
      </c>
      <c r="Q98" s="24" t="str">
        <f t="shared" si="35"/>
        <v>/yr</v>
      </c>
      <c r="R98" s="38"/>
    </row>
    <row r="99" spans="1:19" ht="12.95" thickBot="1">
      <c r="A99" s="17" t="s">
        <v>34</v>
      </c>
      <c r="B99" s="62"/>
      <c r="C99" s="62"/>
      <c r="D99" s="62"/>
      <c r="E99" s="6"/>
      <c r="F99" s="62"/>
      <c r="G99" s="91"/>
      <c r="H99" s="91"/>
      <c r="I99" s="7"/>
      <c r="J99" s="45"/>
      <c r="K99" s="97"/>
      <c r="L99" s="97"/>
      <c r="M99" s="7"/>
      <c r="N99" s="71"/>
      <c r="O99" s="48"/>
      <c r="P99" s="52"/>
      <c r="Q99" s="23"/>
      <c r="R99" s="23"/>
    </row>
    <row r="100" spans="1:19">
      <c r="A100" s="29"/>
      <c r="B100" s="63"/>
      <c r="C100" s="63"/>
      <c r="D100" s="63"/>
      <c r="E100" s="9"/>
      <c r="F100" s="63"/>
      <c r="G100" s="63"/>
      <c r="H100" s="63"/>
      <c r="I100" s="30"/>
      <c r="J100" s="46"/>
      <c r="K100" s="98"/>
      <c r="L100" s="98"/>
      <c r="M100" s="30"/>
      <c r="N100" s="72"/>
      <c r="O100" s="49"/>
      <c r="P100" s="53"/>
      <c r="Q100" s="30"/>
    </row>
    <row r="101" spans="1:19" ht="12.95" thickBot="1">
      <c r="A101" s="29"/>
      <c r="B101" s="63"/>
      <c r="C101" s="63"/>
      <c r="D101" s="63"/>
      <c r="E101" s="9"/>
      <c r="F101" s="63"/>
      <c r="G101" s="63"/>
      <c r="H101" s="63"/>
      <c r="I101" s="30"/>
      <c r="J101" s="46"/>
      <c r="K101" s="98"/>
      <c r="L101" s="98"/>
      <c r="M101" s="30"/>
      <c r="N101" s="72"/>
      <c r="O101" s="49"/>
      <c r="P101" s="53"/>
      <c r="Q101" s="30"/>
    </row>
    <row r="102" spans="1:19">
      <c r="A102" s="100"/>
      <c r="B102" s="93" t="s">
        <v>49</v>
      </c>
      <c r="C102" s="93"/>
      <c r="D102" s="93"/>
      <c r="E102" s="118"/>
      <c r="F102" s="119" t="s">
        <v>50</v>
      </c>
      <c r="G102" s="120"/>
      <c r="H102" s="120"/>
      <c r="I102" s="122"/>
      <c r="J102" s="124" t="s">
        <v>51</v>
      </c>
      <c r="K102" s="120"/>
      <c r="L102" s="120"/>
      <c r="M102" s="122"/>
      <c r="N102" s="101"/>
      <c r="O102" s="102"/>
      <c r="P102" s="126"/>
      <c r="Q102" s="127"/>
      <c r="R102" s="125"/>
      <c r="S102" s="64"/>
    </row>
    <row r="103" spans="1:19" s="28" customFormat="1" ht="12.95" thickBot="1">
      <c r="A103" s="116" t="s">
        <v>80</v>
      </c>
      <c r="B103" s="111" t="s">
        <v>20</v>
      </c>
      <c r="C103" s="111" t="s">
        <v>21</v>
      </c>
      <c r="D103" s="111" t="s">
        <v>22</v>
      </c>
      <c r="E103" s="112" t="s">
        <v>23</v>
      </c>
      <c r="F103" s="94" t="s">
        <v>20</v>
      </c>
      <c r="G103" s="95" t="s">
        <v>53</v>
      </c>
      <c r="H103" s="95" t="s">
        <v>22</v>
      </c>
      <c r="I103" s="108" t="s">
        <v>23</v>
      </c>
      <c r="J103" s="123" t="s">
        <v>20</v>
      </c>
      <c r="K103" s="121" t="s">
        <v>21</v>
      </c>
      <c r="L103" s="121" t="s">
        <v>22</v>
      </c>
      <c r="M103" s="108" t="s">
        <v>23</v>
      </c>
      <c r="N103" s="106" t="s">
        <v>60</v>
      </c>
      <c r="O103" s="123" t="s">
        <v>61</v>
      </c>
      <c r="P103" s="103" t="s">
        <v>62</v>
      </c>
      <c r="Q103" s="121" t="s">
        <v>23</v>
      </c>
      <c r="R103" s="106" t="s">
        <v>63</v>
      </c>
    </row>
    <row r="104" spans="1:19">
      <c r="A104" s="10" t="s">
        <v>29</v>
      </c>
      <c r="B104" s="60">
        <v>0</v>
      </c>
      <c r="C104" s="60">
        <v>500</v>
      </c>
      <c r="D104" s="60">
        <v>0</v>
      </c>
      <c r="E104" s="18" t="s">
        <v>30</v>
      </c>
      <c r="F104" s="66">
        <f t="shared" ref="F104:H105" si="41">IFERROR(B104/$B$28,0)</f>
        <v>0</v>
      </c>
      <c r="G104" s="66">
        <f t="shared" si="41"/>
        <v>1000</v>
      </c>
      <c r="H104" s="66">
        <f t="shared" si="41"/>
        <v>0</v>
      </c>
      <c r="I104" s="22" t="str">
        <f>CONCATENATE(E104,"/",$C$28)</f>
        <v>kg/yr</v>
      </c>
      <c r="J104" s="88">
        <f>IFERROR(F104/F$33,0)</f>
        <v>0</v>
      </c>
      <c r="K104" s="89">
        <f t="shared" ref="K104:L106" si="42">IFERROR(G104/G$33,0)</f>
        <v>0.5</v>
      </c>
      <c r="L104" s="146">
        <f t="shared" si="42"/>
        <v>0</v>
      </c>
      <c r="M104" s="22" t="str">
        <f>CONCATENATE(E104," ",A104,"/",$E$33," ",$A$33)</f>
        <v>kg Wastewater/kg Main co-product</v>
      </c>
      <c r="N104" s="74" t="s">
        <v>66</v>
      </c>
      <c r="O104" s="47">
        <v>0.02</v>
      </c>
      <c r="P104" s="147">
        <f>G104*O104</f>
        <v>20</v>
      </c>
      <c r="Q104" s="24" t="str">
        <f>I104</f>
        <v>kg/yr</v>
      </c>
      <c r="R104" s="37"/>
    </row>
    <row r="105" spans="1:19">
      <c r="A105" s="10"/>
      <c r="B105" s="61"/>
      <c r="C105" s="61"/>
      <c r="D105" s="61"/>
      <c r="E105" s="15"/>
      <c r="F105" s="66">
        <f t="shared" si="41"/>
        <v>0</v>
      </c>
      <c r="G105" s="66">
        <f t="shared" si="41"/>
        <v>0</v>
      </c>
      <c r="H105" s="66">
        <f t="shared" si="41"/>
        <v>0</v>
      </c>
      <c r="I105" s="22" t="str">
        <f t="shared" ref="I105:I109" si="43">CONCATENATE(E105,"/",$C$28)</f>
        <v>/yr</v>
      </c>
      <c r="J105" s="75">
        <f t="shared" ref="J105:L109" si="44">IFERROR(F105/F$33,0)</f>
        <v>0</v>
      </c>
      <c r="K105" s="66">
        <f t="shared" si="42"/>
        <v>0</v>
      </c>
      <c r="L105" s="146">
        <f t="shared" si="42"/>
        <v>0</v>
      </c>
      <c r="M105" s="22" t="str">
        <f t="shared" ref="M105:M109" si="45">CONCATENATE(E105," ",A105,"/",$E$33," ",$A$33)</f>
        <v xml:space="preserve"> /kg Main co-product</v>
      </c>
      <c r="N105" s="74"/>
      <c r="O105" s="47"/>
      <c r="P105" s="147">
        <f t="shared" ref="P105:P109" si="46">G105*O105</f>
        <v>0</v>
      </c>
      <c r="Q105" s="24" t="str">
        <f t="shared" ref="Q105:Q109" si="47">I105</f>
        <v>/yr</v>
      </c>
      <c r="R105" s="38"/>
    </row>
    <row r="106" spans="1:19">
      <c r="A106" s="10"/>
      <c r="B106" s="61"/>
      <c r="C106" s="61"/>
      <c r="D106" s="61"/>
      <c r="E106" s="15"/>
      <c r="F106" s="66">
        <f t="shared" ref="F106:H109" si="48">IFERROR(B106/$B$28,0)</f>
        <v>0</v>
      </c>
      <c r="G106" s="66">
        <f t="shared" si="48"/>
        <v>0</v>
      </c>
      <c r="H106" s="66">
        <f t="shared" si="48"/>
        <v>0</v>
      </c>
      <c r="I106" s="22" t="str">
        <f t="shared" si="43"/>
        <v>/yr</v>
      </c>
      <c r="J106" s="75">
        <f t="shared" si="44"/>
        <v>0</v>
      </c>
      <c r="K106" s="66">
        <f>IFERROR(G106/G$33,0)</f>
        <v>0</v>
      </c>
      <c r="L106" s="146">
        <f t="shared" si="42"/>
        <v>0</v>
      </c>
      <c r="M106" s="22" t="str">
        <f t="shared" si="45"/>
        <v xml:space="preserve"> /kg Main co-product</v>
      </c>
      <c r="N106" s="74"/>
      <c r="O106" s="47"/>
      <c r="P106" s="147">
        <f t="shared" si="46"/>
        <v>0</v>
      </c>
      <c r="Q106" s="24" t="str">
        <f t="shared" si="47"/>
        <v>/yr</v>
      </c>
      <c r="R106" s="38"/>
    </row>
    <row r="107" spans="1:19">
      <c r="A107" s="10"/>
      <c r="B107" s="61"/>
      <c r="C107" s="61"/>
      <c r="D107" s="61"/>
      <c r="E107" s="15"/>
      <c r="F107" s="66">
        <f t="shared" si="48"/>
        <v>0</v>
      </c>
      <c r="G107" s="66">
        <f t="shared" si="48"/>
        <v>0</v>
      </c>
      <c r="H107" s="66">
        <f>IFERROR(D107/$B$28,0)</f>
        <v>0</v>
      </c>
      <c r="I107" s="22" t="str">
        <f t="shared" si="43"/>
        <v>/yr</v>
      </c>
      <c r="J107" s="75">
        <f t="shared" si="44"/>
        <v>0</v>
      </c>
      <c r="K107" s="66">
        <f t="shared" si="44"/>
        <v>0</v>
      </c>
      <c r="L107" s="146">
        <f>IFERROR(H107/H$33,0)</f>
        <v>0</v>
      </c>
      <c r="M107" s="22" t="str">
        <f t="shared" si="45"/>
        <v xml:space="preserve"> /kg Main co-product</v>
      </c>
      <c r="N107" s="74"/>
      <c r="O107" s="47"/>
      <c r="P107" s="147">
        <f t="shared" si="46"/>
        <v>0</v>
      </c>
      <c r="Q107" s="24" t="str">
        <f t="shared" si="47"/>
        <v>/yr</v>
      </c>
      <c r="R107" s="38"/>
    </row>
    <row r="108" spans="1:19">
      <c r="A108" s="10"/>
      <c r="B108" s="61"/>
      <c r="C108" s="61"/>
      <c r="D108" s="61"/>
      <c r="E108" s="15"/>
      <c r="F108" s="66">
        <f t="shared" si="48"/>
        <v>0</v>
      </c>
      <c r="G108" s="66">
        <f t="shared" si="48"/>
        <v>0</v>
      </c>
      <c r="H108" s="66">
        <f t="shared" si="48"/>
        <v>0</v>
      </c>
      <c r="I108" s="22" t="str">
        <f t="shared" si="43"/>
        <v>/yr</v>
      </c>
      <c r="J108" s="75">
        <f t="shared" si="44"/>
        <v>0</v>
      </c>
      <c r="K108" s="66">
        <f t="shared" si="44"/>
        <v>0</v>
      </c>
      <c r="L108" s="146">
        <f t="shared" si="44"/>
        <v>0</v>
      </c>
      <c r="M108" s="22" t="str">
        <f t="shared" si="45"/>
        <v xml:space="preserve"> /kg Main co-product</v>
      </c>
      <c r="N108" s="74"/>
      <c r="O108" s="47"/>
      <c r="P108" s="147">
        <f t="shared" si="46"/>
        <v>0</v>
      </c>
      <c r="Q108" s="24" t="str">
        <f t="shared" si="47"/>
        <v>/yr</v>
      </c>
      <c r="R108" s="38"/>
    </row>
    <row r="109" spans="1:19">
      <c r="A109" s="10"/>
      <c r="B109" s="61"/>
      <c r="C109" s="61"/>
      <c r="D109" s="61"/>
      <c r="E109" s="15"/>
      <c r="F109" s="66">
        <f t="shared" si="48"/>
        <v>0</v>
      </c>
      <c r="G109" s="66">
        <f t="shared" si="48"/>
        <v>0</v>
      </c>
      <c r="H109" s="66">
        <f t="shared" si="48"/>
        <v>0</v>
      </c>
      <c r="I109" s="22" t="str">
        <f t="shared" si="43"/>
        <v>/yr</v>
      </c>
      <c r="J109" s="75">
        <f t="shared" si="44"/>
        <v>0</v>
      </c>
      <c r="K109" s="66">
        <f t="shared" si="44"/>
        <v>0</v>
      </c>
      <c r="L109" s="146">
        <f t="shared" si="44"/>
        <v>0</v>
      </c>
      <c r="M109" s="40" t="str">
        <f t="shared" si="45"/>
        <v xml:space="preserve"> /kg Main co-product</v>
      </c>
      <c r="N109" s="74"/>
      <c r="O109" s="47"/>
      <c r="P109" s="147">
        <f t="shared" si="46"/>
        <v>0</v>
      </c>
      <c r="Q109" s="24" t="str">
        <f t="shared" si="47"/>
        <v>/yr</v>
      </c>
      <c r="R109" s="38"/>
    </row>
    <row r="110" spans="1:19" ht="12.95" thickBot="1">
      <c r="A110" s="17" t="s">
        <v>34</v>
      </c>
      <c r="B110" s="62"/>
      <c r="C110" s="62"/>
      <c r="D110" s="62"/>
      <c r="E110" s="6"/>
      <c r="F110" s="62"/>
      <c r="G110" s="91"/>
      <c r="H110" s="91"/>
      <c r="I110" s="7"/>
      <c r="J110" s="45"/>
      <c r="K110" s="97"/>
      <c r="L110" s="97"/>
      <c r="M110" s="7"/>
      <c r="N110" s="71"/>
      <c r="O110" s="50"/>
      <c r="P110" s="54"/>
      <c r="Q110" s="16"/>
      <c r="R110" s="23"/>
    </row>
    <row r="111" spans="1:19" ht="12.95" thickBot="1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29"/>
      <c r="P111" s="9"/>
      <c r="Q111" s="30"/>
      <c r="R111" s="9"/>
    </row>
    <row r="112" spans="1:19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11" t="s">
        <v>81</v>
      </c>
      <c r="P112" s="55">
        <f>SUM(P39:P43,P49:P54)</f>
        <v>1636.3636363636363</v>
      </c>
      <c r="Q112" s="30"/>
      <c r="R112" s="9"/>
    </row>
    <row r="113" spans="1:18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12" t="s">
        <v>82</v>
      </c>
      <c r="P113" s="56">
        <f>SUM(P71:P76,P93:P98,P104:P109)</f>
        <v>1656.363636363636</v>
      </c>
      <c r="Q113" s="30"/>
      <c r="R113" s="9"/>
    </row>
    <row r="114" spans="1:18" ht="12.95" thickBot="1">
      <c r="O114" s="13" t="s">
        <v>83</v>
      </c>
      <c r="P114" s="65">
        <f>IFERROR(P113/P112,0)</f>
        <v>1.0122222222222221</v>
      </c>
      <c r="Q114" s="44" t="s">
        <v>84</v>
      </c>
      <c r="R114" s="9"/>
    </row>
    <row r="115" spans="1:18">
      <c r="O115" s="8"/>
      <c r="P115" s="42"/>
    </row>
    <row r="116" spans="1:18">
      <c r="O116" s="8"/>
      <c r="P116" s="42"/>
    </row>
    <row r="117" spans="1:18">
      <c r="O117" s="8"/>
      <c r="P117" s="42"/>
    </row>
    <row r="119" spans="1:18">
      <c r="A119" s="14"/>
    </row>
  </sheetData>
  <mergeCells count="2">
    <mergeCell ref="F31:H31"/>
    <mergeCell ref="J31:L3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37F693-4DAC-41ED-B107-80A9D610FD41}">
  <sheetPr>
    <tabColor theme="9" tint="0.59999389629810485"/>
  </sheetPr>
  <dimension ref="A1:U119"/>
  <sheetViews>
    <sheetView workbookViewId="0">
      <selection activeCell="N5" sqref="N5"/>
    </sheetView>
  </sheetViews>
  <sheetFormatPr defaultColWidth="9.140625" defaultRowHeight="12.6"/>
  <cols>
    <col min="1" max="1" width="34.42578125" style="1" customWidth="1"/>
    <col min="2" max="8" width="9.85546875" style="1" customWidth="1"/>
    <col min="9" max="9" width="17" style="1" customWidth="1"/>
    <col min="10" max="12" width="13" style="1" customWidth="1"/>
    <col min="13" max="13" width="17" style="1" customWidth="1"/>
    <col min="14" max="14" width="27.42578125" style="1" customWidth="1"/>
    <col min="15" max="15" width="20" style="1" customWidth="1"/>
    <col min="16" max="16" width="20.42578125" style="1" customWidth="1"/>
    <col min="17" max="17" width="10.28515625" style="1" customWidth="1"/>
    <col min="18" max="18" width="113.140625" style="1" customWidth="1"/>
    <col min="19" max="16384" width="9.140625" style="1"/>
  </cols>
  <sheetData>
    <row r="1" spans="1:21">
      <c r="A1" s="2" t="s">
        <v>0</v>
      </c>
    </row>
    <row r="2" spans="1:21">
      <c r="A2" s="1" t="s">
        <v>1</v>
      </c>
    </row>
    <row r="3" spans="1:21">
      <c r="A3" s="1" t="s">
        <v>2</v>
      </c>
    </row>
    <row r="6" spans="1:21">
      <c r="A6" s="2" t="s">
        <v>3</v>
      </c>
    </row>
    <row r="7" spans="1:21">
      <c r="A7" s="3" t="s">
        <v>4</v>
      </c>
      <c r="B7" s="3"/>
      <c r="C7" s="3"/>
      <c r="D7" s="3"/>
      <c r="E7" s="3"/>
      <c r="F7" s="3"/>
      <c r="G7" s="3"/>
      <c r="H7" s="3"/>
      <c r="I7" s="3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</row>
    <row r="8" spans="1:21">
      <c r="A8" s="4" t="s">
        <v>35</v>
      </c>
      <c r="B8" s="4"/>
      <c r="C8" s="4"/>
      <c r="D8" s="4"/>
      <c r="E8" s="4"/>
      <c r="F8" s="4"/>
      <c r="G8" s="4"/>
      <c r="H8" s="4"/>
      <c r="I8" s="4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</row>
    <row r="9" spans="1:21">
      <c r="M9" s="5"/>
    </row>
    <row r="10" spans="1:21">
      <c r="M10" s="5"/>
    </row>
    <row r="11" spans="1:21">
      <c r="A11" s="2" t="s">
        <v>36</v>
      </c>
      <c r="M11" s="5"/>
    </row>
    <row r="12" spans="1:21">
      <c r="A12" s="1" t="s">
        <v>37</v>
      </c>
      <c r="M12" s="5"/>
    </row>
    <row r="13" spans="1:21">
      <c r="A13" s="90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</row>
    <row r="14" spans="1:21" s="5" customFormat="1">
      <c r="A14" s="43"/>
    </row>
    <row r="15" spans="1:21">
      <c r="A15" s="1" t="s">
        <v>38</v>
      </c>
      <c r="M15" s="5"/>
    </row>
    <row r="16" spans="1:21">
      <c r="A16" s="41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7" s="5" customFormat="1">
      <c r="A17" s="43"/>
    </row>
    <row r="18" spans="1:17" s="5" customFormat="1">
      <c r="A18" s="5" t="s">
        <v>39</v>
      </c>
    </row>
    <row r="19" spans="1:17" s="5" customFormat="1">
      <c r="A19" s="3"/>
    </row>
    <row r="20" spans="1:17" s="5" customFormat="1"/>
    <row r="21" spans="1:17" s="5" customFormat="1">
      <c r="A21" s="5" t="s">
        <v>41</v>
      </c>
    </row>
    <row r="22" spans="1:17" s="5" customFormat="1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</row>
    <row r="23" spans="1:17" s="5" customFormat="1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</row>
    <row r="24" spans="1:17" s="5" customFormat="1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</row>
    <row r="25" spans="1:17" s="5" customFormat="1"/>
    <row r="26" spans="1:17" ht="12.95" thickBot="1">
      <c r="A26" s="5" t="s">
        <v>43</v>
      </c>
      <c r="B26" s="5"/>
      <c r="C26" s="5"/>
      <c r="D26" s="5"/>
      <c r="E26" s="5"/>
      <c r="F26" s="5"/>
      <c r="G26" s="5"/>
      <c r="H26" s="5"/>
      <c r="I26" s="5"/>
    </row>
    <row r="27" spans="1:17" ht="12.95" thickBot="1">
      <c r="A27" s="25" t="s">
        <v>44</v>
      </c>
      <c r="B27" s="26" t="s">
        <v>45</v>
      </c>
      <c r="C27" s="27" t="s">
        <v>23</v>
      </c>
      <c r="D27" s="99"/>
      <c r="E27" s="99"/>
      <c r="F27" s="8"/>
      <c r="G27" s="8"/>
      <c r="H27" s="8"/>
      <c r="I27" s="8"/>
    </row>
    <row r="28" spans="1:17" ht="12.95" thickBot="1">
      <c r="A28" s="83"/>
      <c r="B28" s="57"/>
      <c r="C28" s="84"/>
      <c r="D28" s="58"/>
      <c r="E28" s="8"/>
      <c r="F28" s="58"/>
      <c r="G28" s="58"/>
      <c r="H28" s="58"/>
      <c r="I28" s="58"/>
    </row>
    <row r="29" spans="1:17" s="5" customFormat="1" ht="12.95" thickBot="1">
      <c r="A29" s="8"/>
    </row>
    <row r="30" spans="1:17" ht="12.95" thickBot="1">
      <c r="A30" s="33" t="s">
        <v>48</v>
      </c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107"/>
    </row>
    <row r="31" spans="1:17" ht="15.75" customHeight="1">
      <c r="A31" s="100"/>
      <c r="B31" s="93" t="s">
        <v>49</v>
      </c>
      <c r="C31" s="93"/>
      <c r="D31" s="93"/>
      <c r="E31" s="109"/>
      <c r="F31" s="174" t="s">
        <v>50</v>
      </c>
      <c r="G31" s="175"/>
      <c r="H31" s="175"/>
      <c r="I31" s="117"/>
      <c r="J31" s="176" t="s">
        <v>51</v>
      </c>
      <c r="K31" s="177"/>
      <c r="L31" s="177"/>
      <c r="M31" s="115"/>
    </row>
    <row r="32" spans="1:17" ht="12.95" thickBot="1">
      <c r="A32" s="110" t="s">
        <v>52</v>
      </c>
      <c r="B32" s="111" t="s">
        <v>20</v>
      </c>
      <c r="C32" s="111" t="s">
        <v>21</v>
      </c>
      <c r="D32" s="111" t="s">
        <v>22</v>
      </c>
      <c r="E32" s="112" t="s">
        <v>23</v>
      </c>
      <c r="F32" s="112" t="s">
        <v>20</v>
      </c>
      <c r="G32" s="113" t="s">
        <v>53</v>
      </c>
      <c r="H32" s="113" t="s">
        <v>22</v>
      </c>
      <c r="I32" s="113" t="s">
        <v>23</v>
      </c>
      <c r="J32" s="112" t="s">
        <v>20</v>
      </c>
      <c r="K32" s="113" t="s">
        <v>53</v>
      </c>
      <c r="L32" s="113" t="s">
        <v>22</v>
      </c>
      <c r="M32" s="114" t="s">
        <v>23</v>
      </c>
      <c r="N32" s="5"/>
      <c r="O32" s="5"/>
      <c r="P32" s="5"/>
      <c r="Q32" s="5"/>
    </row>
    <row r="33" spans="1:19" ht="12.95" thickBot="1">
      <c r="A33" s="19"/>
      <c r="B33" s="57"/>
      <c r="C33" s="57"/>
      <c r="D33" s="57"/>
      <c r="E33" s="20"/>
      <c r="F33" s="70">
        <f>IFERROR(B33/$B$28,0)</f>
        <v>0</v>
      </c>
      <c r="G33" s="70">
        <f t="shared" ref="G33:H33" si="0">IFERROR(C33/$B$28,0)</f>
        <v>0</v>
      </c>
      <c r="H33" s="70">
        <f t="shared" si="0"/>
        <v>0</v>
      </c>
      <c r="I33" s="68" t="str">
        <f>CONCATENATE(E33,"/",C28)</f>
        <v>/</v>
      </c>
      <c r="J33" s="145">
        <f>IFERROR(F33/F33,0)</f>
        <v>0</v>
      </c>
      <c r="K33" s="145">
        <f t="shared" ref="K33:L33" si="1">IFERROR(G33/G33,0)</f>
        <v>0</v>
      </c>
      <c r="L33" s="145">
        <f t="shared" si="1"/>
        <v>0</v>
      </c>
      <c r="M33" s="21" t="str">
        <f>CONCATENATE(E33," ",A33,"/",E33," ",A33)</f>
        <v xml:space="preserve"> / </v>
      </c>
      <c r="N33" s="5"/>
      <c r="O33" s="5"/>
      <c r="P33" s="5"/>
      <c r="Q33" s="5"/>
    </row>
    <row r="34" spans="1:19" s="5" customFormat="1" ht="12.95" thickBot="1">
      <c r="A34" s="8"/>
      <c r="B34" s="58"/>
      <c r="C34" s="58"/>
      <c r="D34" s="58"/>
      <c r="E34" s="8"/>
      <c r="F34" s="58"/>
      <c r="G34" s="58"/>
      <c r="H34" s="58"/>
      <c r="I34" s="8"/>
      <c r="J34" s="8"/>
      <c r="K34" s="8"/>
      <c r="L34" s="8"/>
    </row>
    <row r="35" spans="1:19" ht="12.95" thickBot="1">
      <c r="A35" s="33" t="s">
        <v>55</v>
      </c>
      <c r="B35" s="59"/>
      <c r="C35" s="59"/>
      <c r="D35" s="59"/>
      <c r="E35" s="31"/>
      <c r="F35" s="59"/>
      <c r="G35" s="59"/>
      <c r="H35" s="59"/>
      <c r="I35" s="32"/>
      <c r="J35" s="34" t="s">
        <v>56</v>
      </c>
      <c r="K35" s="96"/>
      <c r="L35" s="96"/>
      <c r="M35" s="32"/>
      <c r="N35" s="73" t="s">
        <v>57</v>
      </c>
      <c r="O35" s="36" t="s">
        <v>58</v>
      </c>
      <c r="P35" s="39"/>
      <c r="Q35" s="35"/>
      <c r="S35" s="64"/>
    </row>
    <row r="36" spans="1:19">
      <c r="A36" s="100"/>
      <c r="B36" s="93" t="s">
        <v>49</v>
      </c>
      <c r="C36" s="93"/>
      <c r="D36" s="93"/>
      <c r="E36" s="118"/>
      <c r="F36" s="119" t="s">
        <v>50</v>
      </c>
      <c r="G36" s="120"/>
      <c r="H36" s="120"/>
      <c r="I36" s="122"/>
      <c r="J36" s="124" t="s">
        <v>51</v>
      </c>
      <c r="K36" s="120"/>
      <c r="L36" s="120"/>
      <c r="M36" s="122"/>
      <c r="N36" s="101"/>
      <c r="O36" s="102"/>
      <c r="P36" s="126"/>
      <c r="Q36" s="127"/>
      <c r="R36" s="125"/>
      <c r="S36" s="64"/>
    </row>
    <row r="37" spans="1:19" s="28" customFormat="1" ht="12.95" thickBot="1">
      <c r="A37" s="116" t="s">
        <v>59</v>
      </c>
      <c r="B37" s="111" t="s">
        <v>20</v>
      </c>
      <c r="C37" s="111" t="s">
        <v>21</v>
      </c>
      <c r="D37" s="111" t="s">
        <v>22</v>
      </c>
      <c r="E37" s="112" t="s">
        <v>23</v>
      </c>
      <c r="F37" s="94" t="s">
        <v>20</v>
      </c>
      <c r="G37" s="95" t="s">
        <v>53</v>
      </c>
      <c r="H37" s="95" t="s">
        <v>22</v>
      </c>
      <c r="I37" s="108" t="s">
        <v>23</v>
      </c>
      <c r="J37" s="123" t="s">
        <v>20</v>
      </c>
      <c r="K37" s="121" t="s">
        <v>21</v>
      </c>
      <c r="L37" s="121" t="s">
        <v>22</v>
      </c>
      <c r="M37" s="108" t="s">
        <v>23</v>
      </c>
      <c r="N37" s="106" t="s">
        <v>60</v>
      </c>
      <c r="O37" s="123" t="s">
        <v>61</v>
      </c>
      <c r="P37" s="103" t="s">
        <v>62</v>
      </c>
      <c r="Q37" s="121" t="s">
        <v>23</v>
      </c>
      <c r="R37" s="106" t="s">
        <v>63</v>
      </c>
    </row>
    <row r="38" spans="1:19">
      <c r="A38" s="81" t="s">
        <v>64</v>
      </c>
      <c r="B38" s="60"/>
      <c r="C38" s="60"/>
      <c r="D38" s="60"/>
      <c r="E38" s="18"/>
      <c r="F38" s="66">
        <f>IFERROR(B38/$B$28,0)</f>
        <v>0</v>
      </c>
      <c r="G38" s="66">
        <f t="shared" ref="G38:H38" si="2">IFERROR(C38/$B$28,0)</f>
        <v>0</v>
      </c>
      <c r="H38" s="66">
        <f t="shared" si="2"/>
        <v>0</v>
      </c>
      <c r="I38" s="22" t="str">
        <f>CONCATENATE(E38,"/",$C$28)</f>
        <v>/</v>
      </c>
      <c r="J38" s="88">
        <f>IFERROR(F38/F$33,0)</f>
        <v>0</v>
      </c>
      <c r="K38" s="89">
        <f t="shared" ref="K38:L43" si="3">IFERROR(G38/G$33,0)</f>
        <v>0</v>
      </c>
      <c r="L38" s="146">
        <f t="shared" si="3"/>
        <v>0</v>
      </c>
      <c r="M38" s="22" t="str">
        <f>CONCATENATE(E38," ",A38,"/",$E$33," ",$A$33)</f>
        <v xml:space="preserve"> Grid Electricity/ </v>
      </c>
      <c r="N38" s="76"/>
      <c r="O38" s="85" t="s">
        <v>67</v>
      </c>
      <c r="P38" s="51" t="s">
        <v>67</v>
      </c>
      <c r="Q38" s="24" t="s">
        <v>67</v>
      </c>
      <c r="R38" s="37"/>
    </row>
    <row r="39" spans="1:19">
      <c r="A39" s="10"/>
      <c r="B39" s="61"/>
      <c r="C39" s="61"/>
      <c r="D39" s="61"/>
      <c r="E39" s="15"/>
      <c r="F39" s="66">
        <f t="shared" ref="F39:F43" si="4">IFERROR(B39/$B$28,0)</f>
        <v>0</v>
      </c>
      <c r="G39" s="66">
        <f t="shared" ref="G39:G43" si="5">IFERROR(C39/$B$28,0)</f>
        <v>0</v>
      </c>
      <c r="H39" s="66">
        <f t="shared" ref="H39:H43" si="6">IFERROR(D39/$B$28,0)</f>
        <v>0</v>
      </c>
      <c r="I39" s="22" t="str">
        <f t="shared" ref="I39:I43" si="7">CONCATENATE(E39,"/",$C$28)</f>
        <v>/</v>
      </c>
      <c r="J39" s="75">
        <f t="shared" ref="J39:J43" si="8">IFERROR(F39/F$33,0)</f>
        <v>0</v>
      </c>
      <c r="K39" s="66">
        <f>IFERROR(G39/G$33,0)</f>
        <v>0</v>
      </c>
      <c r="L39" s="146">
        <f t="shared" si="3"/>
        <v>0</v>
      </c>
      <c r="M39" s="22" t="str">
        <f t="shared" ref="M39:M43" si="9">CONCATENATE(E39," ",A39,"/",$E$33," ",$A$33)</f>
        <v xml:space="preserve"> / </v>
      </c>
      <c r="N39" s="76"/>
      <c r="O39" s="47"/>
      <c r="P39" s="147">
        <f>G39*O39</f>
        <v>0</v>
      </c>
      <c r="Q39" s="24" t="str">
        <f>I39</f>
        <v>/</v>
      </c>
      <c r="R39" s="38"/>
    </row>
    <row r="40" spans="1:19">
      <c r="A40" s="10"/>
      <c r="B40" s="61"/>
      <c r="C40" s="61"/>
      <c r="D40" s="61"/>
      <c r="E40" s="15"/>
      <c r="F40" s="66">
        <f t="shared" si="4"/>
        <v>0</v>
      </c>
      <c r="G40" s="66">
        <f t="shared" si="5"/>
        <v>0</v>
      </c>
      <c r="H40" s="66">
        <f t="shared" si="6"/>
        <v>0</v>
      </c>
      <c r="I40" s="22" t="str">
        <f t="shared" si="7"/>
        <v>/</v>
      </c>
      <c r="J40" s="75">
        <f t="shared" si="8"/>
        <v>0</v>
      </c>
      <c r="K40" s="66">
        <f t="shared" si="3"/>
        <v>0</v>
      </c>
      <c r="L40" s="146">
        <f t="shared" si="3"/>
        <v>0</v>
      </c>
      <c r="M40" s="22" t="str">
        <f t="shared" si="9"/>
        <v xml:space="preserve"> / </v>
      </c>
      <c r="N40" s="76"/>
      <c r="O40" s="47"/>
      <c r="P40" s="147">
        <f t="shared" ref="P40:P43" si="10">G40*O40</f>
        <v>0</v>
      </c>
      <c r="Q40" s="24" t="str">
        <f>I40</f>
        <v>/</v>
      </c>
      <c r="R40" s="38"/>
    </row>
    <row r="41" spans="1:19">
      <c r="A41" s="10"/>
      <c r="B41" s="61"/>
      <c r="C41" s="61"/>
      <c r="D41" s="61"/>
      <c r="E41" s="15"/>
      <c r="F41" s="66">
        <f t="shared" si="4"/>
        <v>0</v>
      </c>
      <c r="G41" s="66">
        <f t="shared" si="5"/>
        <v>0</v>
      </c>
      <c r="H41" s="66">
        <f t="shared" si="6"/>
        <v>0</v>
      </c>
      <c r="I41" s="22" t="str">
        <f t="shared" si="7"/>
        <v>/</v>
      </c>
      <c r="J41" s="75">
        <f t="shared" si="8"/>
        <v>0</v>
      </c>
      <c r="K41" s="66">
        <f t="shared" si="3"/>
        <v>0</v>
      </c>
      <c r="L41" s="146">
        <f>IFERROR(H41/H$33,0)</f>
        <v>0</v>
      </c>
      <c r="M41" s="22" t="str">
        <f t="shared" si="9"/>
        <v xml:space="preserve"> / </v>
      </c>
      <c r="N41" s="76"/>
      <c r="O41" s="47"/>
      <c r="P41" s="147">
        <f t="shared" si="10"/>
        <v>0</v>
      </c>
      <c r="Q41" s="24" t="str">
        <f>I41</f>
        <v>/</v>
      </c>
      <c r="R41" s="38"/>
    </row>
    <row r="42" spans="1:19">
      <c r="A42" s="10"/>
      <c r="B42" s="61"/>
      <c r="C42" s="61"/>
      <c r="D42" s="61"/>
      <c r="E42" s="15"/>
      <c r="F42" s="66">
        <f t="shared" si="4"/>
        <v>0</v>
      </c>
      <c r="G42" s="66">
        <f t="shared" si="5"/>
        <v>0</v>
      </c>
      <c r="H42" s="66">
        <f t="shared" si="6"/>
        <v>0</v>
      </c>
      <c r="I42" s="22" t="str">
        <f t="shared" si="7"/>
        <v>/</v>
      </c>
      <c r="J42" s="75">
        <f t="shared" si="8"/>
        <v>0</v>
      </c>
      <c r="K42" s="66">
        <f t="shared" si="3"/>
        <v>0</v>
      </c>
      <c r="L42" s="146">
        <f t="shared" si="3"/>
        <v>0</v>
      </c>
      <c r="M42" s="22" t="str">
        <f t="shared" si="9"/>
        <v xml:space="preserve"> / </v>
      </c>
      <c r="N42" s="76"/>
      <c r="O42" s="47"/>
      <c r="P42" s="147">
        <f t="shared" si="10"/>
        <v>0</v>
      </c>
      <c r="Q42" s="24" t="str">
        <f>I42</f>
        <v>/</v>
      </c>
      <c r="R42" s="38"/>
    </row>
    <row r="43" spans="1:19">
      <c r="A43" s="10"/>
      <c r="B43" s="61"/>
      <c r="C43" s="61"/>
      <c r="D43" s="61"/>
      <c r="E43" s="15"/>
      <c r="F43" s="66">
        <f t="shared" si="4"/>
        <v>0</v>
      </c>
      <c r="G43" s="66">
        <f t="shared" si="5"/>
        <v>0</v>
      </c>
      <c r="H43" s="66">
        <f t="shared" si="6"/>
        <v>0</v>
      </c>
      <c r="I43" s="22" t="str">
        <f t="shared" si="7"/>
        <v>/</v>
      </c>
      <c r="J43" s="75">
        <f t="shared" si="8"/>
        <v>0</v>
      </c>
      <c r="K43" s="66">
        <f t="shared" si="3"/>
        <v>0</v>
      </c>
      <c r="L43" s="146">
        <f t="shared" si="3"/>
        <v>0</v>
      </c>
      <c r="M43" s="22" t="str">
        <f t="shared" si="9"/>
        <v xml:space="preserve"> / </v>
      </c>
      <c r="N43" s="76"/>
      <c r="O43" s="47"/>
      <c r="P43" s="147">
        <f t="shared" si="10"/>
        <v>0</v>
      </c>
      <c r="Q43" s="24" t="str">
        <f>I43</f>
        <v>/</v>
      </c>
      <c r="R43" s="38"/>
    </row>
    <row r="44" spans="1:19" ht="12.95" thickBot="1">
      <c r="A44" s="17" t="s">
        <v>34</v>
      </c>
      <c r="B44" s="62"/>
      <c r="C44" s="62"/>
      <c r="D44" s="62"/>
      <c r="E44" s="6"/>
      <c r="F44" s="62"/>
      <c r="G44" s="91"/>
      <c r="H44" s="91"/>
      <c r="I44" s="7"/>
      <c r="J44" s="45"/>
      <c r="K44" s="97"/>
      <c r="L44" s="97"/>
      <c r="M44" s="7"/>
      <c r="N44" s="71"/>
      <c r="O44" s="48"/>
      <c r="P44" s="52"/>
      <c r="Q44" s="23"/>
      <c r="R44" s="23"/>
    </row>
    <row r="45" spans="1:19">
      <c r="A45" s="29"/>
      <c r="B45" s="63"/>
      <c r="C45" s="63"/>
      <c r="D45" s="63"/>
      <c r="E45" s="9"/>
      <c r="F45" s="63"/>
      <c r="G45" s="63"/>
      <c r="H45" s="63"/>
      <c r="I45" s="30"/>
      <c r="J45" s="46"/>
      <c r="K45" s="98"/>
      <c r="L45" s="98"/>
      <c r="M45" s="30"/>
      <c r="N45" s="72"/>
      <c r="O45" s="49"/>
      <c r="P45" s="53"/>
      <c r="Q45" s="30"/>
    </row>
    <row r="46" spans="1:19" ht="12.95" thickBot="1">
      <c r="A46" s="29"/>
      <c r="B46" s="63"/>
      <c r="C46" s="63"/>
      <c r="D46" s="63"/>
      <c r="E46" s="9"/>
      <c r="F46" s="63"/>
      <c r="G46" s="63"/>
      <c r="H46" s="63"/>
      <c r="I46" s="30"/>
      <c r="J46" s="46"/>
      <c r="K46" s="98"/>
      <c r="L46" s="98"/>
      <c r="M46" s="30"/>
      <c r="N46" s="72"/>
      <c r="O46" s="49"/>
      <c r="P46" s="53"/>
      <c r="Q46" s="30"/>
    </row>
    <row r="47" spans="1:19">
      <c r="A47" s="100"/>
      <c r="B47" s="93" t="s">
        <v>49</v>
      </c>
      <c r="C47" s="93"/>
      <c r="D47" s="93"/>
      <c r="E47" s="118"/>
      <c r="F47" s="119" t="s">
        <v>50</v>
      </c>
      <c r="G47" s="120"/>
      <c r="H47" s="120"/>
      <c r="I47" s="122"/>
      <c r="J47" s="124" t="s">
        <v>51</v>
      </c>
      <c r="K47" s="120"/>
      <c r="L47" s="120"/>
      <c r="M47" s="122"/>
      <c r="N47" s="101"/>
      <c r="O47" s="102"/>
      <c r="P47" s="126"/>
      <c r="Q47" s="127"/>
      <c r="R47" s="125"/>
      <c r="S47" s="64"/>
    </row>
    <row r="48" spans="1:19" s="28" customFormat="1" ht="12.95" thickBot="1">
      <c r="A48" s="116" t="s">
        <v>68</v>
      </c>
      <c r="B48" s="111" t="s">
        <v>20</v>
      </c>
      <c r="C48" s="111" t="s">
        <v>21</v>
      </c>
      <c r="D48" s="111" t="s">
        <v>22</v>
      </c>
      <c r="E48" s="112" t="s">
        <v>23</v>
      </c>
      <c r="F48" s="94" t="s">
        <v>20</v>
      </c>
      <c r="G48" s="95" t="s">
        <v>53</v>
      </c>
      <c r="H48" s="95" t="s">
        <v>22</v>
      </c>
      <c r="I48" s="108" t="s">
        <v>23</v>
      </c>
      <c r="J48" s="123" t="s">
        <v>20</v>
      </c>
      <c r="K48" s="121" t="s">
        <v>21</v>
      </c>
      <c r="L48" s="121" t="s">
        <v>22</v>
      </c>
      <c r="M48" s="108" t="s">
        <v>23</v>
      </c>
      <c r="N48" s="106" t="s">
        <v>60</v>
      </c>
      <c r="O48" s="123" t="s">
        <v>61</v>
      </c>
      <c r="P48" s="103" t="s">
        <v>62</v>
      </c>
      <c r="Q48" s="121" t="s">
        <v>23</v>
      </c>
      <c r="R48" s="106" t="s">
        <v>63</v>
      </c>
    </row>
    <row r="49" spans="1:19">
      <c r="A49" s="10"/>
      <c r="B49" s="60"/>
      <c r="C49" s="60"/>
      <c r="D49" s="60"/>
      <c r="E49" s="18"/>
      <c r="F49" s="66">
        <f>IFERROR(B49/$B$28,0)</f>
        <v>0</v>
      </c>
      <c r="G49" s="66">
        <f t="shared" ref="G49:H54" si="11">IFERROR(C49/$B$28,0)</f>
        <v>0</v>
      </c>
      <c r="H49" s="66">
        <f t="shared" si="11"/>
        <v>0</v>
      </c>
      <c r="I49" s="22" t="str">
        <f>CONCATENATE(E49,"/",$C$28)</f>
        <v>/</v>
      </c>
      <c r="J49" s="88">
        <f>IFERROR(F49/F$33,0)</f>
        <v>0</v>
      </c>
      <c r="K49" s="89">
        <f t="shared" ref="K49:K54" si="12">IFERROR(G49/G$33,0)</f>
        <v>0</v>
      </c>
      <c r="L49" s="146">
        <f t="shared" ref="L49:L51" si="13">IFERROR(H49/H$33,0)</f>
        <v>0</v>
      </c>
      <c r="M49" s="22" t="str">
        <f>CONCATENATE(E49," ",A49,"/",$E$33," ",$A$33)</f>
        <v xml:space="preserve"> / </v>
      </c>
      <c r="N49" s="76"/>
      <c r="O49" s="47"/>
      <c r="P49" s="147">
        <f>G49*O49</f>
        <v>0</v>
      </c>
      <c r="Q49" s="24" t="str">
        <f t="shared" ref="Q49:Q54" si="14">I49</f>
        <v>/</v>
      </c>
      <c r="R49" s="37"/>
    </row>
    <row r="50" spans="1:19">
      <c r="A50" s="10"/>
      <c r="B50" s="60"/>
      <c r="C50" s="60"/>
      <c r="D50" s="60"/>
      <c r="E50" s="18"/>
      <c r="F50" s="66">
        <f>IFERROR(B50/$B$28,0)</f>
        <v>0</v>
      </c>
      <c r="G50" s="66">
        <f t="shared" si="11"/>
        <v>0</v>
      </c>
      <c r="H50" s="66">
        <f t="shared" si="11"/>
        <v>0</v>
      </c>
      <c r="I50" s="22" t="str">
        <f t="shared" ref="I50:I54" si="15">CONCATENATE(E50,"/",$C$28)</f>
        <v>/</v>
      </c>
      <c r="J50" s="75">
        <f t="shared" ref="J50:J54" si="16">IFERROR(F50/F$33,0)</f>
        <v>0</v>
      </c>
      <c r="K50" s="66">
        <f t="shared" si="12"/>
        <v>0</v>
      </c>
      <c r="L50" s="146">
        <f t="shared" si="13"/>
        <v>0</v>
      </c>
      <c r="M50" s="22" t="str">
        <f t="shared" ref="M50:M54" si="17">CONCATENATE(E50," ",A50,"/",$E$33," ",$A$33)</f>
        <v xml:space="preserve"> / </v>
      </c>
      <c r="N50" s="76"/>
      <c r="O50" s="47"/>
      <c r="P50" s="147">
        <f t="shared" ref="P50:P54" si="18">G50*O50</f>
        <v>0</v>
      </c>
      <c r="Q50" s="24" t="str">
        <f t="shared" si="14"/>
        <v>/</v>
      </c>
      <c r="R50" s="38"/>
    </row>
    <row r="51" spans="1:19">
      <c r="A51" s="10"/>
      <c r="B51" s="61"/>
      <c r="C51" s="61"/>
      <c r="D51" s="61"/>
      <c r="E51" s="15"/>
      <c r="F51" s="66">
        <f t="shared" ref="F51:F54" si="19">IFERROR(B51/$B$28,0)</f>
        <v>0</v>
      </c>
      <c r="G51" s="66">
        <f t="shared" si="11"/>
        <v>0</v>
      </c>
      <c r="H51" s="66">
        <f t="shared" si="11"/>
        <v>0</v>
      </c>
      <c r="I51" s="22" t="str">
        <f t="shared" si="15"/>
        <v>/</v>
      </c>
      <c r="J51" s="75">
        <f t="shared" si="16"/>
        <v>0</v>
      </c>
      <c r="K51" s="66">
        <f>IFERROR(G51/G$33,0)</f>
        <v>0</v>
      </c>
      <c r="L51" s="146">
        <f t="shared" si="13"/>
        <v>0</v>
      </c>
      <c r="M51" s="22" t="str">
        <f t="shared" si="17"/>
        <v xml:space="preserve"> / </v>
      </c>
      <c r="N51" s="76"/>
      <c r="O51" s="47"/>
      <c r="P51" s="147">
        <f t="shared" si="18"/>
        <v>0</v>
      </c>
      <c r="Q51" s="24" t="str">
        <f t="shared" si="14"/>
        <v>/</v>
      </c>
      <c r="R51" s="38"/>
    </row>
    <row r="52" spans="1:19">
      <c r="A52" s="10"/>
      <c r="B52" s="61"/>
      <c r="C52" s="61"/>
      <c r="D52" s="61"/>
      <c r="E52" s="15"/>
      <c r="F52" s="66">
        <f t="shared" si="19"/>
        <v>0</v>
      </c>
      <c r="G52" s="66">
        <f t="shared" si="11"/>
        <v>0</v>
      </c>
      <c r="H52" s="66">
        <f t="shared" si="11"/>
        <v>0</v>
      </c>
      <c r="I52" s="22" t="str">
        <f t="shared" si="15"/>
        <v>/</v>
      </c>
      <c r="J52" s="75">
        <f t="shared" si="16"/>
        <v>0</v>
      </c>
      <c r="K52" s="66">
        <f t="shared" si="12"/>
        <v>0</v>
      </c>
      <c r="L52" s="146">
        <f>IFERROR(H52/H$33,0)</f>
        <v>0</v>
      </c>
      <c r="M52" s="22" t="str">
        <f t="shared" si="17"/>
        <v xml:space="preserve"> / </v>
      </c>
      <c r="N52" s="76"/>
      <c r="O52" s="47"/>
      <c r="P52" s="147">
        <f t="shared" si="18"/>
        <v>0</v>
      </c>
      <c r="Q52" s="24" t="str">
        <f t="shared" si="14"/>
        <v>/</v>
      </c>
      <c r="R52" s="38"/>
    </row>
    <row r="53" spans="1:19">
      <c r="A53" s="10"/>
      <c r="B53" s="61"/>
      <c r="C53" s="61"/>
      <c r="D53" s="61"/>
      <c r="E53" s="15"/>
      <c r="F53" s="66">
        <f t="shared" si="19"/>
        <v>0</v>
      </c>
      <c r="G53" s="66">
        <f t="shared" si="11"/>
        <v>0</v>
      </c>
      <c r="H53" s="66">
        <f t="shared" si="11"/>
        <v>0</v>
      </c>
      <c r="I53" s="22" t="str">
        <f t="shared" si="15"/>
        <v>/</v>
      </c>
      <c r="J53" s="75">
        <f t="shared" si="16"/>
        <v>0</v>
      </c>
      <c r="K53" s="66">
        <f t="shared" si="12"/>
        <v>0</v>
      </c>
      <c r="L53" s="146">
        <f t="shared" ref="L53:L54" si="20">IFERROR(H53/H$33,0)</f>
        <v>0</v>
      </c>
      <c r="M53" s="22" t="str">
        <f t="shared" si="17"/>
        <v xml:space="preserve"> / </v>
      </c>
      <c r="N53" s="76"/>
      <c r="O53" s="47"/>
      <c r="P53" s="147">
        <f t="shared" si="18"/>
        <v>0</v>
      </c>
      <c r="Q53" s="24" t="str">
        <f t="shared" si="14"/>
        <v>/</v>
      </c>
      <c r="R53" s="38"/>
    </row>
    <row r="54" spans="1:19">
      <c r="A54" s="10"/>
      <c r="B54" s="67"/>
      <c r="C54" s="67"/>
      <c r="D54" s="67"/>
      <c r="E54" s="15"/>
      <c r="F54" s="66">
        <f t="shared" si="19"/>
        <v>0</v>
      </c>
      <c r="G54" s="66">
        <f t="shared" si="11"/>
        <v>0</v>
      </c>
      <c r="H54" s="66">
        <f t="shared" si="11"/>
        <v>0</v>
      </c>
      <c r="I54" s="22" t="str">
        <f t="shared" si="15"/>
        <v>/</v>
      </c>
      <c r="J54" s="75">
        <f t="shared" si="16"/>
        <v>0</v>
      </c>
      <c r="K54" s="66">
        <f t="shared" si="12"/>
        <v>0</v>
      </c>
      <c r="L54" s="146">
        <f t="shared" si="20"/>
        <v>0</v>
      </c>
      <c r="M54" s="22" t="str">
        <f t="shared" si="17"/>
        <v xml:space="preserve"> / </v>
      </c>
      <c r="N54" s="76"/>
      <c r="O54" s="47"/>
      <c r="P54" s="147">
        <f t="shared" si="18"/>
        <v>0</v>
      </c>
      <c r="Q54" s="24" t="str">
        <f t="shared" si="14"/>
        <v>/</v>
      </c>
      <c r="R54" s="38"/>
    </row>
    <row r="55" spans="1:19" ht="12.95" thickBot="1">
      <c r="A55" s="17" t="s">
        <v>34</v>
      </c>
      <c r="B55" s="62"/>
      <c r="C55" s="62"/>
      <c r="D55" s="62"/>
      <c r="E55" s="6"/>
      <c r="F55" s="62"/>
      <c r="G55" s="91"/>
      <c r="H55" s="91"/>
      <c r="I55" s="7"/>
      <c r="J55" s="45"/>
      <c r="K55" s="97"/>
      <c r="L55" s="97"/>
      <c r="M55" s="7"/>
      <c r="N55" s="71"/>
      <c r="O55" s="48"/>
      <c r="P55" s="52"/>
      <c r="Q55" s="23"/>
      <c r="R55" s="23"/>
    </row>
    <row r="56" spans="1:19">
      <c r="A56" s="29"/>
      <c r="B56" s="63"/>
      <c r="C56" s="63"/>
      <c r="D56" s="63"/>
      <c r="E56" s="9"/>
      <c r="F56" s="63"/>
      <c r="G56" s="63"/>
      <c r="H56" s="63"/>
      <c r="I56" s="30"/>
      <c r="J56" s="46"/>
      <c r="K56" s="98"/>
      <c r="L56" s="98"/>
      <c r="M56" s="30"/>
      <c r="N56" s="72"/>
      <c r="O56" s="49"/>
      <c r="P56" s="53"/>
      <c r="Q56" s="30"/>
      <c r="R56" s="9"/>
    </row>
    <row r="57" spans="1:19" ht="12.95" thickBot="1">
      <c r="A57" s="29"/>
      <c r="B57" s="63"/>
      <c r="C57" s="63"/>
      <c r="D57" s="63"/>
      <c r="E57" s="9"/>
      <c r="F57" s="63"/>
      <c r="G57" s="63"/>
      <c r="H57" s="63"/>
      <c r="I57" s="30"/>
      <c r="J57" s="46"/>
      <c r="K57" s="98"/>
      <c r="L57" s="98"/>
      <c r="M57" s="30"/>
      <c r="N57" s="72"/>
      <c r="O57" s="49"/>
      <c r="P57" s="53"/>
      <c r="Q57" s="30"/>
      <c r="R57" s="9"/>
    </row>
    <row r="58" spans="1:19">
      <c r="A58" s="100"/>
      <c r="B58" s="93" t="s">
        <v>49</v>
      </c>
      <c r="C58" s="93"/>
      <c r="D58" s="93"/>
      <c r="E58" s="118"/>
      <c r="F58" s="119" t="s">
        <v>50</v>
      </c>
      <c r="G58" s="120"/>
      <c r="H58" s="120"/>
      <c r="I58" s="122"/>
      <c r="J58" s="124" t="s">
        <v>51</v>
      </c>
      <c r="K58" s="120"/>
      <c r="L58" s="120"/>
      <c r="M58" s="122"/>
      <c r="N58" s="101"/>
      <c r="O58" s="102"/>
      <c r="P58" s="126"/>
      <c r="Q58" s="127"/>
      <c r="R58" s="125"/>
      <c r="S58" s="64"/>
    </row>
    <row r="59" spans="1:19" s="28" customFormat="1" ht="12.95" thickBot="1">
      <c r="A59" s="116" t="s">
        <v>71</v>
      </c>
      <c r="B59" s="111" t="s">
        <v>20</v>
      </c>
      <c r="C59" s="111" t="s">
        <v>21</v>
      </c>
      <c r="D59" s="111" t="s">
        <v>22</v>
      </c>
      <c r="E59" s="112" t="s">
        <v>23</v>
      </c>
      <c r="F59" s="94" t="s">
        <v>20</v>
      </c>
      <c r="G59" s="95" t="s">
        <v>53</v>
      </c>
      <c r="H59" s="95" t="s">
        <v>22</v>
      </c>
      <c r="I59" s="108" t="s">
        <v>23</v>
      </c>
      <c r="J59" s="123" t="s">
        <v>20</v>
      </c>
      <c r="K59" s="121" t="s">
        <v>21</v>
      </c>
      <c r="L59" s="121" t="s">
        <v>22</v>
      </c>
      <c r="M59" s="108" t="s">
        <v>23</v>
      </c>
      <c r="N59" s="106" t="s">
        <v>60</v>
      </c>
      <c r="O59" s="123" t="s">
        <v>61</v>
      </c>
      <c r="P59" s="103" t="s">
        <v>62</v>
      </c>
      <c r="Q59" s="121" t="s">
        <v>23</v>
      </c>
      <c r="R59" s="106" t="s">
        <v>63</v>
      </c>
    </row>
    <row r="60" spans="1:19">
      <c r="A60" s="10"/>
      <c r="B60" s="60"/>
      <c r="C60" s="60"/>
      <c r="D60" s="60"/>
      <c r="E60" s="18"/>
      <c r="F60" s="60"/>
      <c r="G60" s="92"/>
      <c r="H60" s="92"/>
      <c r="I60" s="22" t="str">
        <f>CONCATENATE(E60,"/",$C$28)</f>
        <v>/</v>
      </c>
      <c r="J60" s="88">
        <f>IFERROR(F60/F$33,0)</f>
        <v>0</v>
      </c>
      <c r="K60" s="89">
        <f t="shared" ref="K60:K61" si="21">IFERROR(G60/G$33,0)</f>
        <v>0</v>
      </c>
      <c r="L60" s="146">
        <f t="shared" ref="L60:L62" si="22">IFERROR(H60/H$33,0)</f>
        <v>0</v>
      </c>
      <c r="M60" s="22" t="str">
        <f>CONCATENATE(E60," ",A60,"/",$E$33," ",$A$33)</f>
        <v xml:space="preserve"> / </v>
      </c>
      <c r="N60" s="76"/>
      <c r="O60" s="85" t="s">
        <v>67</v>
      </c>
      <c r="P60" s="51" t="s">
        <v>67</v>
      </c>
      <c r="Q60" s="24" t="s">
        <v>67</v>
      </c>
      <c r="R60" s="37"/>
    </row>
    <row r="61" spans="1:19">
      <c r="A61" s="10"/>
      <c r="B61" s="60"/>
      <c r="C61" s="60"/>
      <c r="D61" s="60"/>
      <c r="E61" s="18"/>
      <c r="F61" s="60"/>
      <c r="G61" s="92"/>
      <c r="H61" s="92"/>
      <c r="I61" s="22" t="str">
        <f t="shared" ref="I61:I65" si="23">CONCATENATE(E61,"/",$C$28)</f>
        <v>/</v>
      </c>
      <c r="J61" s="75">
        <f t="shared" ref="J61:J65" si="24">IFERROR(F61/F$33,0)</f>
        <v>0</v>
      </c>
      <c r="K61" s="66">
        <f t="shared" si="21"/>
        <v>0</v>
      </c>
      <c r="L61" s="146">
        <f t="shared" si="22"/>
        <v>0</v>
      </c>
      <c r="M61" s="22" t="str">
        <f t="shared" ref="M61:M65" si="25">CONCATENATE(E61," ",A61,"/",$E$33," ",$A$33)</f>
        <v xml:space="preserve"> / </v>
      </c>
      <c r="N61" s="76"/>
      <c r="O61" s="85" t="s">
        <v>67</v>
      </c>
      <c r="P61" s="51" t="s">
        <v>67</v>
      </c>
      <c r="Q61" s="24" t="s">
        <v>67</v>
      </c>
      <c r="R61" s="38"/>
    </row>
    <row r="62" spans="1:19">
      <c r="A62" s="10"/>
      <c r="B62" s="61"/>
      <c r="C62" s="61"/>
      <c r="D62" s="61"/>
      <c r="E62" s="15"/>
      <c r="F62" s="60"/>
      <c r="G62" s="92"/>
      <c r="H62" s="92"/>
      <c r="I62" s="22" t="str">
        <f t="shared" si="23"/>
        <v>/</v>
      </c>
      <c r="J62" s="75">
        <f t="shared" si="24"/>
        <v>0</v>
      </c>
      <c r="K62" s="66">
        <f>IFERROR(G62/G$33,0)</f>
        <v>0</v>
      </c>
      <c r="L62" s="146">
        <f t="shared" si="22"/>
        <v>0</v>
      </c>
      <c r="M62" s="22" t="str">
        <f t="shared" si="25"/>
        <v xml:space="preserve"> / </v>
      </c>
      <c r="N62" s="76"/>
      <c r="O62" s="85" t="s">
        <v>67</v>
      </c>
      <c r="P62" s="51" t="s">
        <v>67</v>
      </c>
      <c r="Q62" s="24" t="s">
        <v>67</v>
      </c>
      <c r="R62" s="38"/>
    </row>
    <row r="63" spans="1:19">
      <c r="A63" s="10"/>
      <c r="B63" s="61"/>
      <c r="C63" s="61"/>
      <c r="D63" s="61"/>
      <c r="E63" s="15"/>
      <c r="F63" s="60"/>
      <c r="G63" s="92"/>
      <c r="H63" s="92"/>
      <c r="I63" s="22" t="str">
        <f t="shared" si="23"/>
        <v>/</v>
      </c>
      <c r="J63" s="75">
        <f t="shared" si="24"/>
        <v>0</v>
      </c>
      <c r="K63" s="66">
        <f t="shared" ref="K63:K65" si="26">IFERROR(G63/G$33,0)</f>
        <v>0</v>
      </c>
      <c r="L63" s="146">
        <f>IFERROR(H63/H$33,0)</f>
        <v>0</v>
      </c>
      <c r="M63" s="22" t="str">
        <f t="shared" si="25"/>
        <v xml:space="preserve"> / </v>
      </c>
      <c r="N63" s="76"/>
      <c r="O63" s="85" t="s">
        <v>67</v>
      </c>
      <c r="P63" s="51" t="s">
        <v>67</v>
      </c>
      <c r="Q63" s="24" t="s">
        <v>67</v>
      </c>
      <c r="R63" s="38"/>
    </row>
    <row r="64" spans="1:19">
      <c r="A64" s="10"/>
      <c r="B64" s="61"/>
      <c r="C64" s="61"/>
      <c r="D64" s="61"/>
      <c r="E64" s="15"/>
      <c r="F64" s="60"/>
      <c r="G64" s="92"/>
      <c r="H64" s="92"/>
      <c r="I64" s="22" t="str">
        <f t="shared" si="23"/>
        <v>/</v>
      </c>
      <c r="J64" s="75">
        <f t="shared" si="24"/>
        <v>0</v>
      </c>
      <c r="K64" s="66">
        <f t="shared" si="26"/>
        <v>0</v>
      </c>
      <c r="L64" s="146">
        <f t="shared" ref="L64:L65" si="27">IFERROR(H64/H$33,0)</f>
        <v>0</v>
      </c>
      <c r="M64" s="22" t="str">
        <f t="shared" si="25"/>
        <v xml:space="preserve"> / </v>
      </c>
      <c r="N64" s="76"/>
      <c r="O64" s="85" t="s">
        <v>67</v>
      </c>
      <c r="P64" s="51" t="s">
        <v>67</v>
      </c>
      <c r="Q64" s="24" t="s">
        <v>67</v>
      </c>
      <c r="R64" s="38"/>
    </row>
    <row r="65" spans="1:19">
      <c r="A65" s="10"/>
      <c r="B65" s="67"/>
      <c r="C65" s="67"/>
      <c r="D65" s="67"/>
      <c r="E65" s="15"/>
      <c r="F65" s="60"/>
      <c r="G65" s="92"/>
      <c r="H65" s="92"/>
      <c r="I65" s="22" t="str">
        <f t="shared" si="23"/>
        <v>/</v>
      </c>
      <c r="J65" s="75">
        <f t="shared" si="24"/>
        <v>0</v>
      </c>
      <c r="K65" s="66">
        <f t="shared" si="26"/>
        <v>0</v>
      </c>
      <c r="L65" s="146">
        <f t="shared" si="27"/>
        <v>0</v>
      </c>
      <c r="M65" s="22" t="str">
        <f t="shared" si="25"/>
        <v xml:space="preserve"> / </v>
      </c>
      <c r="N65" s="76"/>
      <c r="O65" s="85" t="s">
        <v>67</v>
      </c>
      <c r="P65" s="51" t="s">
        <v>67</v>
      </c>
      <c r="Q65" s="24" t="s">
        <v>67</v>
      </c>
      <c r="R65" s="38"/>
    </row>
    <row r="66" spans="1:19" ht="12.95" thickBot="1">
      <c r="A66" s="17" t="s">
        <v>34</v>
      </c>
      <c r="B66" s="62"/>
      <c r="C66" s="62"/>
      <c r="D66" s="62"/>
      <c r="E66" s="6"/>
      <c r="F66" s="62"/>
      <c r="G66" s="91"/>
      <c r="H66" s="91"/>
      <c r="I66" s="7"/>
      <c r="J66" s="45"/>
      <c r="K66" s="97"/>
      <c r="L66" s="97"/>
      <c r="M66" s="7"/>
      <c r="N66" s="71"/>
      <c r="O66" s="78"/>
      <c r="P66" s="52"/>
      <c r="Q66" s="23"/>
      <c r="R66" s="23"/>
    </row>
    <row r="67" spans="1:19">
      <c r="A67" s="29"/>
      <c r="B67" s="63"/>
      <c r="C67" s="63"/>
      <c r="D67" s="63"/>
      <c r="E67" s="9"/>
      <c r="F67" s="63"/>
      <c r="G67" s="63"/>
      <c r="H67" s="63"/>
      <c r="I67" s="30"/>
      <c r="J67" s="46"/>
      <c r="K67" s="98"/>
      <c r="L67" s="98"/>
      <c r="M67" s="30"/>
      <c r="N67" s="72"/>
      <c r="O67" s="49"/>
      <c r="P67" s="53"/>
      <c r="Q67" s="30"/>
      <c r="R67" s="9"/>
    </row>
    <row r="68" spans="1:19" ht="12.95" thickBot="1">
      <c r="A68" s="29"/>
      <c r="B68" s="63"/>
      <c r="C68" s="63"/>
      <c r="D68" s="63"/>
      <c r="E68" s="9"/>
      <c r="F68" s="63"/>
      <c r="G68" s="63"/>
      <c r="H68" s="63"/>
      <c r="I68" s="30"/>
      <c r="J68" s="46"/>
      <c r="K68" s="98"/>
      <c r="L68" s="98"/>
      <c r="M68" s="30"/>
      <c r="N68" s="72"/>
      <c r="O68" s="49"/>
      <c r="P68" s="53"/>
      <c r="Q68" s="30"/>
      <c r="R68" s="9"/>
    </row>
    <row r="69" spans="1:19">
      <c r="A69" s="100"/>
      <c r="B69" s="93" t="s">
        <v>49</v>
      </c>
      <c r="C69" s="93"/>
      <c r="D69" s="93"/>
      <c r="E69" s="118"/>
      <c r="F69" s="119" t="s">
        <v>50</v>
      </c>
      <c r="G69" s="120"/>
      <c r="H69" s="120"/>
      <c r="I69" s="122"/>
      <c r="J69" s="124" t="s">
        <v>51</v>
      </c>
      <c r="K69" s="120"/>
      <c r="L69" s="120"/>
      <c r="M69" s="122"/>
      <c r="N69" s="101"/>
      <c r="O69" s="102"/>
      <c r="P69" s="126"/>
      <c r="Q69" s="127"/>
      <c r="R69" s="125"/>
      <c r="S69" s="64"/>
    </row>
    <row r="70" spans="1:19" s="28" customFormat="1" ht="12.95" thickBot="1">
      <c r="A70" s="116" t="s">
        <v>74</v>
      </c>
      <c r="B70" s="111" t="s">
        <v>20</v>
      </c>
      <c r="C70" s="111" t="s">
        <v>21</v>
      </c>
      <c r="D70" s="111" t="s">
        <v>22</v>
      </c>
      <c r="E70" s="112" t="s">
        <v>23</v>
      </c>
      <c r="F70" s="94" t="s">
        <v>20</v>
      </c>
      <c r="G70" s="95" t="s">
        <v>53</v>
      </c>
      <c r="H70" s="95" t="s">
        <v>22</v>
      </c>
      <c r="I70" s="108" t="s">
        <v>23</v>
      </c>
      <c r="J70" s="123" t="s">
        <v>20</v>
      </c>
      <c r="K70" s="121" t="s">
        <v>21</v>
      </c>
      <c r="L70" s="121" t="s">
        <v>22</v>
      </c>
      <c r="M70" s="108" t="s">
        <v>23</v>
      </c>
      <c r="N70" s="106" t="s">
        <v>60</v>
      </c>
      <c r="O70" s="123" t="s">
        <v>61</v>
      </c>
      <c r="P70" s="103" t="s">
        <v>62</v>
      </c>
      <c r="Q70" s="121" t="s">
        <v>23</v>
      </c>
      <c r="R70" s="106" t="s">
        <v>63</v>
      </c>
    </row>
    <row r="71" spans="1:19">
      <c r="A71" s="10"/>
      <c r="B71" s="60"/>
      <c r="C71" s="60"/>
      <c r="D71" s="60"/>
      <c r="E71" s="18"/>
      <c r="F71" s="66">
        <f>IFERROR(B71/$B$28,0)</f>
        <v>0</v>
      </c>
      <c r="G71" s="66">
        <f t="shared" ref="G71:H76" si="28">IFERROR(C71/$B$28,0)</f>
        <v>0</v>
      </c>
      <c r="H71" s="66">
        <f t="shared" si="28"/>
        <v>0</v>
      </c>
      <c r="I71" s="22" t="str">
        <f>CONCATENATE(E71,"/",$C$28)</f>
        <v>/</v>
      </c>
      <c r="J71" s="88">
        <f>IFERROR(F71/F$33,0)</f>
        <v>0</v>
      </c>
      <c r="K71" s="89">
        <f t="shared" ref="K71:K72" si="29">IFERROR(G71/G$33,0)</f>
        <v>0</v>
      </c>
      <c r="L71" s="146">
        <f t="shared" ref="L71:L73" si="30">IFERROR(H71/H$33,0)</f>
        <v>0</v>
      </c>
      <c r="M71" s="22" t="str">
        <f>CONCATENATE(E71," ",A71,"/",$E$33," ",$A$33)</f>
        <v xml:space="preserve"> / </v>
      </c>
      <c r="N71" s="77"/>
      <c r="O71" s="47"/>
      <c r="P71" s="147">
        <f>G71*O71</f>
        <v>0</v>
      </c>
      <c r="Q71" s="24" t="str">
        <f t="shared" ref="Q71:Q76" si="31">I71</f>
        <v>/</v>
      </c>
      <c r="R71" s="37"/>
    </row>
    <row r="72" spans="1:19">
      <c r="A72" s="10"/>
      <c r="B72" s="60"/>
      <c r="C72" s="60"/>
      <c r="D72" s="60"/>
      <c r="E72" s="18"/>
      <c r="F72" s="66">
        <f>IFERROR(B72/$B$28,0)</f>
        <v>0</v>
      </c>
      <c r="G72" s="66">
        <f t="shared" si="28"/>
        <v>0</v>
      </c>
      <c r="H72" s="66">
        <f t="shared" si="28"/>
        <v>0</v>
      </c>
      <c r="I72" s="22" t="str">
        <f t="shared" ref="I72:I76" si="32">CONCATENATE(E72,"/",$C$28)</f>
        <v>/</v>
      </c>
      <c r="J72" s="75">
        <f t="shared" ref="J72:J76" si="33">IFERROR(F72/F$33,0)</f>
        <v>0</v>
      </c>
      <c r="K72" s="66">
        <f t="shared" si="29"/>
        <v>0</v>
      </c>
      <c r="L72" s="146">
        <f t="shared" si="30"/>
        <v>0</v>
      </c>
      <c r="M72" s="22" t="str">
        <f t="shared" ref="M72:M76" si="34">CONCATENATE(E72," ",A72,"/",$E$33," ",$A$33)</f>
        <v xml:space="preserve"> / </v>
      </c>
      <c r="N72" s="77"/>
      <c r="O72" s="47"/>
      <c r="P72" s="147">
        <f t="shared" ref="P72:P76" si="35">G72*O72</f>
        <v>0</v>
      </c>
      <c r="Q72" s="24" t="str">
        <f t="shared" si="31"/>
        <v>/</v>
      </c>
      <c r="R72" s="38"/>
    </row>
    <row r="73" spans="1:19">
      <c r="A73" s="10"/>
      <c r="B73" s="61"/>
      <c r="C73" s="61"/>
      <c r="D73" s="61"/>
      <c r="E73" s="15"/>
      <c r="F73" s="66">
        <f t="shared" ref="F73:F76" si="36">IFERROR(B73/$B$28,0)</f>
        <v>0</v>
      </c>
      <c r="G73" s="66">
        <f t="shared" si="28"/>
        <v>0</v>
      </c>
      <c r="H73" s="66">
        <f t="shared" si="28"/>
        <v>0</v>
      </c>
      <c r="I73" s="22" t="str">
        <f t="shared" si="32"/>
        <v>/</v>
      </c>
      <c r="J73" s="75">
        <f t="shared" si="33"/>
        <v>0</v>
      </c>
      <c r="K73" s="66">
        <f>IFERROR(G73/G$33,0)</f>
        <v>0</v>
      </c>
      <c r="L73" s="146">
        <f t="shared" si="30"/>
        <v>0</v>
      </c>
      <c r="M73" s="22" t="str">
        <f t="shared" si="34"/>
        <v xml:space="preserve"> / </v>
      </c>
      <c r="N73" s="77"/>
      <c r="O73" s="47"/>
      <c r="P73" s="147">
        <f t="shared" si="35"/>
        <v>0</v>
      </c>
      <c r="Q73" s="24" t="str">
        <f t="shared" si="31"/>
        <v>/</v>
      </c>
      <c r="R73" s="38"/>
    </row>
    <row r="74" spans="1:19">
      <c r="A74" s="10"/>
      <c r="B74" s="61"/>
      <c r="C74" s="61"/>
      <c r="D74" s="61"/>
      <c r="E74" s="15"/>
      <c r="F74" s="66">
        <f t="shared" si="36"/>
        <v>0</v>
      </c>
      <c r="G74" s="66">
        <f t="shared" si="28"/>
        <v>0</v>
      </c>
      <c r="H74" s="66">
        <f t="shared" si="28"/>
        <v>0</v>
      </c>
      <c r="I74" s="22" t="str">
        <f t="shared" si="32"/>
        <v>/</v>
      </c>
      <c r="J74" s="75">
        <f t="shared" si="33"/>
        <v>0</v>
      </c>
      <c r="K74" s="66">
        <f t="shared" ref="K74:K76" si="37">IFERROR(G74/G$33,0)</f>
        <v>0</v>
      </c>
      <c r="L74" s="146">
        <f>IFERROR(H74/H$33,0)</f>
        <v>0</v>
      </c>
      <c r="M74" s="22" t="str">
        <f t="shared" si="34"/>
        <v xml:space="preserve"> / </v>
      </c>
      <c r="N74" s="77"/>
      <c r="O74" s="47"/>
      <c r="P74" s="147">
        <f t="shared" si="35"/>
        <v>0</v>
      </c>
      <c r="Q74" s="24" t="str">
        <f t="shared" si="31"/>
        <v>/</v>
      </c>
      <c r="R74" s="38"/>
    </row>
    <row r="75" spans="1:19">
      <c r="A75" s="10"/>
      <c r="B75" s="61"/>
      <c r="C75" s="61"/>
      <c r="D75" s="61"/>
      <c r="E75" s="15"/>
      <c r="F75" s="66">
        <f t="shared" si="36"/>
        <v>0</v>
      </c>
      <c r="G75" s="66">
        <f t="shared" si="28"/>
        <v>0</v>
      </c>
      <c r="H75" s="66">
        <f t="shared" si="28"/>
        <v>0</v>
      </c>
      <c r="I75" s="22" t="str">
        <f t="shared" si="32"/>
        <v>/</v>
      </c>
      <c r="J75" s="75">
        <f t="shared" si="33"/>
        <v>0</v>
      </c>
      <c r="K75" s="66">
        <f t="shared" si="37"/>
        <v>0</v>
      </c>
      <c r="L75" s="146">
        <f t="shared" ref="L75:L76" si="38">IFERROR(H75/H$33,0)</f>
        <v>0</v>
      </c>
      <c r="M75" s="22" t="str">
        <f>CONCATENATE(E75," ",A75,"/",$E$33," ",$A$33)</f>
        <v xml:space="preserve"> / </v>
      </c>
      <c r="N75" s="77"/>
      <c r="O75" s="47"/>
      <c r="P75" s="147">
        <f t="shared" si="35"/>
        <v>0</v>
      </c>
      <c r="Q75" s="24" t="str">
        <f t="shared" si="31"/>
        <v>/</v>
      </c>
      <c r="R75" s="38"/>
    </row>
    <row r="76" spans="1:19">
      <c r="A76" s="10"/>
      <c r="B76" s="61"/>
      <c r="C76" s="61"/>
      <c r="D76" s="61"/>
      <c r="E76" s="15"/>
      <c r="F76" s="66">
        <f t="shared" si="36"/>
        <v>0</v>
      </c>
      <c r="G76" s="66">
        <f t="shared" si="28"/>
        <v>0</v>
      </c>
      <c r="H76" s="66">
        <f t="shared" si="28"/>
        <v>0</v>
      </c>
      <c r="I76" s="22" t="str">
        <f t="shared" si="32"/>
        <v>/</v>
      </c>
      <c r="J76" s="75">
        <f t="shared" si="33"/>
        <v>0</v>
      </c>
      <c r="K76" s="66">
        <f t="shared" si="37"/>
        <v>0</v>
      </c>
      <c r="L76" s="146">
        <f t="shared" si="38"/>
        <v>0</v>
      </c>
      <c r="M76" s="22" t="str">
        <f t="shared" si="34"/>
        <v xml:space="preserve"> / </v>
      </c>
      <c r="N76" s="77"/>
      <c r="O76" s="47"/>
      <c r="P76" s="147">
        <f t="shared" si="35"/>
        <v>0</v>
      </c>
      <c r="Q76" s="24" t="str">
        <f t="shared" si="31"/>
        <v>/</v>
      </c>
      <c r="R76" s="38"/>
    </row>
    <row r="77" spans="1:19" ht="12.95" thickBot="1">
      <c r="A77" s="17" t="s">
        <v>34</v>
      </c>
      <c r="B77" s="62"/>
      <c r="C77" s="62"/>
      <c r="D77" s="62"/>
      <c r="E77" s="6"/>
      <c r="F77" s="62"/>
      <c r="G77" s="91"/>
      <c r="H77" s="91"/>
      <c r="I77" s="7"/>
      <c r="J77" s="45"/>
      <c r="K77" s="97"/>
      <c r="L77" s="97"/>
      <c r="M77" s="7"/>
      <c r="N77" s="71"/>
      <c r="O77" s="48"/>
      <c r="P77" s="52"/>
      <c r="Q77" s="23"/>
      <c r="R77" s="23"/>
    </row>
    <row r="78" spans="1:19">
      <c r="A78" s="29"/>
      <c r="B78" s="63"/>
      <c r="C78" s="63"/>
      <c r="D78" s="63"/>
      <c r="E78" s="9"/>
      <c r="F78" s="63"/>
      <c r="G78" s="63"/>
      <c r="H78" s="63"/>
      <c r="I78" s="30"/>
      <c r="J78" s="46"/>
      <c r="K78" s="98"/>
      <c r="L78" s="98"/>
      <c r="M78" s="30"/>
      <c r="N78" s="72"/>
      <c r="O78" s="49"/>
      <c r="P78" s="53"/>
      <c r="Q78" s="30"/>
      <c r="R78" s="9"/>
    </row>
    <row r="79" spans="1:19" ht="12.95" thickBot="1">
      <c r="A79" s="29"/>
      <c r="B79" s="63"/>
      <c r="C79" s="63"/>
      <c r="D79" s="63"/>
      <c r="E79" s="9"/>
      <c r="F79" s="63"/>
      <c r="G79" s="63"/>
      <c r="H79" s="63"/>
      <c r="I79" s="30"/>
      <c r="J79" s="46"/>
      <c r="K79" s="98"/>
      <c r="L79" s="98"/>
      <c r="M79" s="30"/>
      <c r="N79" s="72"/>
      <c r="O79" s="49"/>
      <c r="P79" s="53"/>
      <c r="Q79" s="30"/>
      <c r="R79" s="9"/>
    </row>
    <row r="80" spans="1:19">
      <c r="A80" s="100"/>
      <c r="B80" s="93" t="s">
        <v>49</v>
      </c>
      <c r="C80" s="93"/>
      <c r="D80" s="93"/>
      <c r="E80" s="118"/>
      <c r="F80" s="119" t="s">
        <v>50</v>
      </c>
      <c r="G80" s="120"/>
      <c r="H80" s="120"/>
      <c r="I80" s="122"/>
      <c r="J80" s="124" t="s">
        <v>51</v>
      </c>
      <c r="K80" s="120"/>
      <c r="L80" s="120"/>
      <c r="M80" s="122"/>
      <c r="N80" s="101"/>
      <c r="O80" s="102"/>
      <c r="P80" s="126"/>
      <c r="Q80" s="127"/>
      <c r="R80" s="125"/>
      <c r="S80" s="64"/>
    </row>
    <row r="81" spans="1:19" s="28" customFormat="1" ht="12.95" thickBot="1">
      <c r="A81" s="116" t="s">
        <v>76</v>
      </c>
      <c r="B81" s="111" t="s">
        <v>20</v>
      </c>
      <c r="C81" s="111" t="s">
        <v>21</v>
      </c>
      <c r="D81" s="111" t="s">
        <v>22</v>
      </c>
      <c r="E81" s="112" t="s">
        <v>23</v>
      </c>
      <c r="F81" s="94" t="s">
        <v>20</v>
      </c>
      <c r="G81" s="95" t="s">
        <v>53</v>
      </c>
      <c r="H81" s="95" t="s">
        <v>22</v>
      </c>
      <c r="I81" s="108" t="s">
        <v>23</v>
      </c>
      <c r="J81" s="123" t="s">
        <v>20</v>
      </c>
      <c r="K81" s="121" t="s">
        <v>21</v>
      </c>
      <c r="L81" s="121" t="s">
        <v>22</v>
      </c>
      <c r="M81" s="108" t="s">
        <v>23</v>
      </c>
      <c r="N81" s="106" t="s">
        <v>60</v>
      </c>
      <c r="O81" s="123" t="s">
        <v>61</v>
      </c>
      <c r="P81" s="103" t="s">
        <v>62</v>
      </c>
      <c r="Q81" s="121" t="s">
        <v>23</v>
      </c>
      <c r="R81" s="106" t="s">
        <v>63</v>
      </c>
    </row>
    <row r="82" spans="1:19">
      <c r="A82" s="10"/>
      <c r="B82" s="60"/>
      <c r="C82" s="60"/>
      <c r="D82" s="60"/>
      <c r="E82" s="18"/>
      <c r="F82" s="60"/>
      <c r="G82" s="92"/>
      <c r="H82" s="92"/>
      <c r="I82" s="22" t="str">
        <f>CONCATENATE(E82,"/",$C$28)</f>
        <v>/</v>
      </c>
      <c r="J82" s="88">
        <f>IFERROR(F82/F$33,0)</f>
        <v>0</v>
      </c>
      <c r="K82" s="89">
        <f t="shared" ref="K82:K83" si="39">IFERROR(G82/G$33,0)</f>
        <v>0</v>
      </c>
      <c r="L82" s="146">
        <f t="shared" ref="L82:L84" si="40">IFERROR(H82/H$33,0)</f>
        <v>0</v>
      </c>
      <c r="M82" s="22" t="str">
        <f>CONCATENATE(E82," ",A82,"/",$E$33," ",$A$33)</f>
        <v xml:space="preserve"> / </v>
      </c>
      <c r="N82" s="76"/>
      <c r="O82" s="85" t="s">
        <v>67</v>
      </c>
      <c r="P82" s="51" t="s">
        <v>67</v>
      </c>
      <c r="Q82" s="24" t="s">
        <v>67</v>
      </c>
      <c r="R82" s="37"/>
    </row>
    <row r="83" spans="1:19">
      <c r="A83" s="10"/>
      <c r="B83" s="60"/>
      <c r="C83" s="60"/>
      <c r="D83" s="60"/>
      <c r="E83" s="18"/>
      <c r="F83" s="60"/>
      <c r="G83" s="92"/>
      <c r="H83" s="92"/>
      <c r="I83" s="22" t="str">
        <f t="shared" ref="I83:I87" si="41">CONCATENATE(E83,"/",$C$28)</f>
        <v>/</v>
      </c>
      <c r="J83" s="75">
        <f t="shared" ref="J83:J87" si="42">IFERROR(F83/F$33,0)</f>
        <v>0</v>
      </c>
      <c r="K83" s="66">
        <f t="shared" si="39"/>
        <v>0</v>
      </c>
      <c r="L83" s="146">
        <f t="shared" si="40"/>
        <v>0</v>
      </c>
      <c r="M83" s="22" t="str">
        <f t="shared" ref="M83:M87" si="43">CONCATENATE(E83," ",A83,"/",$E$33," ",$A$33)</f>
        <v xml:space="preserve"> / </v>
      </c>
      <c r="N83" s="76"/>
      <c r="O83" s="85" t="s">
        <v>67</v>
      </c>
      <c r="P83" s="51" t="s">
        <v>67</v>
      </c>
      <c r="Q83" s="24" t="s">
        <v>67</v>
      </c>
      <c r="R83" s="38"/>
    </row>
    <row r="84" spans="1:19">
      <c r="A84" s="10"/>
      <c r="B84" s="61"/>
      <c r="C84" s="61"/>
      <c r="D84" s="61"/>
      <c r="E84" s="15"/>
      <c r="F84" s="60"/>
      <c r="G84" s="92"/>
      <c r="H84" s="92"/>
      <c r="I84" s="22" t="str">
        <f t="shared" si="41"/>
        <v>/</v>
      </c>
      <c r="J84" s="75">
        <f t="shared" si="42"/>
        <v>0</v>
      </c>
      <c r="K84" s="66">
        <f>IFERROR(G84/G$33,0)</f>
        <v>0</v>
      </c>
      <c r="L84" s="146">
        <f t="shared" si="40"/>
        <v>0</v>
      </c>
      <c r="M84" s="22" t="str">
        <f t="shared" si="43"/>
        <v xml:space="preserve"> / </v>
      </c>
      <c r="N84" s="76"/>
      <c r="O84" s="85" t="s">
        <v>67</v>
      </c>
      <c r="P84" s="51" t="s">
        <v>67</v>
      </c>
      <c r="Q84" s="24" t="s">
        <v>67</v>
      </c>
      <c r="R84" s="38"/>
    </row>
    <row r="85" spans="1:19">
      <c r="A85" s="10"/>
      <c r="B85" s="61"/>
      <c r="C85" s="61"/>
      <c r="D85" s="61"/>
      <c r="E85" s="15"/>
      <c r="F85" s="60"/>
      <c r="G85" s="92"/>
      <c r="H85" s="92"/>
      <c r="I85" s="22" t="str">
        <f t="shared" si="41"/>
        <v>/</v>
      </c>
      <c r="J85" s="75">
        <f t="shared" si="42"/>
        <v>0</v>
      </c>
      <c r="K85" s="66">
        <f t="shared" ref="K85:K87" si="44">IFERROR(G85/G$33,0)</f>
        <v>0</v>
      </c>
      <c r="L85" s="146">
        <f>IFERROR(H85/H$33,0)</f>
        <v>0</v>
      </c>
      <c r="M85" s="22" t="str">
        <f t="shared" si="43"/>
        <v xml:space="preserve"> / </v>
      </c>
      <c r="N85" s="76"/>
      <c r="O85" s="85" t="s">
        <v>67</v>
      </c>
      <c r="P85" s="51" t="s">
        <v>67</v>
      </c>
      <c r="Q85" s="24" t="s">
        <v>67</v>
      </c>
      <c r="R85" s="38"/>
    </row>
    <row r="86" spans="1:19">
      <c r="A86" s="10"/>
      <c r="B86" s="61"/>
      <c r="C86" s="61"/>
      <c r="D86" s="61"/>
      <c r="E86" s="15"/>
      <c r="F86" s="60"/>
      <c r="G86" s="92"/>
      <c r="H86" s="92"/>
      <c r="I86" s="22" t="str">
        <f t="shared" si="41"/>
        <v>/</v>
      </c>
      <c r="J86" s="75">
        <f t="shared" si="42"/>
        <v>0</v>
      </c>
      <c r="K86" s="66">
        <f t="shared" si="44"/>
        <v>0</v>
      </c>
      <c r="L86" s="146">
        <f t="shared" ref="L86:L87" si="45">IFERROR(H86/H$33,0)</f>
        <v>0</v>
      </c>
      <c r="M86" s="22" t="str">
        <f t="shared" si="43"/>
        <v xml:space="preserve"> / </v>
      </c>
      <c r="N86" s="76"/>
      <c r="O86" s="85" t="s">
        <v>67</v>
      </c>
      <c r="P86" s="51" t="s">
        <v>67</v>
      </c>
      <c r="Q86" s="24" t="s">
        <v>67</v>
      </c>
      <c r="R86" s="38"/>
    </row>
    <row r="87" spans="1:19">
      <c r="A87" s="10"/>
      <c r="B87" s="67"/>
      <c r="C87" s="67"/>
      <c r="D87" s="67"/>
      <c r="E87" s="15"/>
      <c r="F87" s="60"/>
      <c r="G87" s="92"/>
      <c r="H87" s="92"/>
      <c r="I87" s="22" t="str">
        <f t="shared" si="41"/>
        <v>/</v>
      </c>
      <c r="J87" s="75">
        <f t="shared" si="42"/>
        <v>0</v>
      </c>
      <c r="K87" s="66">
        <f t="shared" si="44"/>
        <v>0</v>
      </c>
      <c r="L87" s="146">
        <f t="shared" si="45"/>
        <v>0</v>
      </c>
      <c r="M87" s="22" t="str">
        <f t="shared" si="43"/>
        <v xml:space="preserve"> / </v>
      </c>
      <c r="N87" s="76"/>
      <c r="O87" s="85" t="s">
        <v>67</v>
      </c>
      <c r="P87" s="51" t="s">
        <v>67</v>
      </c>
      <c r="Q87" s="24" t="s">
        <v>67</v>
      </c>
      <c r="R87" s="38"/>
    </row>
    <row r="88" spans="1:19" ht="12.95" thickBot="1">
      <c r="A88" s="17" t="s">
        <v>34</v>
      </c>
      <c r="B88" s="62"/>
      <c r="C88" s="62"/>
      <c r="D88" s="62"/>
      <c r="E88" s="6"/>
      <c r="F88" s="62"/>
      <c r="G88" s="91"/>
      <c r="H88" s="91"/>
      <c r="I88" s="7"/>
      <c r="J88" s="45"/>
      <c r="K88" s="97"/>
      <c r="L88" s="97"/>
      <c r="M88" s="7"/>
      <c r="N88" s="71"/>
      <c r="O88" s="78"/>
      <c r="P88" s="52"/>
      <c r="Q88" s="23"/>
      <c r="R88" s="23"/>
    </row>
    <row r="89" spans="1:19">
      <c r="A89" s="29"/>
      <c r="B89" s="63"/>
      <c r="C89" s="63"/>
      <c r="D89" s="63"/>
      <c r="E89" s="9"/>
      <c r="F89" s="63"/>
      <c r="G89" s="63"/>
      <c r="H89" s="63"/>
      <c r="I89" s="30"/>
      <c r="J89" s="46"/>
      <c r="K89" s="98"/>
      <c r="L89" s="98"/>
      <c r="M89" s="30"/>
      <c r="N89" s="72"/>
      <c r="O89" s="49"/>
      <c r="P89" s="53"/>
      <c r="Q89" s="30"/>
    </row>
    <row r="90" spans="1:19" ht="12.95" thickBot="1">
      <c r="A90" s="29"/>
      <c r="B90" s="63"/>
      <c r="C90" s="63"/>
      <c r="D90" s="63"/>
      <c r="E90" s="9"/>
      <c r="F90" s="63"/>
      <c r="G90" s="63"/>
      <c r="H90" s="63"/>
      <c r="I90" s="30"/>
      <c r="J90" s="46"/>
      <c r="K90" s="98"/>
      <c r="L90" s="98"/>
      <c r="M90" s="30"/>
      <c r="N90" s="72"/>
      <c r="O90" s="49"/>
      <c r="P90" s="53"/>
      <c r="Q90" s="30"/>
    </row>
    <row r="91" spans="1:19">
      <c r="A91" s="100"/>
      <c r="B91" s="93" t="s">
        <v>49</v>
      </c>
      <c r="C91" s="93"/>
      <c r="D91" s="93"/>
      <c r="E91" s="118"/>
      <c r="F91" s="119" t="s">
        <v>50</v>
      </c>
      <c r="G91" s="120"/>
      <c r="H91" s="120"/>
      <c r="I91" s="122"/>
      <c r="J91" s="124" t="s">
        <v>51</v>
      </c>
      <c r="K91" s="120"/>
      <c r="L91" s="120"/>
      <c r="M91" s="122"/>
      <c r="N91" s="101"/>
      <c r="O91" s="102"/>
      <c r="P91" s="126"/>
      <c r="Q91" s="127"/>
      <c r="R91" s="125"/>
      <c r="S91" s="64"/>
    </row>
    <row r="92" spans="1:19" s="28" customFormat="1" ht="12.95" thickBot="1">
      <c r="A92" s="116" t="s">
        <v>77</v>
      </c>
      <c r="B92" s="111" t="s">
        <v>20</v>
      </c>
      <c r="C92" s="111" t="s">
        <v>21</v>
      </c>
      <c r="D92" s="111" t="s">
        <v>22</v>
      </c>
      <c r="E92" s="112" t="s">
        <v>23</v>
      </c>
      <c r="F92" s="94" t="s">
        <v>20</v>
      </c>
      <c r="G92" s="95" t="s">
        <v>53</v>
      </c>
      <c r="H92" s="95" t="s">
        <v>22</v>
      </c>
      <c r="I92" s="108" t="s">
        <v>23</v>
      </c>
      <c r="J92" s="123" t="s">
        <v>20</v>
      </c>
      <c r="K92" s="121" t="s">
        <v>21</v>
      </c>
      <c r="L92" s="121" t="s">
        <v>22</v>
      </c>
      <c r="M92" s="108" t="s">
        <v>23</v>
      </c>
      <c r="N92" s="106" t="s">
        <v>60</v>
      </c>
      <c r="O92" s="123" t="s">
        <v>61</v>
      </c>
      <c r="P92" s="103" t="s">
        <v>62</v>
      </c>
      <c r="Q92" s="121" t="s">
        <v>23</v>
      </c>
      <c r="R92" s="106" t="s">
        <v>63</v>
      </c>
    </row>
    <row r="93" spans="1:19">
      <c r="A93" s="10"/>
      <c r="B93" s="60"/>
      <c r="C93" s="60"/>
      <c r="D93" s="60"/>
      <c r="E93" s="18"/>
      <c r="F93" s="66">
        <f>IFERROR(B93/$B$28,0)</f>
        <v>0</v>
      </c>
      <c r="G93" s="66">
        <f t="shared" ref="G93:H98" si="46">IFERROR(C93/$B$28,0)</f>
        <v>0</v>
      </c>
      <c r="H93" s="66">
        <f t="shared" si="46"/>
        <v>0</v>
      </c>
      <c r="I93" s="22" t="str">
        <f>CONCATENATE(E93,"/",$C$28)</f>
        <v>/</v>
      </c>
      <c r="J93" s="88">
        <f>IFERROR(F93/F$33,0)</f>
        <v>0</v>
      </c>
      <c r="K93" s="89">
        <f t="shared" ref="K93:K94" si="47">IFERROR(G93/G$33,0)</f>
        <v>0</v>
      </c>
      <c r="L93" s="146">
        <f t="shared" ref="L93:L95" si="48">IFERROR(H93/H$33,0)</f>
        <v>0</v>
      </c>
      <c r="M93" s="22" t="str">
        <f>CONCATENATE(E93," ",A93,"/",$E$33," ",$A$33)</f>
        <v xml:space="preserve"> / </v>
      </c>
      <c r="N93" s="74" t="s">
        <v>67</v>
      </c>
      <c r="O93" s="47"/>
      <c r="P93" s="147">
        <f>G93*O93</f>
        <v>0</v>
      </c>
      <c r="Q93" s="24" t="str">
        <f t="shared" ref="Q93:Q98" si="49">I93</f>
        <v>/</v>
      </c>
      <c r="R93" s="37"/>
    </row>
    <row r="94" spans="1:19">
      <c r="A94" s="10"/>
      <c r="B94" s="61"/>
      <c r="C94" s="61"/>
      <c r="D94" s="61"/>
      <c r="E94" s="15"/>
      <c r="F94" s="66">
        <f>IFERROR(B94/$B$28,0)</f>
        <v>0</v>
      </c>
      <c r="G94" s="66">
        <f t="shared" si="46"/>
        <v>0</v>
      </c>
      <c r="H94" s="66">
        <f t="shared" si="46"/>
        <v>0</v>
      </c>
      <c r="I94" s="22" t="str">
        <f t="shared" ref="I94:I98" si="50">CONCATENATE(E94,"/",$C$28)</f>
        <v>/</v>
      </c>
      <c r="J94" s="75">
        <f t="shared" ref="J94:J98" si="51">IFERROR(F94/F$33,0)</f>
        <v>0</v>
      </c>
      <c r="K94" s="66">
        <f t="shared" si="47"/>
        <v>0</v>
      </c>
      <c r="L94" s="146">
        <f t="shared" si="48"/>
        <v>0</v>
      </c>
      <c r="M94" s="22" t="str">
        <f t="shared" ref="M94:M98" si="52">CONCATENATE(E94," ",A94,"/",$E$33," ",$A$33)</f>
        <v xml:space="preserve"> / </v>
      </c>
      <c r="N94" s="74" t="s">
        <v>67</v>
      </c>
      <c r="O94" s="47"/>
      <c r="P94" s="147">
        <f t="shared" ref="P94:P98" si="53">G94*O94</f>
        <v>0</v>
      </c>
      <c r="Q94" s="24" t="str">
        <f t="shared" si="49"/>
        <v>/</v>
      </c>
      <c r="R94" s="37"/>
    </row>
    <row r="95" spans="1:19">
      <c r="A95" s="10"/>
      <c r="B95" s="61"/>
      <c r="C95" s="61"/>
      <c r="D95" s="61"/>
      <c r="E95" s="15"/>
      <c r="F95" s="66">
        <f t="shared" ref="F95:F98" si="54">IFERROR(B95/$B$28,0)</f>
        <v>0</v>
      </c>
      <c r="G95" s="66">
        <f t="shared" si="46"/>
        <v>0</v>
      </c>
      <c r="H95" s="66">
        <f t="shared" si="46"/>
        <v>0</v>
      </c>
      <c r="I95" s="22" t="str">
        <f t="shared" si="50"/>
        <v>/</v>
      </c>
      <c r="J95" s="75">
        <f t="shared" si="51"/>
        <v>0</v>
      </c>
      <c r="K95" s="66">
        <f>IFERROR(G95/G$33,0)</f>
        <v>0</v>
      </c>
      <c r="L95" s="146">
        <f t="shared" si="48"/>
        <v>0</v>
      </c>
      <c r="M95" s="22" t="str">
        <f t="shared" si="52"/>
        <v xml:space="preserve"> / </v>
      </c>
      <c r="N95" s="74" t="s">
        <v>67</v>
      </c>
      <c r="O95" s="47"/>
      <c r="P95" s="147">
        <f t="shared" si="53"/>
        <v>0</v>
      </c>
      <c r="Q95" s="24" t="str">
        <f t="shared" si="49"/>
        <v>/</v>
      </c>
      <c r="R95" s="38"/>
    </row>
    <row r="96" spans="1:19">
      <c r="A96" s="10"/>
      <c r="B96" s="61"/>
      <c r="C96" s="61"/>
      <c r="D96" s="61"/>
      <c r="E96" s="15"/>
      <c r="F96" s="66">
        <f t="shared" si="54"/>
        <v>0</v>
      </c>
      <c r="G96" s="66">
        <f t="shared" si="46"/>
        <v>0</v>
      </c>
      <c r="H96" s="66">
        <f t="shared" si="46"/>
        <v>0</v>
      </c>
      <c r="I96" s="22" t="str">
        <f t="shared" si="50"/>
        <v>/</v>
      </c>
      <c r="J96" s="75">
        <f t="shared" si="51"/>
        <v>0</v>
      </c>
      <c r="K96" s="66">
        <f t="shared" ref="K96:K98" si="55">IFERROR(G96/G$33,0)</f>
        <v>0</v>
      </c>
      <c r="L96" s="146">
        <f>IFERROR(H96/H$33,0)</f>
        <v>0</v>
      </c>
      <c r="M96" s="22" t="str">
        <f t="shared" si="52"/>
        <v xml:space="preserve"> / </v>
      </c>
      <c r="N96" s="74" t="s">
        <v>67</v>
      </c>
      <c r="O96" s="47"/>
      <c r="P96" s="147">
        <f t="shared" si="53"/>
        <v>0</v>
      </c>
      <c r="Q96" s="24" t="str">
        <f t="shared" si="49"/>
        <v>/</v>
      </c>
      <c r="R96" s="38"/>
    </row>
    <row r="97" spans="1:19">
      <c r="A97" s="10"/>
      <c r="B97" s="61"/>
      <c r="C97" s="61"/>
      <c r="D97" s="61"/>
      <c r="E97" s="15"/>
      <c r="F97" s="66">
        <f t="shared" si="54"/>
        <v>0</v>
      </c>
      <c r="G97" s="66">
        <f t="shared" si="46"/>
        <v>0</v>
      </c>
      <c r="H97" s="66">
        <f t="shared" si="46"/>
        <v>0</v>
      </c>
      <c r="I97" s="22" t="str">
        <f t="shared" si="50"/>
        <v>/</v>
      </c>
      <c r="J97" s="75">
        <f t="shared" si="51"/>
        <v>0</v>
      </c>
      <c r="K97" s="66">
        <f t="shared" si="55"/>
        <v>0</v>
      </c>
      <c r="L97" s="146">
        <f t="shared" ref="L97:L98" si="56">IFERROR(H97/H$33,0)</f>
        <v>0</v>
      </c>
      <c r="M97" s="22" t="str">
        <f t="shared" si="52"/>
        <v xml:space="preserve"> / </v>
      </c>
      <c r="N97" s="74" t="s">
        <v>67</v>
      </c>
      <c r="O97" s="47"/>
      <c r="P97" s="147">
        <f t="shared" si="53"/>
        <v>0</v>
      </c>
      <c r="Q97" s="24" t="str">
        <f t="shared" si="49"/>
        <v>/</v>
      </c>
      <c r="R97" s="38"/>
    </row>
    <row r="98" spans="1:19">
      <c r="A98" s="10"/>
      <c r="B98" s="61"/>
      <c r="C98" s="61"/>
      <c r="D98" s="61"/>
      <c r="E98" s="15"/>
      <c r="F98" s="66">
        <f t="shared" si="54"/>
        <v>0</v>
      </c>
      <c r="G98" s="66">
        <f t="shared" si="46"/>
        <v>0</v>
      </c>
      <c r="H98" s="66">
        <f t="shared" si="46"/>
        <v>0</v>
      </c>
      <c r="I98" s="22" t="str">
        <f t="shared" si="50"/>
        <v>/</v>
      </c>
      <c r="J98" s="75">
        <f t="shared" si="51"/>
        <v>0</v>
      </c>
      <c r="K98" s="66">
        <f t="shared" si="55"/>
        <v>0</v>
      </c>
      <c r="L98" s="146">
        <f t="shared" si="56"/>
        <v>0</v>
      </c>
      <c r="M98" s="22" t="str">
        <f t="shared" si="52"/>
        <v xml:space="preserve"> / </v>
      </c>
      <c r="N98" s="74" t="s">
        <v>67</v>
      </c>
      <c r="O98" s="47"/>
      <c r="P98" s="147">
        <f t="shared" si="53"/>
        <v>0</v>
      </c>
      <c r="Q98" s="24" t="str">
        <f t="shared" si="49"/>
        <v>/</v>
      </c>
      <c r="R98" s="38"/>
    </row>
    <row r="99" spans="1:19" ht="12.95" thickBot="1">
      <c r="A99" s="17" t="s">
        <v>34</v>
      </c>
      <c r="B99" s="62"/>
      <c r="C99" s="62"/>
      <c r="D99" s="62"/>
      <c r="E99" s="6"/>
      <c r="F99" s="62"/>
      <c r="G99" s="91"/>
      <c r="H99" s="91"/>
      <c r="I99" s="7"/>
      <c r="J99" s="45"/>
      <c r="K99" s="97"/>
      <c r="L99" s="97"/>
      <c r="M99" s="7"/>
      <c r="N99" s="71"/>
      <c r="O99" s="48"/>
      <c r="P99" s="52"/>
      <c r="Q99" s="23"/>
      <c r="R99" s="23"/>
    </row>
    <row r="100" spans="1:19">
      <c r="A100" s="29"/>
      <c r="B100" s="63"/>
      <c r="C100" s="63"/>
      <c r="D100" s="63"/>
      <c r="E100" s="9"/>
      <c r="F100" s="63"/>
      <c r="G100" s="63"/>
      <c r="H100" s="63"/>
      <c r="I100" s="30"/>
      <c r="J100" s="46"/>
      <c r="K100" s="98"/>
      <c r="L100" s="98"/>
      <c r="M100" s="30"/>
      <c r="N100" s="72"/>
      <c r="O100" s="49"/>
      <c r="P100" s="53"/>
      <c r="Q100" s="30"/>
    </row>
    <row r="101" spans="1:19" ht="12.95" thickBot="1">
      <c r="A101" s="29"/>
      <c r="B101" s="63"/>
      <c r="C101" s="63"/>
      <c r="D101" s="63"/>
      <c r="E101" s="9"/>
      <c r="F101" s="63"/>
      <c r="G101" s="63"/>
      <c r="H101" s="63"/>
      <c r="I101" s="30"/>
      <c r="J101" s="46"/>
      <c r="K101" s="98"/>
      <c r="L101" s="98"/>
      <c r="M101" s="30"/>
      <c r="N101" s="72"/>
      <c r="O101" s="49"/>
      <c r="P101" s="53"/>
      <c r="Q101" s="30"/>
    </row>
    <row r="102" spans="1:19">
      <c r="A102" s="100"/>
      <c r="B102" s="93" t="s">
        <v>49</v>
      </c>
      <c r="C102" s="93"/>
      <c r="D102" s="93"/>
      <c r="E102" s="118"/>
      <c r="F102" s="119" t="s">
        <v>50</v>
      </c>
      <c r="G102" s="120"/>
      <c r="H102" s="120"/>
      <c r="I102" s="122"/>
      <c r="J102" s="124" t="s">
        <v>51</v>
      </c>
      <c r="K102" s="120"/>
      <c r="L102" s="120"/>
      <c r="M102" s="122"/>
      <c r="N102" s="101"/>
      <c r="O102" s="102"/>
      <c r="P102" s="126"/>
      <c r="Q102" s="127"/>
      <c r="R102" s="125"/>
      <c r="S102" s="64"/>
    </row>
    <row r="103" spans="1:19" s="28" customFormat="1" ht="12.95" thickBot="1">
      <c r="A103" s="116" t="s">
        <v>80</v>
      </c>
      <c r="B103" s="111" t="s">
        <v>20</v>
      </c>
      <c r="C103" s="111" t="s">
        <v>21</v>
      </c>
      <c r="D103" s="111" t="s">
        <v>22</v>
      </c>
      <c r="E103" s="112" t="s">
        <v>23</v>
      </c>
      <c r="F103" s="94" t="s">
        <v>20</v>
      </c>
      <c r="G103" s="95" t="s">
        <v>53</v>
      </c>
      <c r="H103" s="95" t="s">
        <v>22</v>
      </c>
      <c r="I103" s="108" t="s">
        <v>23</v>
      </c>
      <c r="J103" s="123" t="s">
        <v>20</v>
      </c>
      <c r="K103" s="121" t="s">
        <v>21</v>
      </c>
      <c r="L103" s="121" t="s">
        <v>22</v>
      </c>
      <c r="M103" s="108" t="s">
        <v>23</v>
      </c>
      <c r="N103" s="106" t="s">
        <v>60</v>
      </c>
      <c r="O103" s="123" t="s">
        <v>61</v>
      </c>
      <c r="P103" s="103" t="s">
        <v>62</v>
      </c>
      <c r="Q103" s="121" t="s">
        <v>23</v>
      </c>
      <c r="R103" s="106" t="s">
        <v>63</v>
      </c>
    </row>
    <row r="104" spans="1:19">
      <c r="A104" s="10"/>
      <c r="B104" s="60"/>
      <c r="C104" s="60"/>
      <c r="D104" s="60"/>
      <c r="E104" s="18"/>
      <c r="F104" s="66">
        <f t="shared" ref="F104:H105" si="57">IFERROR(B104/$B$28,0)</f>
        <v>0</v>
      </c>
      <c r="G104" s="66">
        <f t="shared" si="57"/>
        <v>0</v>
      </c>
      <c r="H104" s="66">
        <f t="shared" si="57"/>
        <v>0</v>
      </c>
      <c r="I104" s="22" t="str">
        <f>CONCATENATE(E104,"/",$C$28)</f>
        <v>/</v>
      </c>
      <c r="J104" s="88">
        <f>IFERROR(F104/F$33,0)</f>
        <v>0</v>
      </c>
      <c r="K104" s="89">
        <f t="shared" ref="K104:K105" si="58">IFERROR(G104/G$33,0)</f>
        <v>0</v>
      </c>
      <c r="L104" s="146">
        <f t="shared" ref="L104:L106" si="59">IFERROR(H104/H$33,0)</f>
        <v>0</v>
      </c>
      <c r="M104" s="22" t="str">
        <f>CONCATENATE(E104," ",A104,"/",$E$33," ",$A$33)</f>
        <v xml:space="preserve"> / </v>
      </c>
      <c r="N104" s="74"/>
      <c r="O104" s="47"/>
      <c r="P104" s="147">
        <f>G104*O104</f>
        <v>0</v>
      </c>
      <c r="Q104" s="24" t="str">
        <f>I104</f>
        <v>/</v>
      </c>
      <c r="R104" s="37"/>
    </row>
    <row r="105" spans="1:19">
      <c r="A105" s="10"/>
      <c r="B105" s="61"/>
      <c r="C105" s="61"/>
      <c r="D105" s="61"/>
      <c r="E105" s="15"/>
      <c r="F105" s="66">
        <f t="shared" si="57"/>
        <v>0</v>
      </c>
      <c r="G105" s="66">
        <f t="shared" si="57"/>
        <v>0</v>
      </c>
      <c r="H105" s="66">
        <f t="shared" si="57"/>
        <v>0</v>
      </c>
      <c r="I105" s="22" t="str">
        <f t="shared" ref="I105:I109" si="60">CONCATENATE(E105,"/",$C$28)</f>
        <v>/</v>
      </c>
      <c r="J105" s="75">
        <f t="shared" ref="J105:J109" si="61">IFERROR(F105/F$33,0)</f>
        <v>0</v>
      </c>
      <c r="K105" s="66">
        <f t="shared" si="58"/>
        <v>0</v>
      </c>
      <c r="L105" s="146">
        <f t="shared" si="59"/>
        <v>0</v>
      </c>
      <c r="M105" s="22" t="str">
        <f t="shared" ref="M105:M109" si="62">CONCATENATE(E105," ",A105,"/",$E$33," ",$A$33)</f>
        <v xml:space="preserve"> / </v>
      </c>
      <c r="N105" s="74"/>
      <c r="O105" s="47"/>
      <c r="P105" s="147">
        <f t="shared" ref="P105:P109" si="63">G105*O105</f>
        <v>0</v>
      </c>
      <c r="Q105" s="24" t="str">
        <f t="shared" ref="Q105:Q109" si="64">I105</f>
        <v>/</v>
      </c>
      <c r="R105" s="38"/>
    </row>
    <row r="106" spans="1:19">
      <c r="A106" s="10"/>
      <c r="B106" s="61"/>
      <c r="C106" s="61"/>
      <c r="D106" s="61"/>
      <c r="E106" s="15"/>
      <c r="F106" s="66">
        <f t="shared" ref="F106:H109" si="65">IFERROR(B106/$B$28,0)</f>
        <v>0</v>
      </c>
      <c r="G106" s="66">
        <f t="shared" si="65"/>
        <v>0</v>
      </c>
      <c r="H106" s="66">
        <f t="shared" si="65"/>
        <v>0</v>
      </c>
      <c r="I106" s="22" t="str">
        <f t="shared" si="60"/>
        <v>/</v>
      </c>
      <c r="J106" s="75">
        <f t="shared" si="61"/>
        <v>0</v>
      </c>
      <c r="K106" s="66">
        <f>IFERROR(G106/G$33,0)</f>
        <v>0</v>
      </c>
      <c r="L106" s="146">
        <f t="shared" si="59"/>
        <v>0</v>
      </c>
      <c r="M106" s="22" t="str">
        <f t="shared" si="62"/>
        <v xml:space="preserve"> / </v>
      </c>
      <c r="N106" s="74"/>
      <c r="O106" s="47"/>
      <c r="P106" s="147">
        <f t="shared" si="63"/>
        <v>0</v>
      </c>
      <c r="Q106" s="24" t="str">
        <f t="shared" si="64"/>
        <v>/</v>
      </c>
      <c r="R106" s="38"/>
    </row>
    <row r="107" spans="1:19">
      <c r="A107" s="10"/>
      <c r="B107" s="61"/>
      <c r="C107" s="61"/>
      <c r="D107" s="61"/>
      <c r="E107" s="15"/>
      <c r="F107" s="66">
        <f t="shared" si="65"/>
        <v>0</v>
      </c>
      <c r="G107" s="66">
        <f t="shared" si="65"/>
        <v>0</v>
      </c>
      <c r="H107" s="66">
        <f>IFERROR(D107/$B$28,0)</f>
        <v>0</v>
      </c>
      <c r="I107" s="22" t="str">
        <f t="shared" si="60"/>
        <v>/</v>
      </c>
      <c r="J107" s="75">
        <f t="shared" si="61"/>
        <v>0</v>
      </c>
      <c r="K107" s="66">
        <f t="shared" ref="K107:K109" si="66">IFERROR(G107/G$33,0)</f>
        <v>0</v>
      </c>
      <c r="L107" s="146">
        <f>IFERROR(H107/H$33,0)</f>
        <v>0</v>
      </c>
      <c r="M107" s="22" t="str">
        <f t="shared" si="62"/>
        <v xml:space="preserve"> / </v>
      </c>
      <c r="N107" s="74"/>
      <c r="O107" s="47"/>
      <c r="P107" s="147">
        <f t="shared" si="63"/>
        <v>0</v>
      </c>
      <c r="Q107" s="24" t="str">
        <f t="shared" si="64"/>
        <v>/</v>
      </c>
      <c r="R107" s="38"/>
    </row>
    <row r="108" spans="1:19">
      <c r="A108" s="10"/>
      <c r="B108" s="61"/>
      <c r="C108" s="61"/>
      <c r="D108" s="61"/>
      <c r="E108" s="15"/>
      <c r="F108" s="66">
        <f t="shared" si="65"/>
        <v>0</v>
      </c>
      <c r="G108" s="66">
        <f t="shared" si="65"/>
        <v>0</v>
      </c>
      <c r="H108" s="66">
        <f t="shared" si="65"/>
        <v>0</v>
      </c>
      <c r="I108" s="22" t="str">
        <f t="shared" si="60"/>
        <v>/</v>
      </c>
      <c r="J108" s="75">
        <f t="shared" si="61"/>
        <v>0</v>
      </c>
      <c r="K108" s="66">
        <f t="shared" si="66"/>
        <v>0</v>
      </c>
      <c r="L108" s="146">
        <f t="shared" ref="L108:L109" si="67">IFERROR(H108/H$33,0)</f>
        <v>0</v>
      </c>
      <c r="M108" s="22" t="str">
        <f t="shared" si="62"/>
        <v xml:space="preserve"> / </v>
      </c>
      <c r="N108" s="74"/>
      <c r="O108" s="47"/>
      <c r="P108" s="147">
        <f t="shared" si="63"/>
        <v>0</v>
      </c>
      <c r="Q108" s="24" t="str">
        <f t="shared" si="64"/>
        <v>/</v>
      </c>
      <c r="R108" s="38"/>
    </row>
    <row r="109" spans="1:19">
      <c r="A109" s="10"/>
      <c r="B109" s="61"/>
      <c r="C109" s="61"/>
      <c r="D109" s="61"/>
      <c r="E109" s="15"/>
      <c r="F109" s="66">
        <f t="shared" si="65"/>
        <v>0</v>
      </c>
      <c r="G109" s="66">
        <f t="shared" si="65"/>
        <v>0</v>
      </c>
      <c r="H109" s="66">
        <f t="shared" si="65"/>
        <v>0</v>
      </c>
      <c r="I109" s="22" t="str">
        <f t="shared" si="60"/>
        <v>/</v>
      </c>
      <c r="J109" s="75">
        <f t="shared" si="61"/>
        <v>0</v>
      </c>
      <c r="K109" s="66">
        <f t="shared" si="66"/>
        <v>0</v>
      </c>
      <c r="L109" s="146">
        <f t="shared" si="67"/>
        <v>0</v>
      </c>
      <c r="M109" s="40" t="str">
        <f t="shared" si="62"/>
        <v xml:space="preserve"> / </v>
      </c>
      <c r="N109" s="74"/>
      <c r="O109" s="47"/>
      <c r="P109" s="147">
        <f t="shared" si="63"/>
        <v>0</v>
      </c>
      <c r="Q109" s="24" t="str">
        <f t="shared" si="64"/>
        <v>/</v>
      </c>
      <c r="R109" s="38"/>
    </row>
    <row r="110" spans="1:19" ht="12.95" thickBot="1">
      <c r="A110" s="17" t="s">
        <v>34</v>
      </c>
      <c r="B110" s="62"/>
      <c r="C110" s="62"/>
      <c r="D110" s="62"/>
      <c r="E110" s="6"/>
      <c r="F110" s="62"/>
      <c r="G110" s="91"/>
      <c r="H110" s="91"/>
      <c r="I110" s="7"/>
      <c r="J110" s="45"/>
      <c r="K110" s="97"/>
      <c r="L110" s="97"/>
      <c r="M110" s="7"/>
      <c r="N110" s="71"/>
      <c r="O110" s="50"/>
      <c r="P110" s="54"/>
      <c r="Q110" s="16"/>
      <c r="R110" s="23"/>
    </row>
    <row r="111" spans="1:19" ht="12.95" thickBot="1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29"/>
      <c r="P111" s="9"/>
      <c r="Q111" s="30"/>
      <c r="R111" s="9"/>
    </row>
    <row r="112" spans="1:19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11" t="s">
        <v>81</v>
      </c>
      <c r="P112" s="55">
        <f>SUM(P39:P43,P49:P54)</f>
        <v>0</v>
      </c>
      <c r="Q112" s="30"/>
      <c r="R112" s="9"/>
    </row>
    <row r="113" spans="1:18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12" t="s">
        <v>82</v>
      </c>
      <c r="P113" s="56">
        <f>SUM(P71:P76,P93:P98,P104:P109)</f>
        <v>0</v>
      </c>
      <c r="Q113" s="30"/>
      <c r="R113" s="9"/>
    </row>
    <row r="114" spans="1:18" ht="12.95" thickBot="1">
      <c r="O114" s="13" t="s">
        <v>83</v>
      </c>
      <c r="P114" s="65">
        <f>IFERROR(P113/P112,0)</f>
        <v>0</v>
      </c>
      <c r="Q114" s="44" t="s">
        <v>84</v>
      </c>
      <c r="R114" s="9"/>
    </row>
    <row r="115" spans="1:18">
      <c r="O115" s="8"/>
      <c r="P115" s="42"/>
    </row>
    <row r="116" spans="1:18">
      <c r="O116" s="8"/>
      <c r="P116" s="42"/>
    </row>
    <row r="117" spans="1:18">
      <c r="O117" s="8"/>
      <c r="P117" s="42"/>
    </row>
    <row r="119" spans="1:18">
      <c r="A119" s="14"/>
    </row>
  </sheetData>
  <mergeCells count="2">
    <mergeCell ref="F31:H31"/>
    <mergeCell ref="J31:L31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8D8000-6D99-48E9-B988-3A9BFF385DC6}">
  <sheetPr>
    <tabColor theme="8" tint="0.79998168889431442"/>
  </sheetPr>
  <dimension ref="A1:AA47"/>
  <sheetViews>
    <sheetView tabSelected="1" topLeftCell="A20" workbookViewId="0">
      <selection activeCell="A24" sqref="A24"/>
    </sheetView>
  </sheetViews>
  <sheetFormatPr defaultColWidth="9.140625" defaultRowHeight="12.6"/>
  <cols>
    <col min="1" max="1" width="68.85546875" style="1" customWidth="1"/>
    <col min="2" max="2" width="47.85546875" style="1" bestFit="1" customWidth="1"/>
    <col min="3" max="20" width="18.28515625" style="1" customWidth="1"/>
    <col min="21" max="21" width="27.42578125" style="1" bestFit="1" customWidth="1"/>
    <col min="22" max="22" width="39.85546875" style="1" bestFit="1" customWidth="1"/>
    <col min="23" max="24" width="18.28515625" style="1" customWidth="1"/>
    <col min="25" max="16384" width="9.140625" style="1"/>
  </cols>
  <sheetData>
    <row r="1" spans="1:27">
      <c r="A1" s="2" t="s">
        <v>0</v>
      </c>
      <c r="B1" s="2"/>
    </row>
    <row r="2" spans="1:27">
      <c r="A2" s="1" t="s">
        <v>1</v>
      </c>
    </row>
    <row r="3" spans="1:27">
      <c r="A3" s="1" t="s">
        <v>2</v>
      </c>
    </row>
    <row r="6" spans="1:27">
      <c r="A6" s="2" t="s">
        <v>3</v>
      </c>
      <c r="B6" s="2"/>
    </row>
    <row r="7" spans="1:27">
      <c r="A7" s="4" t="s">
        <v>85</v>
      </c>
      <c r="B7" s="4"/>
      <c r="C7" s="4"/>
      <c r="D7" s="4"/>
      <c r="E7" s="4"/>
      <c r="F7" s="4"/>
      <c r="G7" s="4"/>
      <c r="H7" s="5"/>
      <c r="I7" s="5"/>
      <c r="J7" s="5"/>
      <c r="K7" s="5"/>
      <c r="L7" s="5"/>
      <c r="M7" s="5"/>
      <c r="N7" s="5"/>
      <c r="O7" s="5"/>
      <c r="S7" s="5"/>
      <c r="T7" s="5"/>
    </row>
    <row r="8" spans="1:27" s="5" customFormat="1"/>
    <row r="9" spans="1:27" s="5" customFormat="1">
      <c r="V9" s="1"/>
    </row>
    <row r="10" spans="1:27" s="5" customFormat="1" ht="12.95" thickBot="1">
      <c r="A10" s="80" t="s">
        <v>86</v>
      </c>
      <c r="B10" s="80"/>
    </row>
    <row r="11" spans="1:27" ht="12.95" thickBot="1">
      <c r="C11" s="178" t="s">
        <v>87</v>
      </c>
      <c r="D11" s="178"/>
      <c r="E11" s="178"/>
      <c r="F11" s="178"/>
      <c r="G11" s="178"/>
      <c r="H11" s="178"/>
      <c r="I11" s="178"/>
      <c r="J11" s="178"/>
      <c r="K11" s="178"/>
      <c r="L11" s="178"/>
      <c r="M11" s="178"/>
      <c r="N11" s="178"/>
      <c r="O11" s="178"/>
      <c r="P11" s="178"/>
      <c r="Q11" s="178"/>
      <c r="R11" s="178"/>
      <c r="S11" s="178"/>
      <c r="T11" s="178"/>
      <c r="U11" s="179" t="s">
        <v>88</v>
      </c>
      <c r="V11" s="179"/>
      <c r="W11" s="179"/>
      <c r="X11" s="179"/>
    </row>
    <row r="12" spans="1:27" ht="15" customHeight="1">
      <c r="A12" s="184" t="s">
        <v>89</v>
      </c>
      <c r="B12" s="186" t="s">
        <v>52</v>
      </c>
      <c r="C12" s="182" t="s">
        <v>90</v>
      </c>
      <c r="D12" s="183"/>
      <c r="E12" s="183"/>
      <c r="F12" s="183"/>
      <c r="G12" s="183"/>
      <c r="H12" s="183"/>
      <c r="I12" s="183"/>
      <c r="J12" s="183" t="s">
        <v>91</v>
      </c>
      <c r="K12" s="181"/>
      <c r="L12" s="182" t="s">
        <v>92</v>
      </c>
      <c r="M12" s="183"/>
      <c r="N12" s="183"/>
      <c r="O12" s="183"/>
      <c r="P12" s="183"/>
      <c r="Q12" s="183"/>
      <c r="R12" s="183"/>
      <c r="S12" s="183" t="s">
        <v>91</v>
      </c>
      <c r="T12" s="181"/>
      <c r="U12" s="170" t="s">
        <v>90</v>
      </c>
      <c r="V12" s="170" t="s">
        <v>92</v>
      </c>
      <c r="W12" s="180" t="s">
        <v>91</v>
      </c>
      <c r="X12" s="181"/>
      <c r="Y12" s="5"/>
      <c r="Z12" s="5"/>
      <c r="AA12" s="5"/>
    </row>
    <row r="13" spans="1:27" s="157" customFormat="1" ht="41.45">
      <c r="A13" s="185"/>
      <c r="B13" s="187"/>
      <c r="C13" s="169" t="s">
        <v>93</v>
      </c>
      <c r="D13" s="158" t="s">
        <v>94</v>
      </c>
      <c r="E13" s="158" t="s">
        <v>95</v>
      </c>
      <c r="F13" s="158" t="s">
        <v>96</v>
      </c>
      <c r="G13" s="158" t="s">
        <v>97</v>
      </c>
      <c r="H13" s="158" t="s">
        <v>98</v>
      </c>
      <c r="I13" s="158" t="s">
        <v>99</v>
      </c>
      <c r="J13" s="158" t="s">
        <v>100</v>
      </c>
      <c r="K13" s="159" t="s">
        <v>23</v>
      </c>
      <c r="L13" s="169" t="s">
        <v>93</v>
      </c>
      <c r="M13" s="158" t="s">
        <v>94</v>
      </c>
      <c r="N13" s="158" t="s">
        <v>95</v>
      </c>
      <c r="O13" s="158" t="s">
        <v>96</v>
      </c>
      <c r="P13" s="158" t="s">
        <v>97</v>
      </c>
      <c r="Q13" s="158" t="s">
        <v>98</v>
      </c>
      <c r="R13" s="158" t="s">
        <v>99</v>
      </c>
      <c r="S13" s="158" t="s">
        <v>100</v>
      </c>
      <c r="T13" s="159" t="s">
        <v>23</v>
      </c>
      <c r="U13" s="169" t="s">
        <v>101</v>
      </c>
      <c r="V13" s="158" t="s">
        <v>101</v>
      </c>
      <c r="W13" s="171" t="s">
        <v>100</v>
      </c>
      <c r="X13" s="159" t="s">
        <v>23</v>
      </c>
    </row>
    <row r="14" spans="1:27">
      <c r="A14" s="12" t="s">
        <v>102</v>
      </c>
      <c r="B14" s="160" t="s">
        <v>103</v>
      </c>
      <c r="C14" s="162">
        <v>0.63739999999999997</v>
      </c>
      <c r="D14" s="163">
        <v>1.8239999999999999E-2</v>
      </c>
      <c r="E14" s="163">
        <v>9.2000000000000003E-4</v>
      </c>
      <c r="F14" s="163">
        <v>10.77765</v>
      </c>
      <c r="G14" s="163">
        <v>1.6047599999999999E-7</v>
      </c>
      <c r="H14" s="163">
        <v>1.25E-3</v>
      </c>
      <c r="I14" s="163">
        <v>-2.9446599999999998</v>
      </c>
      <c r="J14" s="164">
        <v>14.705882352941176</v>
      </c>
      <c r="K14" s="160" t="s">
        <v>104</v>
      </c>
      <c r="L14" s="162">
        <v>0.63739999999999997</v>
      </c>
      <c r="M14" s="163">
        <v>1.8239999999999999E-2</v>
      </c>
      <c r="N14" s="163">
        <v>9.2000000000000003E-4</v>
      </c>
      <c r="O14" s="163">
        <v>10.77765</v>
      </c>
      <c r="P14" s="163">
        <v>1.6047599999999999E-7</v>
      </c>
      <c r="Q14" s="163">
        <v>1.25E-3</v>
      </c>
      <c r="R14" s="163">
        <v>-2.9446599999999998</v>
      </c>
      <c r="S14" s="164">
        <v>14.705882352941176</v>
      </c>
      <c r="T14" s="160" t="s">
        <v>104</v>
      </c>
      <c r="U14" s="162">
        <v>10.68704</v>
      </c>
      <c r="V14" s="163">
        <v>10.68704</v>
      </c>
      <c r="W14" s="172">
        <v>14.705882352941176</v>
      </c>
      <c r="X14" s="160" t="s">
        <v>104</v>
      </c>
    </row>
    <row r="15" spans="1:27">
      <c r="A15" s="12" t="s">
        <v>105</v>
      </c>
      <c r="B15" s="160" t="s">
        <v>106</v>
      </c>
      <c r="C15" s="162">
        <v>0.41478999999999999</v>
      </c>
      <c r="D15" s="163">
        <v>1.8069999999999999E-2</v>
      </c>
      <c r="E15" s="163">
        <v>1.15E-3</v>
      </c>
      <c r="F15" s="163">
        <v>3.08372</v>
      </c>
      <c r="G15" s="163">
        <v>0</v>
      </c>
      <c r="H15" s="163">
        <v>1.0300000000000001E-3</v>
      </c>
      <c r="I15" s="163">
        <v>0</v>
      </c>
      <c r="J15" s="164"/>
      <c r="K15" s="160"/>
      <c r="L15" s="162">
        <v>0.44374000000000002</v>
      </c>
      <c r="M15" s="163">
        <v>2.087E-2</v>
      </c>
      <c r="N15" s="163">
        <v>1.23E-3</v>
      </c>
      <c r="O15" s="163">
        <v>3.9034900000000001</v>
      </c>
      <c r="P15" s="163">
        <v>8.2052400000000001E-9</v>
      </c>
      <c r="Q15" s="163">
        <v>1.1800000000000001E-3</v>
      </c>
      <c r="R15" s="163">
        <v>2.5868199999999999</v>
      </c>
      <c r="S15" s="164"/>
      <c r="T15" s="160"/>
      <c r="U15" s="162">
        <v>3.08257</v>
      </c>
      <c r="V15" s="163">
        <v>3.8492500000000001</v>
      </c>
      <c r="W15" s="172"/>
      <c r="X15" s="160"/>
    </row>
    <row r="16" spans="1:27">
      <c r="A16" s="12" t="s">
        <v>107</v>
      </c>
      <c r="B16" s="160" t="s">
        <v>108</v>
      </c>
      <c r="C16" s="162">
        <v>0.31148999999999999</v>
      </c>
      <c r="D16" s="163">
        <v>1.065E-2</v>
      </c>
      <c r="E16" s="163">
        <v>7.5000000000000002E-4</v>
      </c>
      <c r="F16" s="163">
        <v>7.8688500000000001</v>
      </c>
      <c r="G16" s="163">
        <v>3.5486100000000002E-11</v>
      </c>
      <c r="H16" s="163">
        <v>-7.5367899999999994E-5</v>
      </c>
      <c r="I16" s="163">
        <v>-6.5859500000000004</v>
      </c>
      <c r="J16" s="164"/>
      <c r="K16" s="160"/>
      <c r="L16" s="162">
        <v>0.31148999999999999</v>
      </c>
      <c r="M16" s="163">
        <v>1.065E-2</v>
      </c>
      <c r="N16" s="163">
        <v>7.5000000000000002E-4</v>
      </c>
      <c r="O16" s="163">
        <v>7.8688500000000001</v>
      </c>
      <c r="P16" s="163">
        <v>3.5486100000000002E-11</v>
      </c>
      <c r="Q16" s="163">
        <v>-7.5367899999999994E-5</v>
      </c>
      <c r="R16" s="163">
        <v>-6.5859500000000004</v>
      </c>
      <c r="S16" s="164"/>
      <c r="T16" s="160"/>
      <c r="U16" s="162">
        <v>7.6045199999999999</v>
      </c>
      <c r="V16" s="163">
        <v>7.6045199999999999</v>
      </c>
      <c r="W16" s="172"/>
      <c r="X16" s="160"/>
    </row>
    <row r="17" spans="1:24">
      <c r="A17" s="12" t="s">
        <v>109</v>
      </c>
      <c r="B17" s="160" t="s">
        <v>110</v>
      </c>
      <c r="C17" s="162">
        <v>0.16134000000000001</v>
      </c>
      <c r="D17" s="163">
        <v>7.4999999999999997E-3</v>
      </c>
      <c r="E17" s="163">
        <v>4.8000000000000001E-4</v>
      </c>
      <c r="F17" s="163">
        <v>3.2057600000000002</v>
      </c>
      <c r="G17" s="163">
        <v>0</v>
      </c>
      <c r="H17" s="163">
        <v>1.7000000000000001E-4</v>
      </c>
      <c r="I17" s="163">
        <v>0</v>
      </c>
      <c r="J17" s="164"/>
      <c r="K17" s="160"/>
      <c r="L17" s="162">
        <v>0.18804000000000001</v>
      </c>
      <c r="M17" s="163">
        <v>1.0189999999999999E-2</v>
      </c>
      <c r="N17" s="163">
        <v>5.5000000000000003E-4</v>
      </c>
      <c r="O17" s="163">
        <v>4.0461799999999997</v>
      </c>
      <c r="P17" s="163">
        <v>1.0979500000000001E-8</v>
      </c>
      <c r="Q17" s="163">
        <v>3.2000000000000003E-4</v>
      </c>
      <c r="R17" s="163">
        <v>55.542610000000003</v>
      </c>
      <c r="S17" s="164"/>
      <c r="T17" s="160"/>
      <c r="U17" s="162">
        <v>3.2037800000000001</v>
      </c>
      <c r="V17" s="163">
        <v>3.9919899999999999</v>
      </c>
      <c r="W17" s="172"/>
      <c r="X17" s="160"/>
    </row>
    <row r="18" spans="1:24">
      <c r="A18" s="12" t="s">
        <v>111</v>
      </c>
      <c r="B18" s="160" t="s">
        <v>103</v>
      </c>
      <c r="C18" s="162">
        <v>0.15254999999999999</v>
      </c>
      <c r="D18" s="163">
        <v>1.7330000000000002E-2</v>
      </c>
      <c r="E18" s="163">
        <v>7.1000000000000002E-4</v>
      </c>
      <c r="F18" s="163">
        <v>1.9700299999999999</v>
      </c>
      <c r="G18" s="163">
        <v>7.0084900000000001E-10</v>
      </c>
      <c r="H18" s="163">
        <v>1.07E-3</v>
      </c>
      <c r="I18" s="163">
        <v>-4.6809799999999999</v>
      </c>
      <c r="J18" s="164">
        <v>1.92785537585238</v>
      </c>
      <c r="K18" s="160" t="s">
        <v>112</v>
      </c>
      <c r="L18" s="162">
        <v>0.15254999999999999</v>
      </c>
      <c r="M18" s="163">
        <v>1.7330000000000002E-2</v>
      </c>
      <c r="N18" s="163">
        <v>7.1000000000000002E-4</v>
      </c>
      <c r="O18" s="163">
        <v>1.9700299999999999</v>
      </c>
      <c r="P18" s="163">
        <v>7.0084900000000001E-10</v>
      </c>
      <c r="Q18" s="163">
        <v>1.07E-3</v>
      </c>
      <c r="R18" s="163">
        <v>-4.6809799999999999</v>
      </c>
      <c r="S18" s="164">
        <v>1.92785537585238</v>
      </c>
      <c r="T18" s="160" t="s">
        <v>112</v>
      </c>
      <c r="U18" s="162">
        <v>1.7987599999999999</v>
      </c>
      <c r="V18" s="163">
        <v>1.7987599999999999</v>
      </c>
      <c r="W18" s="172">
        <v>1.92785537585238</v>
      </c>
      <c r="X18" s="160" t="s">
        <v>112</v>
      </c>
    </row>
    <row r="19" spans="1:24">
      <c r="A19" s="12" t="s">
        <v>113</v>
      </c>
      <c r="B19" s="160" t="s">
        <v>114</v>
      </c>
      <c r="C19" s="162">
        <v>0.12503</v>
      </c>
      <c r="D19" s="163">
        <v>7.1000000000000004E-3</v>
      </c>
      <c r="E19" s="163">
        <v>2.5000000000000001E-4</v>
      </c>
      <c r="F19" s="163">
        <v>2.3567100000000001</v>
      </c>
      <c r="G19" s="163">
        <v>0</v>
      </c>
      <c r="H19" s="163">
        <v>2.4000000000000001E-4</v>
      </c>
      <c r="I19" s="163">
        <v>24.754740000000002</v>
      </c>
      <c r="J19" s="164"/>
      <c r="K19" s="160"/>
      <c r="L19" s="162">
        <v>0.12503</v>
      </c>
      <c r="M19" s="163">
        <v>7.1000000000000004E-3</v>
      </c>
      <c r="N19" s="163">
        <v>2.5000000000000001E-4</v>
      </c>
      <c r="O19" s="163">
        <v>2.3567100000000001</v>
      </c>
      <c r="P19" s="163">
        <v>0</v>
      </c>
      <c r="Q19" s="163">
        <v>2.4000000000000001E-4</v>
      </c>
      <c r="R19" s="163">
        <v>24.754740000000002</v>
      </c>
      <c r="S19" s="164"/>
      <c r="T19" s="160"/>
      <c r="U19" s="162">
        <v>2.29962</v>
      </c>
      <c r="V19" s="163">
        <v>2.29962</v>
      </c>
      <c r="W19" s="172"/>
      <c r="X19" s="160"/>
    </row>
    <row r="20" spans="1:24">
      <c r="A20" s="12" t="s">
        <v>115</v>
      </c>
      <c r="B20" s="160" t="s">
        <v>116</v>
      </c>
      <c r="C20" s="162">
        <v>0.11129</v>
      </c>
      <c r="D20" s="163">
        <v>3.29E-3</v>
      </c>
      <c r="E20" s="163">
        <v>2.1000000000000001E-4</v>
      </c>
      <c r="F20" s="163">
        <v>2.84362</v>
      </c>
      <c r="G20" s="163">
        <v>0</v>
      </c>
      <c r="H20" s="163">
        <v>8.3658699999999999E-5</v>
      </c>
      <c r="I20" s="163">
        <v>0</v>
      </c>
      <c r="J20" s="164"/>
      <c r="K20" s="160"/>
      <c r="L20" s="162">
        <v>0.22977</v>
      </c>
      <c r="M20" s="163">
        <v>6.6600000000000001E-3</v>
      </c>
      <c r="N20" s="163">
        <v>4.6000000000000001E-4</v>
      </c>
      <c r="O20" s="163">
        <v>3.3950900000000002</v>
      </c>
      <c r="P20" s="163">
        <v>1.1834200000000001E-11</v>
      </c>
      <c r="Q20" s="163">
        <v>1.2E-4</v>
      </c>
      <c r="R20" s="163">
        <v>1.6721200000000001</v>
      </c>
      <c r="S20" s="164"/>
      <c r="T20" s="160"/>
      <c r="U20" s="162">
        <v>2.8430199999999997</v>
      </c>
      <c r="V20" s="163">
        <v>3.2853599999999998</v>
      </c>
      <c r="W20" s="172"/>
      <c r="X20" s="160"/>
    </row>
    <row r="21" spans="1:24">
      <c r="A21" s="12" t="s">
        <v>117</v>
      </c>
      <c r="B21" s="160" t="s">
        <v>118</v>
      </c>
      <c r="C21" s="162">
        <v>9.1130000000000003E-2</v>
      </c>
      <c r="D21" s="163">
        <v>2.5899999999999999E-3</v>
      </c>
      <c r="E21" s="163">
        <v>2.0000000000000001E-4</v>
      </c>
      <c r="F21" s="163">
        <v>1.13442</v>
      </c>
      <c r="G21" s="163">
        <v>8.3721600000000005E-12</v>
      </c>
      <c r="H21" s="163">
        <v>3.0474999999999999E-5</v>
      </c>
      <c r="I21" s="163">
        <v>0.43724943866000004</v>
      </c>
      <c r="J21" s="164"/>
      <c r="K21" s="160"/>
      <c r="L21" s="162">
        <v>9.1130000000000003E-2</v>
      </c>
      <c r="M21" s="163">
        <v>2.5899999999999999E-3</v>
      </c>
      <c r="N21" s="163">
        <v>2.0000000000000001E-4</v>
      </c>
      <c r="O21" s="163">
        <v>1.13442</v>
      </c>
      <c r="P21" s="163">
        <v>8.3739400000000006E-12</v>
      </c>
      <c r="Q21" s="163">
        <v>3.0474999999999999E-5</v>
      </c>
      <c r="R21" s="163">
        <v>0.43725000000000003</v>
      </c>
      <c r="S21" s="164"/>
      <c r="T21" s="160"/>
      <c r="U21" s="162">
        <v>1.0021598336299999</v>
      </c>
      <c r="V21" s="163">
        <v>1.0021599999999999</v>
      </c>
      <c r="W21" s="172"/>
      <c r="X21" s="160"/>
    </row>
    <row r="22" spans="1:24">
      <c r="A22" s="12" t="s">
        <v>119</v>
      </c>
      <c r="B22" s="160" t="s">
        <v>120</v>
      </c>
      <c r="C22" s="162">
        <v>7.0230000000000001E-2</v>
      </c>
      <c r="D22" s="163">
        <v>3.1800000000000001E-3</v>
      </c>
      <c r="E22" s="163">
        <v>1.2E-4</v>
      </c>
      <c r="F22" s="163">
        <v>1.28973</v>
      </c>
      <c r="G22" s="163">
        <v>0</v>
      </c>
      <c r="H22" s="163">
        <v>2.5000000000000001E-4</v>
      </c>
      <c r="I22" s="163">
        <v>4.8700400000000004</v>
      </c>
      <c r="J22" s="164"/>
      <c r="K22" s="160"/>
      <c r="L22" s="162">
        <v>7.0230000000000001E-2</v>
      </c>
      <c r="M22" s="163">
        <v>3.1800000000000001E-3</v>
      </c>
      <c r="N22" s="163">
        <v>1.2E-4</v>
      </c>
      <c r="O22" s="163">
        <v>1.28973</v>
      </c>
      <c r="P22" s="163">
        <v>0</v>
      </c>
      <c r="Q22" s="163">
        <v>2.5000000000000001E-4</v>
      </c>
      <c r="R22" s="163">
        <v>4.8700400000000004</v>
      </c>
      <c r="S22" s="164"/>
      <c r="T22" s="160"/>
      <c r="U22" s="162">
        <v>1.22838</v>
      </c>
      <c r="V22" s="163">
        <v>1.22838</v>
      </c>
      <c r="W22" s="172"/>
      <c r="X22" s="160"/>
    </row>
    <row r="23" spans="1:24">
      <c r="A23" s="12" t="s">
        <v>121</v>
      </c>
      <c r="B23" s="160" t="s">
        <v>122</v>
      </c>
      <c r="C23" s="162">
        <v>2.895E-2</v>
      </c>
      <c r="D23" s="163">
        <v>2.7899999999999999E-3</v>
      </c>
      <c r="E23" s="163">
        <v>7.7674299999999996E-5</v>
      </c>
      <c r="F23" s="163">
        <v>0.81977</v>
      </c>
      <c r="G23" s="163">
        <v>8.2052400000000001E-9</v>
      </c>
      <c r="H23" s="163">
        <v>1.4999999999999999E-4</v>
      </c>
      <c r="I23" s="163">
        <v>2.5868199999999999</v>
      </c>
      <c r="J23" s="164"/>
      <c r="K23" s="160"/>
      <c r="L23" s="162">
        <v>2.895E-2</v>
      </c>
      <c r="M23" s="163">
        <v>2.7899999999999999E-3</v>
      </c>
      <c r="N23" s="163">
        <v>7.7674299999999996E-5</v>
      </c>
      <c r="O23" s="163">
        <v>0.81977</v>
      </c>
      <c r="P23" s="163">
        <v>8.2052400000000001E-9</v>
      </c>
      <c r="Q23" s="163">
        <v>1.4999999999999999E-4</v>
      </c>
      <c r="R23" s="163">
        <v>2.5868199999999999</v>
      </c>
      <c r="S23" s="164"/>
      <c r="T23" s="160"/>
      <c r="U23" s="162">
        <v>0.76668000000000003</v>
      </c>
      <c r="V23" s="163">
        <v>0.76668000000000003</v>
      </c>
      <c r="W23" s="172"/>
      <c r="X23" s="160"/>
    </row>
    <row r="24" spans="1:24">
      <c r="A24" s="12" t="s">
        <v>123</v>
      </c>
      <c r="B24" s="160" t="s">
        <v>124</v>
      </c>
      <c r="C24" s="162">
        <v>2.6700000000000002E-2</v>
      </c>
      <c r="D24" s="163">
        <v>2.6900000000000001E-3</v>
      </c>
      <c r="E24" s="163">
        <v>7.6129800000000004E-5</v>
      </c>
      <c r="F24" s="163">
        <v>0.84040999999999999</v>
      </c>
      <c r="G24" s="163">
        <v>1.0979500000000001E-8</v>
      </c>
      <c r="H24" s="163">
        <v>1.4999999999999999E-4</v>
      </c>
      <c r="I24" s="163">
        <v>55.542610000000003</v>
      </c>
      <c r="J24" s="164"/>
      <c r="K24" s="160"/>
      <c r="L24" s="162">
        <v>2.6700000000000002E-2</v>
      </c>
      <c r="M24" s="163">
        <v>2.6900000000000001E-3</v>
      </c>
      <c r="N24" s="163">
        <v>7.6129800000000004E-5</v>
      </c>
      <c r="O24" s="163">
        <v>0.84040999999999999</v>
      </c>
      <c r="P24" s="163">
        <v>1.0979500000000001E-8</v>
      </c>
      <c r="Q24" s="163">
        <v>1.4999999999999999E-4</v>
      </c>
      <c r="R24" s="163">
        <v>55.542610000000003</v>
      </c>
      <c r="S24" s="164"/>
      <c r="T24" s="160"/>
      <c r="U24" s="162">
        <v>0.78820999999999997</v>
      </c>
      <c r="V24" s="163">
        <v>0.78820999999999997</v>
      </c>
      <c r="W24" s="172"/>
      <c r="X24" s="160"/>
    </row>
    <row r="25" spans="1:24">
      <c r="A25" s="12" t="s">
        <v>125</v>
      </c>
      <c r="B25" s="160" t="s">
        <v>126</v>
      </c>
      <c r="C25" s="162">
        <v>1.099E-2</v>
      </c>
      <c r="D25" s="163">
        <v>2.2000000000000001E-3</v>
      </c>
      <c r="E25" s="163">
        <v>3.3847699999999998E-5</v>
      </c>
      <c r="F25" s="163">
        <v>0.30373</v>
      </c>
      <c r="G25" s="163">
        <v>2.4055299999999999E-10</v>
      </c>
      <c r="H25" s="163">
        <v>1.3999999999999999E-4</v>
      </c>
      <c r="I25" s="163">
        <v>-2418.8271800000002</v>
      </c>
      <c r="J25" s="164"/>
      <c r="K25" s="160"/>
      <c r="L25" s="162">
        <v>1.099E-2</v>
      </c>
      <c r="M25" s="163">
        <v>2.2000000000000001E-3</v>
      </c>
      <c r="N25" s="163">
        <v>3.3847699999999998E-5</v>
      </c>
      <c r="O25" s="163">
        <v>0.30373</v>
      </c>
      <c r="P25" s="163">
        <v>2.4055299999999999E-10</v>
      </c>
      <c r="Q25" s="163">
        <v>1.3999999999999999E-4</v>
      </c>
      <c r="R25" s="163">
        <v>-2418.8271800000002</v>
      </c>
      <c r="S25" s="164"/>
      <c r="T25" s="160"/>
      <c r="U25" s="162">
        <v>0.29993999999999998</v>
      </c>
      <c r="V25" s="163">
        <v>0.29993999999999998</v>
      </c>
      <c r="W25" s="172"/>
      <c r="X25" s="160"/>
    </row>
    <row r="26" spans="1:24">
      <c r="A26" s="12" t="s">
        <v>127</v>
      </c>
      <c r="B26" s="160" t="s">
        <v>128</v>
      </c>
      <c r="C26" s="162">
        <v>7.28E-3</v>
      </c>
      <c r="D26" s="163">
        <v>5.5999999999999995E-4</v>
      </c>
      <c r="E26" s="163">
        <v>4.4000000000000002E-4</v>
      </c>
      <c r="F26" s="163">
        <v>-0.65771999999999997</v>
      </c>
      <c r="G26" s="163">
        <v>3.3913800000000001E-13</v>
      </c>
      <c r="H26" s="163">
        <v>1.89053E-5</v>
      </c>
      <c r="I26" s="163">
        <v>-2.0072299999999998</v>
      </c>
      <c r="J26" s="164"/>
      <c r="K26" s="160"/>
      <c r="L26" s="162">
        <v>7.28E-3</v>
      </c>
      <c r="M26" s="163">
        <v>5.5999999999999995E-4</v>
      </c>
      <c r="N26" s="163">
        <v>4.4000000000000002E-4</v>
      </c>
      <c r="O26" s="163">
        <v>-0.65771999999999997</v>
      </c>
      <c r="P26" s="163">
        <v>3.3913800000000001E-13</v>
      </c>
      <c r="Q26" s="163">
        <v>1.89053E-5</v>
      </c>
      <c r="R26" s="163">
        <v>-2.0072299999999998</v>
      </c>
      <c r="S26" s="164"/>
      <c r="T26" s="160"/>
      <c r="U26" s="162">
        <v>-0.65966999999999998</v>
      </c>
      <c r="V26" s="163">
        <v>-0.65966999999999998</v>
      </c>
      <c r="W26" s="172"/>
      <c r="X26" s="160"/>
    </row>
    <row r="27" spans="1:24">
      <c r="A27" s="12" t="s">
        <v>129</v>
      </c>
      <c r="B27" s="160" t="s">
        <v>130</v>
      </c>
      <c r="C27" s="162">
        <v>6.5599999999999999E-3</v>
      </c>
      <c r="D27" s="163">
        <v>3.6000000000000002E-4</v>
      </c>
      <c r="E27" s="163">
        <v>1.24694E-5</v>
      </c>
      <c r="F27" s="163">
        <v>0.11393</v>
      </c>
      <c r="G27" s="163">
        <v>1.21199E-11</v>
      </c>
      <c r="H27" s="163">
        <v>1.55616E-5</v>
      </c>
      <c r="I27" s="163">
        <v>140.75221999999999</v>
      </c>
      <c r="J27" s="164"/>
      <c r="K27" s="160"/>
      <c r="L27" s="162">
        <v>6.5599999999999999E-3</v>
      </c>
      <c r="M27" s="163">
        <v>3.6000000000000002E-4</v>
      </c>
      <c r="N27" s="163">
        <v>1.24694E-5</v>
      </c>
      <c r="O27" s="163">
        <v>0.11393</v>
      </c>
      <c r="P27" s="163">
        <v>1.21199E-11</v>
      </c>
      <c r="Q27" s="163">
        <v>1.55616E-5</v>
      </c>
      <c r="R27" s="163">
        <v>140.75221999999999</v>
      </c>
      <c r="S27" s="164"/>
      <c r="T27" s="160"/>
      <c r="U27" s="162">
        <v>0.11058999999999999</v>
      </c>
      <c r="V27" s="163">
        <v>0.11058999999999999</v>
      </c>
      <c r="W27" s="172"/>
      <c r="X27" s="160"/>
    </row>
    <row r="28" spans="1:24">
      <c r="A28" s="12" t="s">
        <v>131</v>
      </c>
      <c r="B28" s="160" t="s">
        <v>132</v>
      </c>
      <c r="C28" s="162">
        <v>5.5500000000000002E-3</v>
      </c>
      <c r="D28" s="163">
        <v>4.2999999999999999E-4</v>
      </c>
      <c r="E28" s="163">
        <v>5.2999999999999998E-4</v>
      </c>
      <c r="F28" s="163">
        <v>-0.34787000000000001</v>
      </c>
      <c r="G28" s="163">
        <v>3.3793099999999998E-13</v>
      </c>
      <c r="H28" s="163">
        <v>1.5381100000000001E-5</v>
      </c>
      <c r="I28" s="163">
        <v>356.32679000000002</v>
      </c>
      <c r="J28" s="164"/>
      <c r="K28" s="160"/>
      <c r="L28" s="162">
        <v>5.5500000000000002E-3</v>
      </c>
      <c r="M28" s="163">
        <v>4.2999999999999999E-4</v>
      </c>
      <c r="N28" s="163">
        <v>5.2999999999999998E-4</v>
      </c>
      <c r="O28" s="163">
        <v>-0.34787000000000001</v>
      </c>
      <c r="P28" s="163">
        <v>3.3793099999999998E-13</v>
      </c>
      <c r="Q28" s="163">
        <v>1.5381100000000001E-5</v>
      </c>
      <c r="R28" s="163">
        <v>356.32679000000002</v>
      </c>
      <c r="S28" s="164"/>
      <c r="T28" s="160"/>
      <c r="U28" s="162">
        <v>-0.34954000000000002</v>
      </c>
      <c r="V28" s="163">
        <v>-0.34954000000000002</v>
      </c>
      <c r="W28" s="172"/>
      <c r="X28" s="160"/>
    </row>
    <row r="29" spans="1:24">
      <c r="A29" s="12" t="s">
        <v>133</v>
      </c>
      <c r="B29" s="160" t="s">
        <v>126</v>
      </c>
      <c r="C29" s="162">
        <v>4.3200000000000001E-3</v>
      </c>
      <c r="D29" s="163">
        <v>2.3000000000000001E-4</v>
      </c>
      <c r="E29" s="163">
        <v>1.3033999999999999E-5</v>
      </c>
      <c r="F29" s="163">
        <v>7.5520000000000004E-2</v>
      </c>
      <c r="G29" s="163">
        <v>5.2772000000000002E-12</v>
      </c>
      <c r="H29" s="163">
        <v>1.78189E-5</v>
      </c>
      <c r="I29" s="163">
        <v>-593.33052999999995</v>
      </c>
      <c r="J29" s="164">
        <v>0.25283333333333335</v>
      </c>
      <c r="K29" s="160" t="s">
        <v>134</v>
      </c>
      <c r="L29" s="162">
        <v>4.3200000000000001E-3</v>
      </c>
      <c r="M29" s="163">
        <v>2.3000000000000001E-4</v>
      </c>
      <c r="N29" s="163">
        <v>1.3033999999999999E-5</v>
      </c>
      <c r="O29" s="163">
        <v>7.5520000000000004E-2</v>
      </c>
      <c r="P29" s="163">
        <v>5.2772000000000002E-12</v>
      </c>
      <c r="Q29" s="163">
        <v>1.78189E-5</v>
      </c>
      <c r="R29" s="163">
        <v>-593.33052999999995</v>
      </c>
      <c r="S29" s="164">
        <v>0.25283333333333335</v>
      </c>
      <c r="T29" s="160" t="s">
        <v>134</v>
      </c>
      <c r="U29" s="162">
        <v>6.6220000000000001E-2</v>
      </c>
      <c r="V29" s="163">
        <v>6.6220000000000001E-2</v>
      </c>
      <c r="W29" s="172">
        <v>0.25283333333333335</v>
      </c>
      <c r="X29" s="160" t="s">
        <v>134</v>
      </c>
    </row>
    <row r="30" spans="1:24">
      <c r="A30" s="12" t="s">
        <v>135</v>
      </c>
      <c r="B30" s="160" t="s">
        <v>126</v>
      </c>
      <c r="C30" s="162">
        <v>4.1799999999999997E-3</v>
      </c>
      <c r="D30" s="163">
        <v>2.2000000000000001E-4</v>
      </c>
      <c r="E30" s="163">
        <v>1.26001E-5</v>
      </c>
      <c r="F30" s="163">
        <v>7.2459999999999997E-2</v>
      </c>
      <c r="G30" s="163">
        <v>5.0148800000000001E-12</v>
      </c>
      <c r="H30" s="163">
        <v>1.7113400000000001E-5</v>
      </c>
      <c r="I30" s="163">
        <v>-566.59591</v>
      </c>
      <c r="J30" s="164">
        <v>0.24255833333333335</v>
      </c>
      <c r="K30" s="160" t="s">
        <v>134</v>
      </c>
      <c r="L30" s="162">
        <v>4.1799999999999997E-3</v>
      </c>
      <c r="M30" s="163">
        <v>2.2000000000000001E-4</v>
      </c>
      <c r="N30" s="163">
        <v>1.26001E-5</v>
      </c>
      <c r="O30" s="163">
        <v>7.2459999999999997E-2</v>
      </c>
      <c r="P30" s="163">
        <v>5.0148800000000001E-12</v>
      </c>
      <c r="Q30" s="163">
        <v>1.7113400000000001E-5</v>
      </c>
      <c r="R30" s="163">
        <v>-566.59591</v>
      </c>
      <c r="S30" s="164">
        <v>0.24255833333333335</v>
      </c>
      <c r="T30" s="160" t="s">
        <v>134</v>
      </c>
      <c r="U30" s="162">
        <v>6.3539999999999999E-2</v>
      </c>
      <c r="V30" s="163">
        <v>6.3539999999999999E-2</v>
      </c>
      <c r="W30" s="172">
        <v>0.24255833333333335</v>
      </c>
      <c r="X30" s="160" t="s">
        <v>134</v>
      </c>
    </row>
    <row r="31" spans="1:24">
      <c r="A31" s="12" t="s">
        <v>136</v>
      </c>
      <c r="B31" s="160" t="s">
        <v>126</v>
      </c>
      <c r="C31" s="162">
        <v>4.15E-3</v>
      </c>
      <c r="D31" s="163">
        <v>6.8999999999999997E-4</v>
      </c>
      <c r="E31" s="163">
        <v>1.15494E-5</v>
      </c>
      <c r="F31" s="163">
        <v>0.32932</v>
      </c>
      <c r="G31" s="163">
        <v>3.96875E-12</v>
      </c>
      <c r="H31" s="163">
        <v>1.2999999999999999E-4</v>
      </c>
      <c r="I31" s="163">
        <v>-1.00698</v>
      </c>
      <c r="J31" s="164"/>
      <c r="K31" s="160"/>
      <c r="L31" s="162">
        <v>4.15E-3</v>
      </c>
      <c r="M31" s="163">
        <v>6.8999999999999997E-4</v>
      </c>
      <c r="N31" s="163">
        <v>1.15494E-5</v>
      </c>
      <c r="O31" s="163">
        <v>0.32932</v>
      </c>
      <c r="P31" s="163">
        <v>3.96875E-12</v>
      </c>
      <c r="Q31" s="163">
        <v>1.2999999999999999E-4</v>
      </c>
      <c r="R31" s="163">
        <v>-1.00698</v>
      </c>
      <c r="S31" s="164"/>
      <c r="T31" s="160"/>
      <c r="U31" s="162">
        <v>0.32477</v>
      </c>
      <c r="V31" s="163">
        <v>0.32477</v>
      </c>
      <c r="W31" s="172"/>
      <c r="X31" s="160"/>
    </row>
    <row r="32" spans="1:24">
      <c r="A32" s="12" t="s">
        <v>137</v>
      </c>
      <c r="B32" s="160" t="s">
        <v>126</v>
      </c>
      <c r="C32" s="162">
        <v>3.7599999999999999E-3</v>
      </c>
      <c r="D32" s="163">
        <v>2.9E-4</v>
      </c>
      <c r="E32" s="163">
        <v>1.11823E-5</v>
      </c>
      <c r="F32" s="163">
        <v>0.26174999999999998</v>
      </c>
      <c r="G32" s="163">
        <v>3.9159199999999997E-12</v>
      </c>
      <c r="H32" s="163">
        <v>2.1914899999999999E-5</v>
      </c>
      <c r="I32" s="163">
        <v>-362.53057000000001</v>
      </c>
      <c r="J32" s="164">
        <v>0.22416666666666665</v>
      </c>
      <c r="K32" s="160" t="s">
        <v>138</v>
      </c>
      <c r="L32" s="162">
        <v>3.7599999999999999E-3</v>
      </c>
      <c r="M32" s="163">
        <v>2.9E-4</v>
      </c>
      <c r="N32" s="163">
        <v>1.11823E-5</v>
      </c>
      <c r="O32" s="163">
        <v>0.26174999999999998</v>
      </c>
      <c r="P32" s="163">
        <v>3.9159199999999997E-12</v>
      </c>
      <c r="Q32" s="163">
        <v>2.1914899999999999E-5</v>
      </c>
      <c r="R32" s="163">
        <v>-362.53057000000001</v>
      </c>
      <c r="S32" s="164">
        <v>0.22416666666666665</v>
      </c>
      <c r="T32" s="160" t="s">
        <v>138</v>
      </c>
      <c r="U32" s="162">
        <v>0.25434000000000001</v>
      </c>
      <c r="V32" s="163">
        <v>0.25434000000000001</v>
      </c>
      <c r="W32" s="172">
        <v>0.22416666666666665</v>
      </c>
      <c r="X32" s="160" t="s">
        <v>138</v>
      </c>
    </row>
    <row r="33" spans="1:24">
      <c r="A33" s="12" t="s">
        <v>139</v>
      </c>
      <c r="B33" s="160" t="s">
        <v>126</v>
      </c>
      <c r="C33" s="162">
        <v>3.5599999999999998E-3</v>
      </c>
      <c r="D33" s="163">
        <v>2.7E-4</v>
      </c>
      <c r="E33" s="163">
        <v>1.06037E-5</v>
      </c>
      <c r="F33" s="163">
        <v>0.25083</v>
      </c>
      <c r="G33" s="163">
        <v>3.7014099999999997E-12</v>
      </c>
      <c r="H33" s="163">
        <v>2.1025800000000001E-5</v>
      </c>
      <c r="I33" s="163">
        <v>-351.76132999999999</v>
      </c>
      <c r="J33" s="164">
        <v>0.21472222222222223</v>
      </c>
      <c r="K33" s="160" t="s">
        <v>138</v>
      </c>
      <c r="L33" s="162">
        <v>3.5599999999999998E-3</v>
      </c>
      <c r="M33" s="163">
        <v>2.7E-4</v>
      </c>
      <c r="N33" s="163">
        <v>1.06037E-5</v>
      </c>
      <c r="O33" s="163">
        <v>0.25083</v>
      </c>
      <c r="P33" s="163">
        <v>3.7014099999999997E-12</v>
      </c>
      <c r="Q33" s="163">
        <v>2.1025800000000001E-5</v>
      </c>
      <c r="R33" s="163">
        <v>-351.76132999999999</v>
      </c>
      <c r="S33" s="164">
        <v>0.21472222222222223</v>
      </c>
      <c r="T33" s="160" t="s">
        <v>138</v>
      </c>
      <c r="U33" s="162">
        <v>0.24371999999999999</v>
      </c>
      <c r="V33" s="163">
        <v>0.24371999999999999</v>
      </c>
      <c r="W33" s="172">
        <v>0.21472222222222223</v>
      </c>
      <c r="X33" s="160" t="s">
        <v>138</v>
      </c>
    </row>
    <row r="34" spans="1:24">
      <c r="A34" s="12" t="s">
        <v>140</v>
      </c>
      <c r="B34" s="160" t="s">
        <v>126</v>
      </c>
      <c r="C34" s="162">
        <v>3.15E-3</v>
      </c>
      <c r="D34" s="163">
        <v>2.5000000000000001E-4</v>
      </c>
      <c r="E34" s="163">
        <v>9.3154500000000007E-6</v>
      </c>
      <c r="F34" s="163">
        <v>0.22939000000000001</v>
      </c>
      <c r="G34" s="163">
        <v>1.8818599999999998E-12</v>
      </c>
      <c r="H34" s="163">
        <v>1.9753199999999999E-5</v>
      </c>
      <c r="I34" s="163">
        <v>-473.49389000000002</v>
      </c>
      <c r="J34" s="164">
        <v>0.152045005321575</v>
      </c>
      <c r="K34" s="160" t="s">
        <v>134</v>
      </c>
      <c r="L34" s="162">
        <v>3.15E-3</v>
      </c>
      <c r="M34" s="163">
        <v>2.5000000000000001E-4</v>
      </c>
      <c r="N34" s="163">
        <v>9.3154500000000007E-6</v>
      </c>
      <c r="O34" s="163">
        <v>0.22939000000000001</v>
      </c>
      <c r="P34" s="163">
        <v>1.8818599999999998E-12</v>
      </c>
      <c r="Q34" s="163">
        <v>1.9753199999999999E-5</v>
      </c>
      <c r="R34" s="163">
        <v>-473.49389000000002</v>
      </c>
      <c r="S34" s="164">
        <v>0.152045005321575</v>
      </c>
      <c r="T34" s="160" t="s">
        <v>134</v>
      </c>
      <c r="U34" s="162">
        <v>0.22813</v>
      </c>
      <c r="V34" s="163">
        <v>0.22813</v>
      </c>
      <c r="W34" s="172">
        <v>0.152045005321575</v>
      </c>
      <c r="X34" s="160" t="s">
        <v>134</v>
      </c>
    </row>
    <row r="35" spans="1:24">
      <c r="A35" s="12" t="s">
        <v>141</v>
      </c>
      <c r="B35" s="160" t="s">
        <v>126</v>
      </c>
      <c r="C35" s="162">
        <v>2.98E-3</v>
      </c>
      <c r="D35" s="163">
        <v>1.2E-4</v>
      </c>
      <c r="E35" s="163">
        <v>8.4633999999999993E-6</v>
      </c>
      <c r="F35" s="163">
        <v>3.9260000000000003E-2</v>
      </c>
      <c r="G35" s="163">
        <v>1.77694E-14</v>
      </c>
      <c r="H35" s="163">
        <v>1.69396E-6</v>
      </c>
      <c r="I35" s="163">
        <v>-78.317700000000002</v>
      </c>
      <c r="J35" s="164">
        <v>0.10009444444444444</v>
      </c>
      <c r="K35" s="160" t="s">
        <v>134</v>
      </c>
      <c r="L35" s="162">
        <v>2.98E-3</v>
      </c>
      <c r="M35" s="163">
        <v>1.2E-4</v>
      </c>
      <c r="N35" s="163">
        <v>8.4633999999999993E-6</v>
      </c>
      <c r="O35" s="163">
        <v>3.9260000000000003E-2</v>
      </c>
      <c r="P35" s="163">
        <v>1.77694E-14</v>
      </c>
      <c r="Q35" s="163">
        <v>1.69396E-6</v>
      </c>
      <c r="R35" s="163">
        <v>-78.317700000000002</v>
      </c>
      <c r="S35" s="164">
        <v>0.10009444444444444</v>
      </c>
      <c r="T35" s="160" t="s">
        <v>134</v>
      </c>
      <c r="U35" s="162">
        <v>3.3169999999999998E-2</v>
      </c>
      <c r="V35" s="163">
        <v>3.3169999999999998E-2</v>
      </c>
      <c r="W35" s="172">
        <v>0.10009444444444444</v>
      </c>
      <c r="X35" s="160" t="s">
        <v>134</v>
      </c>
    </row>
    <row r="36" spans="1:24">
      <c r="A36" s="12" t="s">
        <v>142</v>
      </c>
      <c r="B36" s="160" t="s">
        <v>126</v>
      </c>
      <c r="C36" s="162">
        <v>2.65E-3</v>
      </c>
      <c r="D36" s="163">
        <v>1.1E-4</v>
      </c>
      <c r="E36" s="163">
        <v>7.4939499999999996E-6</v>
      </c>
      <c r="F36" s="163">
        <v>0.1235</v>
      </c>
      <c r="G36" s="163">
        <v>1.4166200000000001E-14</v>
      </c>
      <c r="H36" s="163">
        <v>1.49673E-6</v>
      </c>
      <c r="I36" s="163">
        <v>-43.783380000000001</v>
      </c>
      <c r="J36" s="164">
        <v>9.8611111111111108E-2</v>
      </c>
      <c r="K36" s="160" t="s">
        <v>138</v>
      </c>
      <c r="L36" s="162">
        <v>2.65E-3</v>
      </c>
      <c r="M36" s="163">
        <v>1.1E-4</v>
      </c>
      <c r="N36" s="163">
        <v>7.4939499999999996E-6</v>
      </c>
      <c r="O36" s="163">
        <v>0.1235</v>
      </c>
      <c r="P36" s="163">
        <v>1.4166200000000001E-14</v>
      </c>
      <c r="Q36" s="163">
        <v>1.49673E-6</v>
      </c>
      <c r="R36" s="163">
        <v>-43.783380000000001</v>
      </c>
      <c r="S36" s="164">
        <v>9.8611111111111108E-2</v>
      </c>
      <c r="T36" s="160" t="s">
        <v>138</v>
      </c>
      <c r="U36" s="162">
        <v>0.1181</v>
      </c>
      <c r="V36" s="163">
        <v>0.1181</v>
      </c>
      <c r="W36" s="172">
        <v>9.8611111111111108E-2</v>
      </c>
      <c r="X36" s="160" t="s">
        <v>138</v>
      </c>
    </row>
    <row r="37" spans="1:24">
      <c r="A37" s="12" t="s">
        <v>143</v>
      </c>
      <c r="B37" s="160" t="s">
        <v>126</v>
      </c>
      <c r="C37" s="162">
        <v>2.3700000000000001E-3</v>
      </c>
      <c r="D37" s="163">
        <v>1.1E-4</v>
      </c>
      <c r="E37" s="163">
        <v>7.6641899999999995E-6</v>
      </c>
      <c r="F37" s="163">
        <v>0.13754</v>
      </c>
      <c r="G37" s="163">
        <v>2.5693500000000001E-13</v>
      </c>
      <c r="H37" s="163">
        <v>1.68316E-6</v>
      </c>
      <c r="I37" s="163">
        <v>-43.662590000000002</v>
      </c>
      <c r="J37" s="164"/>
      <c r="K37" s="160"/>
      <c r="L37" s="162">
        <v>2.3700000000000001E-3</v>
      </c>
      <c r="M37" s="163">
        <v>1.1E-4</v>
      </c>
      <c r="N37" s="163">
        <v>7.6641899999999995E-6</v>
      </c>
      <c r="O37" s="163">
        <v>0.13754</v>
      </c>
      <c r="P37" s="163">
        <v>2.5693500000000001E-13</v>
      </c>
      <c r="Q37" s="163">
        <v>1.68316E-6</v>
      </c>
      <c r="R37" s="163">
        <v>-43.662590000000002</v>
      </c>
      <c r="S37" s="164"/>
      <c r="T37" s="160"/>
      <c r="U37" s="162">
        <v>0.13239000000000001</v>
      </c>
      <c r="V37" s="163">
        <v>0.13239000000000001</v>
      </c>
      <c r="W37" s="172"/>
      <c r="X37" s="160"/>
    </row>
    <row r="38" spans="1:24">
      <c r="A38" s="12" t="s">
        <v>144</v>
      </c>
      <c r="B38" s="160" t="s">
        <v>126</v>
      </c>
      <c r="C38" s="162">
        <v>1.4499999999999999E-3</v>
      </c>
      <c r="D38" s="163">
        <v>1.1E-4</v>
      </c>
      <c r="E38" s="163">
        <v>2.7502299999999999E-5</v>
      </c>
      <c r="F38" s="163">
        <v>3.6400000000000002E-2</v>
      </c>
      <c r="G38" s="163">
        <v>1.5045600000000001E-10</v>
      </c>
      <c r="H38" s="163">
        <v>2.3969999999999999E-5</v>
      </c>
      <c r="I38" s="163">
        <v>-0.80755999999999994</v>
      </c>
      <c r="J38" s="164"/>
      <c r="K38" s="160"/>
      <c r="L38" s="162">
        <v>1.4499999999999999E-3</v>
      </c>
      <c r="M38" s="163">
        <v>1.1E-4</v>
      </c>
      <c r="N38" s="163">
        <v>2.7502299999999999E-5</v>
      </c>
      <c r="O38" s="163">
        <v>3.6400000000000002E-2</v>
      </c>
      <c r="P38" s="163">
        <v>1.5045600000000001E-10</v>
      </c>
      <c r="Q38" s="163">
        <v>2.3969999999999999E-5</v>
      </c>
      <c r="R38" s="163">
        <v>-0.80755999999999994</v>
      </c>
      <c r="S38" s="164"/>
      <c r="T38" s="160"/>
      <c r="U38" s="162">
        <v>3.5779999999999999E-2</v>
      </c>
      <c r="V38" s="163">
        <v>3.5779999999999999E-2</v>
      </c>
      <c r="W38" s="172"/>
      <c r="X38" s="160"/>
    </row>
    <row r="39" spans="1:24">
      <c r="A39" s="12" t="s">
        <v>145</v>
      </c>
      <c r="B39" s="160" t="s">
        <v>146</v>
      </c>
      <c r="C39" s="162">
        <v>0.11869</v>
      </c>
      <c r="D39" s="163">
        <v>3.3700000000000002E-3</v>
      </c>
      <c r="E39" s="163">
        <v>2.5000000000000001E-4</v>
      </c>
      <c r="F39" s="163">
        <v>0.69730999999999999</v>
      </c>
      <c r="G39" s="163">
        <v>1.18288E-11</v>
      </c>
      <c r="H39" s="163">
        <v>3.9886599999999999E-5</v>
      </c>
      <c r="I39" s="163">
        <v>1.6717599999999999</v>
      </c>
      <c r="J39" s="164"/>
      <c r="K39" s="160"/>
      <c r="L39" s="162">
        <v>0.11869</v>
      </c>
      <c r="M39" s="163">
        <v>3.3700000000000002E-3</v>
      </c>
      <c r="N39" s="163">
        <v>2.5000000000000001E-4</v>
      </c>
      <c r="O39" s="163">
        <v>0.69730999999999999</v>
      </c>
      <c r="P39" s="163">
        <v>1.18288E-11</v>
      </c>
      <c r="Q39" s="163">
        <v>3.9886599999999999E-5</v>
      </c>
      <c r="R39" s="163">
        <v>1.6717599999999999</v>
      </c>
      <c r="S39" s="164"/>
      <c r="T39" s="160"/>
      <c r="U39" s="162">
        <v>0.54361000000000004</v>
      </c>
      <c r="V39" s="163">
        <v>0.54361000000000004</v>
      </c>
      <c r="W39" s="172"/>
      <c r="X39" s="160"/>
    </row>
    <row r="40" spans="1:24">
      <c r="A40" s="12" t="s">
        <v>147</v>
      </c>
      <c r="B40" s="160" t="s">
        <v>146</v>
      </c>
      <c r="C40" s="162">
        <v>0.11848</v>
      </c>
      <c r="D40" s="163">
        <v>3.3700000000000002E-3</v>
      </c>
      <c r="E40" s="163">
        <v>2.5000000000000001E-4</v>
      </c>
      <c r="F40" s="163">
        <v>0.55147000000000002</v>
      </c>
      <c r="G40" s="163">
        <v>1.1834200000000001E-11</v>
      </c>
      <c r="H40" s="163">
        <v>3.9904999999999998E-5</v>
      </c>
      <c r="I40" s="163">
        <v>1.6721200000000001</v>
      </c>
      <c r="J40" s="164"/>
      <c r="K40" s="160"/>
      <c r="L40" s="162">
        <v>0.11848</v>
      </c>
      <c r="M40" s="163">
        <v>3.3700000000000002E-3</v>
      </c>
      <c r="N40" s="163">
        <v>2.5000000000000001E-4</v>
      </c>
      <c r="O40" s="163">
        <v>0.55147000000000002</v>
      </c>
      <c r="P40" s="163">
        <v>1.1834200000000001E-11</v>
      </c>
      <c r="Q40" s="163">
        <v>3.9904999999999998E-5</v>
      </c>
      <c r="R40" s="163">
        <v>1.6721200000000001</v>
      </c>
      <c r="S40" s="164"/>
      <c r="T40" s="160"/>
      <c r="U40" s="162">
        <v>0.44234000000000001</v>
      </c>
      <c r="V40" s="163">
        <v>0.44234000000000001</v>
      </c>
      <c r="W40" s="172"/>
      <c r="X40" s="160"/>
    </row>
    <row r="41" spans="1:24">
      <c r="A41" s="12" t="s">
        <v>148</v>
      </c>
      <c r="B41" s="160" t="s">
        <v>126</v>
      </c>
      <c r="C41" s="162">
        <v>4.4000000000000002E-4</v>
      </c>
      <c r="D41" s="163">
        <v>3.5056499999999999E-5</v>
      </c>
      <c r="E41" s="163">
        <v>6.4416299999999999E-6</v>
      </c>
      <c r="F41" s="163">
        <v>8.6499999999999997E-3</v>
      </c>
      <c r="G41" s="163">
        <v>6.5193400000000002E-13</v>
      </c>
      <c r="H41" s="163">
        <v>1.61336E-6</v>
      </c>
      <c r="I41" s="163">
        <v>-7.1193400000000002</v>
      </c>
      <c r="J41" s="164"/>
      <c r="K41" s="160"/>
      <c r="L41" s="162">
        <v>4.4000000000000002E-4</v>
      </c>
      <c r="M41" s="163">
        <v>3.5056499999999999E-5</v>
      </c>
      <c r="N41" s="163">
        <v>6.4416299999999999E-6</v>
      </c>
      <c r="O41" s="163">
        <v>8.6499999999999997E-3</v>
      </c>
      <c r="P41" s="163">
        <v>6.5193400000000002E-13</v>
      </c>
      <c r="Q41" s="163">
        <v>1.61336E-6</v>
      </c>
      <c r="R41" s="163">
        <v>-7.1193400000000002</v>
      </c>
      <c r="S41" s="164"/>
      <c r="T41" s="160"/>
      <c r="U41" s="162">
        <v>8.4499999999999992E-3</v>
      </c>
      <c r="V41" s="163">
        <v>8.4499999999999992E-3</v>
      </c>
      <c r="W41" s="172"/>
      <c r="X41" s="160"/>
    </row>
    <row r="42" spans="1:24">
      <c r="A42" s="12" t="s">
        <v>149</v>
      </c>
      <c r="B42" s="160" t="s">
        <v>126</v>
      </c>
      <c r="C42" s="162">
        <v>4.2999999999999999E-4</v>
      </c>
      <c r="D42" s="163">
        <v>3.0412E-5</v>
      </c>
      <c r="E42" s="163">
        <v>1.63039E-6</v>
      </c>
      <c r="F42" s="163">
        <v>9.8700000000000003E-3</v>
      </c>
      <c r="G42" s="163">
        <v>1.06064E-12</v>
      </c>
      <c r="H42" s="163">
        <v>5.1133499999999999E-6</v>
      </c>
      <c r="I42" s="163">
        <v>-0.54596999999999996</v>
      </c>
      <c r="J42" s="164"/>
      <c r="K42" s="160"/>
      <c r="L42" s="162">
        <v>0</v>
      </c>
      <c r="M42" s="163">
        <v>3.0412E-5</v>
      </c>
      <c r="N42" s="163">
        <v>1.63039E-6</v>
      </c>
      <c r="O42" s="163">
        <v>9.8700000000000003E-3</v>
      </c>
      <c r="P42" s="163">
        <v>1.06064E-12</v>
      </c>
      <c r="Q42" s="163">
        <v>5.1133499999999999E-6</v>
      </c>
      <c r="R42" s="163">
        <v>-0.54596999999999996</v>
      </c>
      <c r="S42" s="164"/>
      <c r="T42" s="160"/>
      <c r="U42" s="162">
        <v>9.58E-3</v>
      </c>
      <c r="V42" s="163">
        <v>9.58E-3</v>
      </c>
      <c r="W42" s="172"/>
      <c r="X42" s="160"/>
    </row>
    <row r="43" spans="1:24">
      <c r="A43" s="12" t="s">
        <v>150</v>
      </c>
      <c r="B43" s="160" t="s">
        <v>126</v>
      </c>
      <c r="C43" s="162">
        <v>5.9309099999999998E-5</v>
      </c>
      <c r="D43" s="163">
        <v>1.2800000000000001E-3</v>
      </c>
      <c r="E43" s="163">
        <v>1.4070700000000001E-5</v>
      </c>
      <c r="F43" s="163">
        <v>6.3799999999999996E-2</v>
      </c>
      <c r="G43" s="163">
        <v>9.1426099999999996E-13</v>
      </c>
      <c r="H43" s="163">
        <v>8.0022699999999992E-6</v>
      </c>
      <c r="I43" s="163">
        <v>-3.5599999999999998E-3</v>
      </c>
      <c r="J43" s="164"/>
      <c r="K43" s="160"/>
      <c r="L43" s="162">
        <v>0</v>
      </c>
      <c r="M43" s="163">
        <v>1.2800000000000001E-3</v>
      </c>
      <c r="N43" s="163">
        <v>1.4070700000000001E-5</v>
      </c>
      <c r="O43" s="163">
        <v>6.3799999999999996E-2</v>
      </c>
      <c r="P43" s="163">
        <v>9.1426099999999996E-13</v>
      </c>
      <c r="Q43" s="163">
        <v>8.0022699999999992E-6</v>
      </c>
      <c r="R43" s="163">
        <v>-3.5599999999999998E-3</v>
      </c>
      <c r="S43" s="164"/>
      <c r="T43" s="160"/>
      <c r="U43" s="162">
        <v>6.2579999999999997E-2</v>
      </c>
      <c r="V43" s="163">
        <v>6.2579999999999997E-2</v>
      </c>
      <c r="W43" s="172"/>
      <c r="X43" s="160"/>
    </row>
    <row r="44" spans="1:24">
      <c r="A44" s="12" t="s">
        <v>151</v>
      </c>
      <c r="B44" s="160" t="s">
        <v>126</v>
      </c>
      <c r="C44" s="162">
        <v>4.0123299999999998E-7</v>
      </c>
      <c r="D44" s="163">
        <v>5.2142300000000001E-8</v>
      </c>
      <c r="E44" s="163">
        <v>2.0222900000000001E-9</v>
      </c>
      <c r="F44" s="163">
        <v>7.0299999999999998E-3</v>
      </c>
      <c r="G44" s="163">
        <v>7.3806499999999999E-16</v>
      </c>
      <c r="H44" s="163">
        <v>7.1082500000000001E-9</v>
      </c>
      <c r="I44" s="163">
        <v>18.927129999999998</v>
      </c>
      <c r="J44" s="164"/>
      <c r="K44" s="160"/>
      <c r="L44" s="162">
        <v>0</v>
      </c>
      <c r="M44" s="163">
        <v>5.2142300000000001E-8</v>
      </c>
      <c r="N44" s="163">
        <v>2.0222900000000001E-9</v>
      </c>
      <c r="O44" s="163">
        <v>7.0299999999999998E-3</v>
      </c>
      <c r="P44" s="163">
        <v>7.3806499999999999E-16</v>
      </c>
      <c r="Q44" s="163">
        <v>7.1082500000000001E-9</v>
      </c>
      <c r="R44" s="163">
        <v>18.927129999999998</v>
      </c>
      <c r="S44" s="164"/>
      <c r="T44" s="160"/>
      <c r="U44" s="162">
        <v>6.3200000000000001E-3</v>
      </c>
      <c r="V44" s="163">
        <v>6.3200000000000001E-3</v>
      </c>
      <c r="W44" s="172"/>
      <c r="X44" s="160"/>
    </row>
    <row r="45" spans="1:24">
      <c r="A45" s="12" t="s">
        <v>152</v>
      </c>
      <c r="B45" s="160" t="s">
        <v>153</v>
      </c>
      <c r="C45" s="162">
        <v>0</v>
      </c>
      <c r="D45" s="163">
        <v>0</v>
      </c>
      <c r="E45" s="163">
        <v>0</v>
      </c>
      <c r="F45" s="163">
        <v>0</v>
      </c>
      <c r="G45" s="163">
        <v>0</v>
      </c>
      <c r="H45" s="163">
        <v>0</v>
      </c>
      <c r="I45" s="163">
        <v>0</v>
      </c>
      <c r="J45" s="164"/>
      <c r="K45" s="160"/>
      <c r="L45" s="162">
        <v>2.2499999999999998E-3</v>
      </c>
      <c r="M45" s="163">
        <v>1.1E-4</v>
      </c>
      <c r="N45" s="163">
        <v>6.2532700000000004E-6</v>
      </c>
      <c r="O45" s="163">
        <v>1.9820000000000001E-2</v>
      </c>
      <c r="P45" s="163">
        <v>4.1653700000000003E-11</v>
      </c>
      <c r="Q45" s="163">
        <v>6.0127900000000004E-6</v>
      </c>
      <c r="R45" s="163">
        <v>1.31319E-5</v>
      </c>
      <c r="S45" s="164"/>
      <c r="T45" s="160"/>
      <c r="U45" s="162">
        <v>0</v>
      </c>
      <c r="V45" s="163">
        <v>1.9540600000000001E-5</v>
      </c>
      <c r="W45" s="172"/>
      <c r="X45" s="160"/>
    </row>
    <row r="46" spans="1:24">
      <c r="A46" s="12" t="s">
        <v>154</v>
      </c>
      <c r="B46" s="160" t="s">
        <v>153</v>
      </c>
      <c r="C46" s="162">
        <v>0</v>
      </c>
      <c r="D46" s="163">
        <v>0</v>
      </c>
      <c r="E46" s="163">
        <v>0</v>
      </c>
      <c r="F46" s="163">
        <v>0</v>
      </c>
      <c r="G46" s="163">
        <v>0</v>
      </c>
      <c r="H46" s="163">
        <v>0</v>
      </c>
      <c r="I46" s="163">
        <v>0</v>
      </c>
      <c r="J46" s="164"/>
      <c r="K46" s="160"/>
      <c r="L46" s="162">
        <v>1.1000000000000001E-3</v>
      </c>
      <c r="M46" s="163">
        <v>5.1639499999999999E-5</v>
      </c>
      <c r="N46" s="163">
        <v>3.04862E-6</v>
      </c>
      <c r="O46" s="163">
        <v>9.6600000000000002E-3</v>
      </c>
      <c r="P46" s="163">
        <v>2.0307200000000001E-11</v>
      </c>
      <c r="Q46" s="163">
        <v>2.9313900000000002E-6</v>
      </c>
      <c r="R46" s="163">
        <v>6.4021400000000003E-6</v>
      </c>
      <c r="S46" s="164"/>
      <c r="T46" s="160"/>
      <c r="U46" s="162">
        <v>0</v>
      </c>
      <c r="V46" s="163">
        <v>9.5265200000000007E-6</v>
      </c>
      <c r="W46" s="172"/>
      <c r="X46" s="160"/>
    </row>
    <row r="47" spans="1:24" ht="12.95" thickBot="1">
      <c r="A47" s="13" t="s">
        <v>155</v>
      </c>
      <c r="B47" s="161" t="s">
        <v>153</v>
      </c>
      <c r="C47" s="165">
        <v>0</v>
      </c>
      <c r="D47" s="166">
        <v>0</v>
      </c>
      <c r="E47" s="166">
        <v>0</v>
      </c>
      <c r="F47" s="166">
        <v>0</v>
      </c>
      <c r="G47" s="166">
        <v>0</v>
      </c>
      <c r="H47" s="166">
        <v>0</v>
      </c>
      <c r="I47" s="166">
        <v>0</v>
      </c>
      <c r="J47" s="167"/>
      <c r="K47" s="161"/>
      <c r="L47" s="165">
        <v>1.3390000000000001E-2</v>
      </c>
      <c r="M47" s="166">
        <v>6.3000000000000003E-4</v>
      </c>
      <c r="N47" s="166">
        <v>3.7162100000000001E-5</v>
      </c>
      <c r="O47" s="166">
        <v>0.11776</v>
      </c>
      <c r="P47" s="166">
        <v>2.4754000000000001E-10</v>
      </c>
      <c r="Q47" s="166">
        <v>3.5732999999999998E-5</v>
      </c>
      <c r="R47" s="166">
        <v>7.8040600000000006E-5</v>
      </c>
      <c r="S47" s="167"/>
      <c r="T47" s="161"/>
      <c r="U47" s="165">
        <v>0</v>
      </c>
      <c r="V47" s="166">
        <v>1.2E-4</v>
      </c>
      <c r="W47" s="173"/>
      <c r="X47" s="161"/>
    </row>
  </sheetData>
  <mergeCells count="9">
    <mergeCell ref="A12:A13"/>
    <mergeCell ref="J12:K12"/>
    <mergeCell ref="S12:T12"/>
    <mergeCell ref="B12:B13"/>
    <mergeCell ref="C11:T11"/>
    <mergeCell ref="U11:X11"/>
    <mergeCell ref="W12:X12"/>
    <mergeCell ref="L12:R12"/>
    <mergeCell ref="C12:I12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8" tint="0.79998168889431442"/>
  </sheetPr>
  <dimension ref="A1:Q25"/>
  <sheetViews>
    <sheetView workbookViewId="0">
      <selection activeCell="H19" sqref="H19"/>
    </sheetView>
  </sheetViews>
  <sheetFormatPr defaultColWidth="9.140625" defaultRowHeight="12.6"/>
  <cols>
    <col min="1" max="1" width="29.85546875" style="1" customWidth="1"/>
    <col min="2" max="2" width="17.28515625" style="1" bestFit="1" customWidth="1"/>
    <col min="3" max="3" width="9.140625" style="1"/>
    <col min="4" max="4" width="26.5703125" style="1" bestFit="1" customWidth="1"/>
    <col min="5" max="5" width="16.140625" style="1" bestFit="1" customWidth="1"/>
    <col min="6" max="16384" width="9.140625" style="1"/>
  </cols>
  <sheetData>
    <row r="1" spans="1:17">
      <c r="A1" s="2" t="s">
        <v>0</v>
      </c>
    </row>
    <row r="2" spans="1:17">
      <c r="A2" s="1" t="s">
        <v>1</v>
      </c>
    </row>
    <row r="3" spans="1:17">
      <c r="A3" s="1" t="s">
        <v>2</v>
      </c>
    </row>
    <row r="6" spans="1:17">
      <c r="A6" s="2" t="s">
        <v>3</v>
      </c>
    </row>
    <row r="7" spans="1:17">
      <c r="A7" s="4" t="s">
        <v>85</v>
      </c>
      <c r="B7" s="4"/>
      <c r="C7" s="4"/>
      <c r="D7" s="4"/>
      <c r="E7" s="4"/>
      <c r="F7" s="4"/>
      <c r="G7" s="5"/>
      <c r="H7" s="5"/>
      <c r="I7" s="5"/>
      <c r="J7" s="5"/>
      <c r="K7" s="5"/>
      <c r="L7" s="5"/>
      <c r="M7" s="5"/>
      <c r="N7" s="5"/>
      <c r="O7" s="5"/>
      <c r="P7" s="5"/>
      <c r="Q7" s="5"/>
    </row>
    <row r="8" spans="1:17" s="5" customFormat="1"/>
    <row r="10" spans="1:17" ht="12.95" thickBot="1">
      <c r="A10" s="80" t="s">
        <v>156</v>
      </c>
      <c r="B10" s="5"/>
      <c r="D10" s="80" t="s">
        <v>157</v>
      </c>
    </row>
    <row r="11" spans="1:17" ht="15" customHeight="1" thickBot="1">
      <c r="A11" s="190" t="s">
        <v>87</v>
      </c>
      <c r="B11" s="191"/>
      <c r="D11" s="188" t="s">
        <v>88</v>
      </c>
      <c r="E11" s="189"/>
    </row>
    <row r="12" spans="1:17" ht="12.95" thickBot="1">
      <c r="A12" s="25" t="s">
        <v>158</v>
      </c>
      <c r="B12" s="27" t="s">
        <v>159</v>
      </c>
      <c r="D12" s="25" t="s">
        <v>158</v>
      </c>
      <c r="E12" s="27" t="s">
        <v>159</v>
      </c>
    </row>
    <row r="13" spans="1:17">
      <c r="A13" s="81" t="s">
        <v>160</v>
      </c>
      <c r="B13" s="86">
        <v>1</v>
      </c>
      <c r="D13" s="81" t="s">
        <v>160</v>
      </c>
      <c r="E13" s="86">
        <v>1</v>
      </c>
    </row>
    <row r="14" spans="1:17">
      <c r="A14" s="81" t="s">
        <v>161</v>
      </c>
      <c r="B14" s="86">
        <v>1</v>
      </c>
      <c r="D14" s="81" t="s">
        <v>161</v>
      </c>
      <c r="E14" s="86">
        <v>1</v>
      </c>
    </row>
    <row r="15" spans="1:17">
      <c r="A15" s="79" t="s">
        <v>162</v>
      </c>
      <c r="B15" s="86">
        <v>36</v>
      </c>
      <c r="D15" s="79" t="s">
        <v>162</v>
      </c>
      <c r="E15" s="86">
        <v>25</v>
      </c>
    </row>
    <row r="16" spans="1:17">
      <c r="A16" s="79" t="s">
        <v>163</v>
      </c>
      <c r="B16" s="86">
        <v>34</v>
      </c>
      <c r="D16" s="79" t="s">
        <v>163</v>
      </c>
      <c r="E16" s="86">
        <v>25</v>
      </c>
    </row>
    <row r="17" spans="1:5">
      <c r="A17" s="79" t="s">
        <v>164</v>
      </c>
      <c r="B17" s="86">
        <v>298</v>
      </c>
      <c r="D17" s="79" t="s">
        <v>164</v>
      </c>
      <c r="E17" s="86">
        <v>298</v>
      </c>
    </row>
    <row r="18" spans="1:5" ht="12.95" thickBot="1">
      <c r="A18" s="82" t="s">
        <v>165</v>
      </c>
      <c r="B18" s="87">
        <v>22800</v>
      </c>
      <c r="D18" s="82" t="s">
        <v>165</v>
      </c>
      <c r="E18" s="87">
        <v>22800</v>
      </c>
    </row>
    <row r="25" spans="1:5" ht="15" customHeight="1"/>
  </sheetData>
  <mergeCells count="2">
    <mergeCell ref="D11:E11"/>
    <mergeCell ref="A11:B11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B63A5BC2D8C314AA85D8EB805C5FA18" ma:contentTypeVersion="10" ma:contentTypeDescription="Create a new document." ma:contentTypeScope="" ma:versionID="d790af006f1590162655558f8e4f79e9">
  <xsd:schema xmlns:xsd="http://www.w3.org/2001/XMLSchema" xmlns:xs="http://www.w3.org/2001/XMLSchema" xmlns:p="http://schemas.microsoft.com/office/2006/metadata/properties" xmlns:ns2="0cab7e1b-182b-4cf8-bbfe-5fa33281338d" xmlns:ns3="6721f12f-e32e-4dbc-b9a8-bab920865947" targetNamespace="http://schemas.microsoft.com/office/2006/metadata/properties" ma:root="true" ma:fieldsID="ebc1dbf8703930c73a5ef25d8fb5afe6" ns2:_="" ns3:_="">
    <xsd:import namespace="0cab7e1b-182b-4cf8-bbfe-5fa33281338d"/>
    <xsd:import namespace="6721f12f-e32e-4dbc-b9a8-bab920865947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ab7e1b-182b-4cf8-bbfe-5fa33281338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21f12f-e32e-4dbc-b9a8-bab92086594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A499964-33E7-4234-81DB-94B1DAB87347}"/>
</file>

<file path=customXml/itemProps2.xml><?xml version="1.0" encoding="utf-8"?>
<ds:datastoreItem xmlns:ds="http://schemas.openxmlformats.org/officeDocument/2006/customXml" ds:itemID="{4FDD2E81-4251-46A4-8176-B41F690787AA}"/>
</file>

<file path=customXml/itemProps3.xml><?xml version="1.0" encoding="utf-8"?>
<ds:datastoreItem xmlns:ds="http://schemas.openxmlformats.org/officeDocument/2006/customXml" ds:itemID="{E410605D-85F8-43D6-AEA5-9F2E4965511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Mutchek, Michele A. (CONTR)</dc:creator>
  <cp:keywords/>
  <dc:description/>
  <cp:lastModifiedBy>Krynock, Michelle M. (CONTR)</cp:lastModifiedBy>
  <cp:revision/>
  <dcterms:created xsi:type="dcterms:W3CDTF">2017-06-07T12:59:59Z</dcterms:created>
  <dcterms:modified xsi:type="dcterms:W3CDTF">2022-02-03T22:41:39Z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0x0101008B63A5BC2D8C314AA85D8EB805C5FA18</vt:lpwstr>
  </property>
</Properties>
</file>