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activeTab="1"/>
  </bookViews>
  <sheets>
    <sheet name="Info" sheetId="1" r:id="rId1"/>
    <sheet name="Data Summary" sheetId="2" r:id="rId2"/>
    <sheet name="PS" sheetId="3" r:id="rId3"/>
    <sheet name="Reference Source Info" sheetId="4" r:id="rId4"/>
    <sheet name="DQI" sheetId="5" r:id="rId5"/>
    <sheet name="Fuel consumption" sheetId="6" r:id="rId6"/>
    <sheet name="Landfill emissions" sheetId="9" r:id="rId7"/>
    <sheet name="Conversions" sheetId="7" r:id="rId8"/>
    <sheet name="Assumptions" sheetId="8" r:id="rId9"/>
    <sheet name="GaBi 6 Import" sheetId="10" r:id="rId10"/>
    <sheet name="Chart" sheetId="13" r:id="rId11"/>
  </sheets>
  <calcPr calcId="145621"/>
</workbook>
</file>

<file path=xl/calcChain.xml><?xml version="1.0" encoding="utf-8"?>
<calcChain xmlns="http://schemas.openxmlformats.org/spreadsheetml/2006/main">
  <c r="B14" i="9" l="1"/>
  <c r="B7" i="6"/>
  <c r="D56" i="2"/>
  <c r="G56" i="2"/>
  <c r="I56" i="2"/>
  <c r="H56" i="2"/>
  <c r="B6" i="9"/>
  <c r="B7" i="9"/>
  <c r="B8" i="9"/>
  <c r="B13" i="9"/>
  <c r="E26" i="2"/>
  <c r="B19" i="9"/>
  <c r="B20" i="9"/>
  <c r="B21" i="9"/>
  <c r="B23" i="9"/>
  <c r="E25" i="2"/>
  <c r="B25" i="2"/>
  <c r="B26" i="2"/>
  <c r="B27" i="2"/>
  <c r="B28" i="2"/>
  <c r="B30" i="2"/>
  <c r="B31" i="2"/>
  <c r="B24" i="9"/>
  <c r="E31" i="2"/>
  <c r="B34" i="9"/>
  <c r="B35" i="9"/>
  <c r="B36" i="9"/>
  <c r="B28" i="9"/>
  <c r="B29" i="9"/>
  <c r="B30" i="9"/>
  <c r="I9" i="5"/>
  <c r="N5" i="2"/>
  <c r="I7" i="5"/>
  <c r="H58" i="2"/>
  <c r="H59" i="2"/>
  <c r="G60" i="2"/>
  <c r="H60" i="2"/>
  <c r="H57" i="2"/>
  <c r="B35" i="2"/>
  <c r="B36" i="2"/>
  <c r="B37" i="2"/>
  <c r="B38" i="2"/>
  <c r="B39" i="2"/>
  <c r="E34" i="2"/>
  <c r="B32" i="2"/>
  <c r="B33" i="2"/>
  <c r="B34" i="2"/>
  <c r="H48" i="2"/>
  <c r="H47" i="2"/>
  <c r="B6" i="6"/>
  <c r="E24" i="2"/>
  <c r="B10" i="6"/>
  <c r="B11" i="6"/>
  <c r="B13" i="6"/>
  <c r="B14" i="6"/>
  <c r="E23" i="2"/>
  <c r="G47" i="2"/>
  <c r="I47" i="2"/>
  <c r="D3" i="1"/>
  <c r="C27" i="1"/>
  <c r="D4" i="1"/>
  <c r="I8" i="5"/>
  <c r="I6" i="5"/>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c r="I60" i="2"/>
  <c r="I50" i="2"/>
  <c r="H50" i="2"/>
  <c r="G50" i="2"/>
  <c r="G48" i="2"/>
  <c r="I48" i="2"/>
  <c r="B41" i="2"/>
  <c r="B40" i="2"/>
  <c r="B29" i="2"/>
  <c r="B24" i="2"/>
  <c r="B23" i="2"/>
  <c r="G11" i="2"/>
  <c r="E32" i="2"/>
  <c r="B32" i="9"/>
  <c r="E37" i="2"/>
  <c r="G57" i="2"/>
  <c r="I57" i="2"/>
  <c r="B37" i="9"/>
  <c r="E27" i="2"/>
  <c r="E28" i="2"/>
  <c r="E30" i="2"/>
  <c r="E36" i="2"/>
  <c r="G59" i="2"/>
  <c r="I59" i="2"/>
  <c r="E29" i="2"/>
  <c r="E35" i="2"/>
  <c r="G58" i="2"/>
  <c r="I58" i="2"/>
</calcChain>
</file>

<file path=xl/sharedStrings.xml><?xml version="1.0" encoding="utf-8"?>
<sst xmlns="http://schemas.openxmlformats.org/spreadsheetml/2006/main" count="899" uniqueCount="529">
  <si>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</si>
  <si>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</si>
  <si>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</si>
  <si>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</si>
  <si>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</si>
  <si>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</si>
  <si>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</si>
  <si>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</si>
  <si>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</si>
  <si>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</si>
  <si>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</si>
  <si>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</si>
  <si>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</si>
  <si>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</si>
  <si>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</si>
  <si>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</si>
  <si>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</si>
  <si>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</si>
  <si>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</si>
  <si>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</si>
  <si>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</si>
  <si>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</si>
  <si>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</si>
  <si>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</si>
  <si>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</si>
  <si>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</si>
  <si>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</si>
  <si>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</si>
  <si>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</si>
  <si>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</si>
  <si>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</si>
  <si>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</si>
  <si>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</si>
  <si>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</si>
  <si>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</si>
  <si>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</si>
  <si>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</si>
  <si>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</si>
  <si>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2.0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</si>
  <si>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</si>
  <si>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</si>
  <si>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</si>
  <si>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</si>
  <si>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</si>
  <si>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</si>
  <si>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</si>
  <si>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</si>
  <si>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</si>
  <si>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</si>
  <si>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</si>
  <si>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</si>
  <si>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</si>
  <si>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</si>
  <si>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</si>
  <si>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</si>
  <si>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</si>
  <si>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</si>
  <si>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</si>
  <si>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</si>
  <si>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</si>
  <si>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</si>
  <si>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</si>
  <si>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</si>
  <si>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</si>
  <si>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</si>
  <si>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</si>
  <si>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</si>
  <si>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</si>
  <si>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</si>
  <si>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</si>
  <si>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</si>
  <si>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</si>
  <si>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</si>
  <si>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</si>
  <si>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</si>
  <si>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</si>
  <si>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</si>
  <si>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 xml:space="preserve"> [Resource] </t>
  </si>
  <si>
    <t>Factor</t>
  </si>
  <si>
    <t>Amount</t>
  </si>
  <si>
    <t>&lt;select from list&gt;</t>
  </si>
  <si>
    <t>SECTION IV: OUTPUT FLOWS</t>
  </si>
  <si>
    <t>This section includes all output flows considered for this unit process</t>
  </si>
  <si>
    <t>Emission to air</t>
  </si>
  <si>
    <t>Methane [Organic emissions to air (group VOC)]</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</si>
  <si>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</si>
  <si>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</si>
  <si>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</si>
  <si>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</si>
  <si>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</si>
  <si>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</si>
  <si>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</si>
  <si>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</si>
  <si>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</si>
  <si>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</si>
  <si>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</si>
  <si>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</si>
  <si>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</si>
  <si>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</si>
  <si>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</si>
  <si>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</si>
  <si>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</si>
  <si>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</si>
  <si>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</si>
  <si>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</si>
  <si>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</si>
  <si>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</si>
  <si>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</si>
  <si>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</si>
  <si>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</si>
  <si>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</si>
  <si>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</si>
  <si>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</si>
  <si>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</si>
  <si>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</si>
  <si>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</si>
  <si>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</si>
  <si>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</si>
  <si>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</si>
  <si>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</si>
  <si>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</si>
  <si>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</si>
  <si>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</si>
  <si>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</si>
  <si>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</si>
  <si>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</si>
  <si>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</si>
  <si>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</si>
  <si>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</si>
  <si>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</si>
  <si>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</si>
  <si>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</si>
  <si>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</si>
  <si>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</si>
  <si>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</si>
  <si>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</si>
  <si>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</si>
  <si>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</si>
  <si>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</si>
  <si>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</si>
  <si>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</si>
  <si>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</si>
  <si>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</si>
  <si>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</si>
  <si>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</si>
  <si>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</si>
  <si>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</si>
  <si>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</si>
  <si>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</si>
  <si>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</si>
  <si>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</si>
  <si>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</si>
  <si>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</si>
  <si>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</si>
  <si>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</si>
  <si>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</si>
  <si>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</si>
  <si>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</si>
  <si>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</si>
  <si>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</si>
  <si>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</si>
  <si>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</si>
  <si>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</si>
  <si>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</si>
  <si>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</si>
  <si>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</si>
  <si>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</si>
  <si>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</si>
  <si>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</si>
  <si>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</si>
  <si>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</si>
  <si>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</si>
  <si>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</si>
  <si>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</si>
  <si>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</si>
  <si>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</si>
  <si>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</si>
  <si>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</si>
  <si>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</si>
  <si>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</si>
  <si>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</si>
  <si>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</si>
  <si>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</si>
  <si>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</si>
  <si>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</si>
  <si>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</si>
  <si>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</si>
  <si>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</si>
  <si>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</si>
  <si>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</si>
  <si>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</si>
  <si>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</si>
  <si>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</si>
  <si>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</si>
  <si>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</si>
  <si>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</si>
  <si>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</si>
  <si>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</si>
  <si>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</si>
  <si>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</si>
  <si>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</si>
  <si>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</si>
  <si>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</si>
  <si>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</si>
  <si>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</si>
  <si>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</si>
  <si>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</si>
  <si>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</si>
  <si>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</si>
  <si>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</si>
  <si>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</si>
  <si>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</si>
  <si>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</si>
  <si>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</si>
  <si>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</si>
  <si>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</si>
  <si>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</si>
  <si>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</si>
  <si>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</si>
  <si>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</si>
  <si>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</si>
  <si>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</si>
  <si>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</si>
  <si>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</si>
  <si>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</si>
  <si>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</si>
  <si>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</si>
  <si>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</si>
  <si>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</si>
  <si>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</si>
  <si>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</si>
  <si>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</si>
  <si>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</si>
  <si>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</si>
  <si>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</si>
  <si>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</si>
  <si>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</si>
  <si>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</si>
  <si>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</si>
  <si>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</si>
  <si>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Disposal, wood product, in landfill</t>
  </si>
  <si>
    <t>This process covers the disposal of generic wood furniture in a municipal landfill</t>
  </si>
  <si>
    <t>United States</t>
  </si>
  <si>
    <t>Diesel in equipment at landfill</t>
  </si>
  <si>
    <t>gal/1,000 lbs</t>
  </si>
  <si>
    <t>liters/1,000 lbs</t>
  </si>
  <si>
    <t>liters/kg</t>
  </si>
  <si>
    <t>Diesel in collection vehicle</t>
  </si>
  <si>
    <t>liters diesel</t>
  </si>
  <si>
    <t>tkm refuse truck</t>
  </si>
  <si>
    <t>EPA</t>
  </si>
  <si>
    <t>2012</t>
  </si>
  <si>
    <t>US LCI Database - Transport, refuse truck, diesel powered</t>
  </si>
  <si>
    <t>[2]</t>
  </si>
  <si>
    <t>Use of refuse truck</t>
  </si>
  <si>
    <t>liters</t>
  </si>
  <si>
    <t>tkm</t>
  </si>
  <si>
    <t>tkm for transport in a refuse truck to a landfill</t>
  </si>
  <si>
    <t>diesel_equip</t>
  </si>
  <si>
    <t>l/kg</t>
  </si>
  <si>
    <t>Liters diesel fuel combusted in equipment for operations at the landfill</t>
  </si>
  <si>
    <t>Transport, refuse truck, diesel</t>
  </si>
  <si>
    <t>[Technosphere] Transportation of product from consumer to the landfill</t>
  </si>
  <si>
    <t>Diesel, combusted in industrial equipment</t>
  </si>
  <si>
    <t>No</t>
  </si>
  <si>
    <t>2011</t>
  </si>
  <si>
    <t>2010</t>
  </si>
  <si>
    <t>NREL</t>
  </si>
  <si>
    <t>Nathan Hardesty</t>
  </si>
  <si>
    <t>Alberta Carpenter</t>
  </si>
  <si>
    <t>"U.S. Life Cycle Inventory Database - Transport, refuse truck, diesel powered." (2012). National Renewable Energy Laboratory, 2012. Accessed November 19, 2012: https://www.lcacommons.gov/nrel/search</t>
  </si>
  <si>
    <t xml:space="preserve">Wang, X., Padgett, J. M., Cruz, F. B. D. l., &amp; Barlaz, M. A. (2011). Wood Biodegradation in Laboratory-Scale Landfills. Environmental Science and Technology, 45(16), 6864-6871. </t>
  </si>
  <si>
    <t>Wood Biodegradation in Laboratory-Scale Landfills</t>
  </si>
  <si>
    <t>Wang, X</t>
  </si>
  <si>
    <t>Padgett, J. M., Cruz, F. B. D. l., &amp; Barlaz, M. A.</t>
  </si>
  <si>
    <t>ES&amp;T</t>
  </si>
  <si>
    <t>Carbon storage (hardwood)</t>
  </si>
  <si>
    <t>Carbon storage (softwood)</t>
  </si>
  <si>
    <t>Fraction of carbon from biomass stored in landfill</t>
  </si>
  <si>
    <t>Organic carbon (hardwood)</t>
  </si>
  <si>
    <t>Percent of dry weight</t>
  </si>
  <si>
    <t>Carbon released</t>
  </si>
  <si>
    <t>kg/kg dry weight</t>
  </si>
  <si>
    <t>Fraction CH4</t>
  </si>
  <si>
    <t>Fraction CO2</t>
  </si>
  <si>
    <t>Organic carbon (softwood)</t>
  </si>
  <si>
    <t>Methane collection efficiency</t>
  </si>
  <si>
    <t>Methane collected (hardwood)</t>
  </si>
  <si>
    <t>Methane released (hardwood)</t>
  </si>
  <si>
    <t>Methane collected (softwood)</t>
  </si>
  <si>
    <t>Methane released (softwood)</t>
  </si>
  <si>
    <t>softwood_CH4</t>
  </si>
  <si>
    <t>hardwood_CH4</t>
  </si>
  <si>
    <t>softwood_CH4_air</t>
  </si>
  <si>
    <t>hardwood_CH4_air</t>
  </si>
  <si>
    <t>kg/kg</t>
  </si>
  <si>
    <t>Kg methane released</t>
  </si>
  <si>
    <t>Carbon dioxide [Organic emissions to air]</t>
  </si>
  <si>
    <t>Kg methane captured and combusted for electricity production</t>
  </si>
  <si>
    <t>Kg biogenic CO2 released</t>
  </si>
  <si>
    <t>softwood_CO2_air</t>
  </si>
  <si>
    <t>hardwood_CO2_air</t>
  </si>
  <si>
    <t>CH4 generated (hardwood)</t>
  </si>
  <si>
    <t>CO2 generated (hardwood)</t>
  </si>
  <si>
    <t>CH4 generated (softwood)</t>
  </si>
  <si>
    <t>CO2 generated (softwood)</t>
  </si>
  <si>
    <t>softwood</t>
  </si>
  <si>
    <t>hardwood</t>
  </si>
  <si>
    <t>1-softwood</t>
  </si>
  <si>
    <t>Fraction of incoming wood represented by softwood</t>
  </si>
  <si>
    <t>Fraction of incoming wood represented by hardwood</t>
  </si>
  <si>
    <t>CH4_air</t>
  </si>
  <si>
    <t>CH4_power</t>
  </si>
  <si>
    <t>softwood*softwood_CH4 + hardwood*hardwood_CH4</t>
  </si>
  <si>
    <t>softwood*softwood_CH4_air + hardwood*hardwood_CH4_air</t>
  </si>
  <si>
    <t>softwood*softwood_CO2_air + hardwood*hardwood_CO2_air</t>
  </si>
  <si>
    <t>CO2_air</t>
  </si>
  <si>
    <t>Total methane released to the atmosphere</t>
  </si>
  <si>
    <t>Total methan captured and used for power production</t>
  </si>
  <si>
    <t>Total biogenic CO2 released to the atmosphere</t>
  </si>
  <si>
    <t>NGSC power production</t>
  </si>
  <si>
    <t>Power production using captured methane</t>
  </si>
  <si>
    <t>WARM Version 12 - Landfilling</t>
  </si>
  <si>
    <t>EPA. (2012). WARM Version 12 - Landfilling. U.S. Environmental Protection Agency, from http://www.epa.gov/climatechange/waste/downloads/Landfilling.pdf</t>
  </si>
  <si>
    <r>
      <t xml:space="preserve">Note: All inputs and outputs are normalized per the reference flow (e.g., per </t>
    </r>
    <r>
      <rPr>
        <b/>
        <sz val="10"/>
        <color indexed="8"/>
        <rFont val="Arial"/>
        <family val="2"/>
      </rPr>
      <t xml:space="preserve">kg </t>
    </r>
    <r>
      <rPr>
        <sz val="10"/>
        <color indexed="8"/>
        <rFont val="Arial"/>
        <family val="2"/>
      </rPr>
      <t>of wood)</t>
    </r>
  </si>
  <si>
    <t>This unit process provides a summary of relevant input and output flows associated with the transportation and disposal of a generic wood product in a municipal landfill. It includes methane and carbon dioxide produced from decomposition, and the use of captured methane for energy generation. Data on both hardwood and softwood are included, and the mix can be controlled by parameters.</t>
  </si>
  <si>
    <t>Reference [1]</t>
  </si>
  <si>
    <t>Reference [2]</t>
  </si>
  <si>
    <t>1,3</t>
  </si>
  <si>
    <t>Wood, to landfill, wet</t>
  </si>
  <si>
    <t>10.4% moisture</t>
  </si>
  <si>
    <t>Percent of wet weight</t>
  </si>
  <si>
    <t>Wood products have a moisture content of 10%</t>
  </si>
  <si>
    <t>Assumption [1]</t>
  </si>
  <si>
    <t>Carbon in wood products degrade and form a 50/50 split of CO2 and CH4</t>
  </si>
  <si>
    <t>Assumption [2]</t>
  </si>
  <si>
    <t>Fuel consumption</t>
  </si>
  <si>
    <t>Fuel for collection and landfill operation</t>
  </si>
  <si>
    <t>Landfill emissions</t>
  </si>
  <si>
    <t>Methane and carbon dioxide produced by wood in the landfill</t>
  </si>
  <si>
    <t>Carbon dioxide [Inorganic emissions to air]</t>
  </si>
  <si>
    <t>Reference [3]</t>
  </si>
  <si>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</si>
  <si>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</si>
  <si>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</si>
  <si>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</si>
  <si>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</si>
  <si>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</si>
  <si>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</si>
  <si>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</si>
  <si>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</si>
  <si>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</si>
  <si>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</si>
  <si>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</si>
  <si>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</si>
  <si>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</si>
  <si>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</si>
  <si>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</si>
  <si>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</si>
  <si>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</si>
  <si>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</si>
  <si>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</si>
  <si>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</si>
  <si>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</si>
  <si>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</si>
  <si>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</si>
  <si>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</si>
  <si>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</si>
  <si>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</si>
  <si>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</si>
  <si>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</si>
  <si>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</si>
  <si>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</si>
  <si>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</si>
  <si>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</si>
  <si>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</si>
  <si>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</si>
  <si>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</si>
  <si>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</si>
  <si>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</si>
  <si>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</si>
  <si>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</si>
  <si>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</si>
  <si>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</si>
  <si>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</si>
  <si>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</si>
  <si>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</si>
  <si>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</si>
  <si>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</si>
  <si>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</si>
  <si>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</si>
  <si>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</si>
  <si>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</si>
  <si>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</si>
  <si>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</si>
  <si>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</si>
  <si>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</si>
  <si>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</si>
  <si>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</si>
  <si>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</si>
  <si>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</si>
  <si>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</si>
  <si>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</si>
  <si>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</si>
  <si>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</si>
  <si>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</si>
  <si>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</si>
  <si>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</si>
  <si>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</si>
  <si>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</si>
  <si>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</si>
  <si>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</si>
  <si>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</si>
  <si>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</si>
  <si>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</si>
  <si>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</si>
  <si>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</si>
  <si>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</si>
  <si>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</si>
  <si>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</si>
  <si>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</si>
  <si>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</si>
  <si>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</si>
  <si>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</si>
  <si>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</si>
  <si>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</si>
  <si>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</si>
  <si>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</si>
  <si>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</si>
  <si>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</si>
  <si>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</si>
  <si>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</si>
  <si>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</si>
  <si>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</si>
  <si>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</si>
  <si>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</si>
  <si>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</si>
  <si>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</si>
  <si>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</si>
  <si>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</si>
  <si>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</si>
  <si>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</si>
  <si>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</si>
  <si>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</si>
  <si>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</si>
  <si>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</si>
  <si>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</si>
  <si>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</si>
  <si>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</si>
  <si>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</si>
  <si>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</si>
  <si>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</si>
  <si>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</si>
  <si>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</si>
  <si>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</si>
  <si>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</si>
  <si>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</si>
  <si>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</si>
  <si>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</si>
  <si>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</si>
  <si>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</si>
  <si>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</si>
  <si>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</si>
  <si>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</si>
  <si>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</si>
  <si>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</si>
  <si>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</si>
  <si>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</si>
  <si>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</si>
  <si>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</si>
  <si>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</si>
  <si>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</si>
  <si>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</si>
  <si>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</si>
  <si>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</si>
  <si>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</si>
  <si>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</si>
  <si>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</si>
  <si>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</si>
  <si>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</si>
  <si>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</si>
  <si>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relevant input and output flows associated with the transportation and disposal of a generic wood product in a municipal landfill. It includes methane and carbon dioxide produced from decomposition, and the use of captured methane for energy generation. Data on both hardwood and softwood are included, and the mix can be controlled by parameters. The reference flow of this unit process is: 1 kg of Disposal, wood product, in landfill</t>
  </si>
  <si>
    <t/>
  </si>
  <si>
    <t>Power generated (hardwood)</t>
  </si>
  <si>
    <t>scf/kg dry weight</t>
  </si>
  <si>
    <t>kwh/kg dry weight</t>
  </si>
  <si>
    <t>Power generated (softwood)</t>
  </si>
  <si>
    <t>Wood furniture, in landfill</t>
  </si>
  <si>
    <t>Collection_eff</t>
  </si>
  <si>
    <t>soft_CH4_gen</t>
  </si>
  <si>
    <t>hard_CH4_gen</t>
  </si>
  <si>
    <t>soft_CH4_coll</t>
  </si>
  <si>
    <t>hard_CH4_coll</t>
  </si>
  <si>
    <t>Reference flow</t>
  </si>
  <si>
    <t>This unit process is composed of this document and the file, Stage5_O_Disposal_wood_product_in_landfill_2013.01.docx, which provides additional details regarding calculations, data quality, and references as relevant.</t>
  </si>
  <si>
    <t>l</t>
  </si>
  <si>
    <t>GaBi 6</t>
  </si>
  <si>
    <t>[Technosphere] Diesel used in on-site equipment</t>
  </si>
  <si>
    <t>t-km/kg</t>
  </si>
  <si>
    <t>t-km</t>
  </si>
  <si>
    <t>[t-km] for transport in a refuse truck to a landfill</t>
  </si>
  <si>
    <t>[Liters/kg] diesel fuel combusted in equipment for operations at the landfill</t>
  </si>
  <si>
    <t>1,2</t>
  </si>
  <si>
    <t>[kg/kg] Methane generated by softwood decomposition per kg of wet landfilled softwood</t>
  </si>
  <si>
    <t>[kg/kg] Methane generated by hardwood decomposition per kg of wet landfilled hardwood</t>
  </si>
  <si>
    <t>kg/kg wet weight</t>
  </si>
  <si>
    <t>[dimensionless] Fraction of incoming wood represented by softwood</t>
  </si>
  <si>
    <t>[dimensionless] Fraction of incoming wood represented by hardwood</t>
  </si>
  <si>
    <t>[kg/kg] Total methane released to the atmosphere per kg of wet landfilled wood</t>
  </si>
  <si>
    <t>[kg/kg] Total methane captured and used for power production per kg of wet landfilled wood</t>
  </si>
  <si>
    <t>[kg/kg] Total biogenic CO2 released to the atmosphere per kg of wet landfilled wood</t>
  </si>
  <si>
    <t>[dimensionless] Efficiency of methane collection at the landfill</t>
  </si>
  <si>
    <t>Methane [Intermediate product]</t>
  </si>
  <si>
    <t>[kg/kg] Captured methane per kg of wet landfilled softwood</t>
  </si>
  <si>
    <t>[kg/kg] Captured methane per kg of wet landfilled hardwood</t>
  </si>
  <si>
    <t>[kg/kg] methane released per kg of wet landfilled softwood</t>
  </si>
  <si>
    <t>[kg/kg] methane released per kg of wet landfilled hardwood</t>
  </si>
  <si>
    <t>[kg/kg] biogenic CO2 released per kg of wet landfilled hardwood</t>
  </si>
  <si>
    <t>[kg/kg] biogenic CO2 released per kg of wet landfilled softwood</t>
  </si>
  <si>
    <t>Captured methane</t>
  </si>
  <si>
    <t>[Technosphere] Wood furniture with 10.4% moisture</t>
  </si>
  <si>
    <t>soft_CH4_gen*Collection_eff</t>
  </si>
  <si>
    <t>hard_CH4_gen*Collection_eff</t>
  </si>
  <si>
    <t>soft_CH4_gen-soft_CH4_coll</t>
  </si>
  <si>
    <t>hard_CH4_gen-hard_CH4_coll</t>
  </si>
  <si>
    <t>softwood*softwood_CH4_air+hardwood*hardwood_CH4_air</t>
  </si>
  <si>
    <t>softwood*soft_CH4_coll + hardwood*hard_CH4_coll</t>
  </si>
  <si>
    <t>GaBi 6 Import</t>
  </si>
  <si>
    <t>Data Summary page formatted for importation into the GaBi 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</si>
</sst>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0.0%"/>
    <numFmt numFmtId="175" formatCode="[$-409]m/d/yy\ h:mm\ AM/PM;@"/>
    <numFmt numFmtId="176" formatCode="0.0E+00"/>
  </numFmts>
  <fonts count="5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rgb="FF3F3F76"/>
      <name val="Calibri"/>
      <family val="2"/>
      <scheme val="minor"/>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FFCC99"/>
      </patternFill>
    </fill>
  </fills>
  <borders count="5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diagonal/>
    </border>
  </borders>
  <cellStyleXfs count="100">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2" fillId="15"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3" fillId="25"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32" borderId="0" applyNumberFormat="0" applyBorder="0" applyAlignment="0" applyProtection="0"/>
    <xf numFmtId="0" fontId="34" fillId="16" borderId="0" applyNumberFormat="0" applyBorder="0" applyAlignment="0" applyProtection="0"/>
    <xf numFmtId="0" fontId="35" fillId="33" borderId="44" applyNumberFormat="0" applyAlignment="0" applyProtection="0"/>
    <xf numFmtId="0" fontId="36" fillId="34"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7" fillId="0" borderId="0" applyNumberFormat="0" applyFill="0" applyBorder="0" applyAlignment="0" applyProtection="0"/>
    <xf numFmtId="0" fontId="38" fillId="17" borderId="0" applyNumberFormat="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20" borderId="44" applyNumberFormat="0" applyAlignment="0" applyProtection="0"/>
    <xf numFmtId="0" fontId="44" fillId="0" borderId="49" applyNumberFormat="0" applyFill="0" applyAlignment="0" applyProtection="0"/>
    <xf numFmtId="0" fontId="45" fillId="35" borderId="0" applyNumberFormat="0" applyBorder="0" applyAlignment="0" applyProtection="0"/>
    <xf numFmtId="0" fontId="4" fillId="0" borderId="0"/>
    <xf numFmtId="0" fontId="4" fillId="36" borderId="50" applyNumberFormat="0" applyFont="0" applyAlignment="0" applyProtection="0"/>
    <xf numFmtId="0" fontId="4" fillId="36" borderId="50" applyNumberFormat="0" applyFont="0" applyAlignment="0" applyProtection="0"/>
    <xf numFmtId="0" fontId="46" fillId="33"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52" applyNumberFormat="0" applyProtection="0">
      <alignment horizontal="center" wrapText="1"/>
    </xf>
    <xf numFmtId="0" fontId="6" fillId="37" borderId="53"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4" applyNumberFormat="0">
      <alignment wrapText="1"/>
    </xf>
    <xf numFmtId="0" fontId="4" fillId="39" borderId="54"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8" fillId="0" borderId="0">
      <alignment horizontal="center" vertical="center"/>
    </xf>
    <xf numFmtId="0" fontId="49" fillId="0" borderId="0" applyNumberFormat="0" applyFill="0" applyBorder="0" applyAlignment="0" applyProtection="0"/>
    <xf numFmtId="0" fontId="50" fillId="0" borderId="55" applyNumberFormat="0" applyFill="0" applyAlignment="0" applyProtection="0"/>
    <xf numFmtId="0" fontId="51" fillId="0" borderId="0" applyNumberFormat="0" applyFill="0" applyBorder="0" applyAlignment="0" applyProtection="0"/>
    <xf numFmtId="173" fontId="4" fillId="0" borderId="0">
      <alignment horizontal="center" vertical="center"/>
    </xf>
    <xf numFmtId="173" fontId="4" fillId="0" borderId="0">
      <alignment horizontal="center" vertical="center"/>
    </xf>
    <xf numFmtId="9" fontId="1" fillId="0" borderId="0" applyFont="0" applyFill="0" applyBorder="0" applyAlignment="0" applyProtection="0"/>
    <xf numFmtId="0" fontId="52" fillId="40" borderId="56" applyNumberFormat="0" applyAlignment="0" applyProtection="0"/>
  </cellStyleXfs>
  <cellXfs count="392">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5"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30"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15" fillId="6" borderId="0" xfId="0" applyFont="1" applyFill="1"/>
    <xf numFmtId="0" fontId="0" fillId="7" borderId="50" xfId="0" applyFill="1" applyBorder="1"/>
    <xf numFmtId="0" fontId="15" fillId="10" borderId="16" xfId="0" applyFont="1" applyFill="1" applyBorder="1" applyAlignment="1" applyProtection="1">
      <alignment horizontal="center" vertical="top"/>
      <protection hidden="1"/>
    </xf>
    <xf numFmtId="174" fontId="15" fillId="0" borderId="0" xfId="98" applyNumberFormat="1" applyFont="1"/>
    <xf numFmtId="10" fontId="15" fillId="0" borderId="0" xfId="98" applyNumberFormat="1" applyFont="1"/>
    <xf numFmtId="9" fontId="15" fillId="0" borderId="0" xfId="0" applyNumberFormat="1" applyFont="1"/>
    <xf numFmtId="165" fontId="15" fillId="6" borderId="0" xfId="0" applyNumberFormat="1" applyFont="1" applyFill="1"/>
    <xf numFmtId="0" fontId="0" fillId="6" borderId="0" xfId="0" applyFill="1"/>
    <xf numFmtId="0" fontId="52" fillId="40" borderId="56" xfId="99" applyAlignment="1">
      <alignment wrapText="1"/>
    </xf>
    <xf numFmtId="175" fontId="52" fillId="40" borderId="56" xfId="99" applyNumberFormat="1" applyAlignment="1">
      <alignment wrapText="1"/>
    </xf>
    <xf numFmtId="9" fontId="0" fillId="0" borderId="0" xfId="0" applyNumberFormat="1"/>
    <xf numFmtId="0" fontId="52" fillId="40" borderId="56" xfId="99"/>
    <xf numFmtId="10" fontId="52" fillId="40" borderId="56" xfId="99" applyNumberFormat="1"/>
    <xf numFmtId="0" fontId="4" fillId="5" borderId="57" xfId="2" applyFont="1" applyFill="1" applyBorder="1" applyAlignment="1">
      <alignment horizontal="left" vertical="center" wrapText="1"/>
    </xf>
    <xf numFmtId="176" fontId="15" fillId="0" borderId="16" xfId="0" applyNumberFormat="1" applyFont="1" applyFill="1" applyBorder="1"/>
    <xf numFmtId="0" fontId="15" fillId="0" borderId="0" xfId="0" applyFont="1" applyFill="1"/>
    <xf numFmtId="165" fontId="15" fillId="0" borderId="0" xfId="0" applyNumberFormat="1" applyFont="1" applyFill="1"/>
    <xf numFmtId="164" fontId="15" fillId="0" borderId="0" xfId="0" applyNumberFormat="1" applyFont="1" applyFill="1"/>
    <xf numFmtId="165" fontId="15" fillId="10" borderId="16" xfId="0" applyNumberFormat="1" applyFont="1" applyFill="1" applyBorder="1" applyAlignment="1" applyProtection="1">
      <alignment vertical="top"/>
      <protection hidden="1"/>
    </xf>
    <xf numFmtId="0" fontId="4" fillId="0" borderId="16" xfId="2"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2" applyFont="1" applyFill="1" applyBorder="1" applyAlignment="1" applyProtection="1">
      <alignment horizontal="left" vertical="top" wrapText="1"/>
      <protection locked="0"/>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00">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xfId="99" builtinId="20"/>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xfId="98"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4">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47625</xdr:rowOff>
        </xdr:from>
        <xdr:to>
          <xdr:col>3</xdr:col>
          <xdr:colOff>1000125</xdr:colOff>
          <xdr:row>16</xdr:row>
          <xdr:rowOff>247650</xdr:rowOff>
        </xdr:to>
        <xdr:sp macro="" textlink="">
          <xdr:nvSpPr>
            <xdr:cNvPr id="1025" name="Process"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1219200</xdr:colOff>
          <xdr:row>16</xdr:row>
          <xdr:rowOff>57150</xdr:rowOff>
        </xdr:from>
        <xdr:to>
          <xdr:col>3</xdr:col>
          <xdr:colOff>2095500</xdr:colOff>
          <xdr:row>16</xdr:row>
          <xdr:rowOff>257175</xdr:rowOff>
        </xdr:to>
        <xdr:sp macro="" textlink="">
          <xdr:nvSpPr>
            <xdr:cNvPr id="1026" name="CheckBox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2343150</xdr:colOff>
          <xdr:row>16</xdr:row>
          <xdr:rowOff>57150</xdr:rowOff>
        </xdr:from>
        <xdr:to>
          <xdr:col>3</xdr:col>
          <xdr:colOff>3295650</xdr:colOff>
          <xdr:row>16</xdr:row>
          <xdr:rowOff>257175</xdr:rowOff>
        </xdr:to>
        <xdr:sp macro="" textlink="">
          <xdr:nvSpPr>
            <xdr:cNvPr id="1027" name="Check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3457575</xdr:colOff>
          <xdr:row>16</xdr:row>
          <xdr:rowOff>57150</xdr:rowOff>
        </xdr:from>
        <xdr:to>
          <xdr:col>4</xdr:col>
          <xdr:colOff>723900</xdr:colOff>
          <xdr:row>16</xdr:row>
          <xdr:rowOff>257175</xdr:rowOff>
        </xdr:to>
        <xdr:sp macro="" textlink="">
          <xdr:nvSpPr>
            <xdr:cNvPr id="1028" name="CheckBox3"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38101</xdr:colOff>
      <xdr:row>4</xdr:row>
      <xdr:rowOff>38100</xdr:rowOff>
    </xdr:from>
    <xdr:to>
      <xdr:col>24</xdr:col>
      <xdr:colOff>19050</xdr:colOff>
      <xdr:row>27</xdr:row>
      <xdr:rowOff>127738</xdr:rowOff>
    </xdr:to>
    <xdr:pic>
      <xdr:nvPicPr>
        <xdr:cNvPr id="2049" name="Picture 1"/>
        <xdr:cNvPicPr>
          <a:picLocks noChangeAspect="1" noChangeArrowheads="1"/>
        </xdr:cNvPicPr>
      </xdr:nvPicPr>
      <xdr:blipFill>
        <a:blip xmlns:r="http://schemas.openxmlformats.org/officeDocument/2006/relationships" r:embed="rId1" cstate="print"/>
        <a:srcRect l="63594" t="28240" r="4687" b="14166"/>
        <a:stretch>
          <a:fillRect/>
        </a:stretch>
      </xdr:blipFill>
      <xdr:spPr bwMode="auto">
        <a:xfrm>
          <a:off x="10534651" y="876300"/>
          <a:ext cx="7296149" cy="4471138"/>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352425</xdr:colOff>
      <xdr:row>0</xdr:row>
      <xdr:rowOff>228601</xdr:rowOff>
    </xdr:from>
    <xdr:to>
      <xdr:col>25</xdr:col>
      <xdr:colOff>401744</xdr:colOff>
      <xdr:row>29</xdr:row>
      <xdr:rowOff>142875</xdr:rowOff>
    </xdr:to>
    <xdr:pic>
      <xdr:nvPicPr>
        <xdr:cNvPr id="2050" name="Picture 2"/>
        <xdr:cNvPicPr>
          <a:picLocks noChangeAspect="1" noChangeArrowheads="1"/>
        </xdr:cNvPicPr>
      </xdr:nvPicPr>
      <xdr:blipFill>
        <a:blip xmlns:r="http://schemas.openxmlformats.org/officeDocument/2006/relationships" r:embed="rId1" cstate="print"/>
        <a:srcRect l="11461" t="19628" r="9524" b="15393"/>
        <a:stretch>
          <a:fillRect/>
        </a:stretch>
      </xdr:blipFill>
      <xdr:spPr bwMode="auto">
        <a:xfrm>
          <a:off x="10525125" y="228601"/>
          <a:ext cx="8583719" cy="5514974"/>
        </a:xfrm>
        <a:prstGeom prst="rect">
          <a:avLst/>
        </a:prstGeom>
        <a:noFill/>
        <a:ln w="1">
          <a:noFill/>
          <a:miter lim="800000"/>
          <a:headEnd/>
          <a:tailEnd type="none" w="med" len="med"/>
        </a:ln>
        <a:effectLst/>
      </xdr:spPr>
    </xdr:pic>
    <xdr:clientData/>
  </xdr:twoCellAnchor>
  <xdr:twoCellAnchor>
    <xdr:from>
      <xdr:col>11</xdr:col>
      <xdr:colOff>476250</xdr:colOff>
      <xdr:row>9</xdr:row>
      <xdr:rowOff>19050</xdr:rowOff>
    </xdr:from>
    <xdr:to>
      <xdr:col>25</xdr:col>
      <xdr:colOff>228600</xdr:colOff>
      <xdr:row>10</xdr:row>
      <xdr:rowOff>19050</xdr:rowOff>
    </xdr:to>
    <xdr:sp macro="" textlink="">
      <xdr:nvSpPr>
        <xdr:cNvPr id="5" name="Rounded Rectangle 4"/>
        <xdr:cNvSpPr/>
      </xdr:nvSpPr>
      <xdr:spPr>
        <a:xfrm>
          <a:off x="10648950" y="1809750"/>
          <a:ext cx="8286750"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495300</xdr:colOff>
      <xdr:row>11</xdr:row>
      <xdr:rowOff>38100</xdr:rowOff>
    </xdr:from>
    <xdr:to>
      <xdr:col>25</xdr:col>
      <xdr:colOff>247650</xdr:colOff>
      <xdr:row>12</xdr:row>
      <xdr:rowOff>38100</xdr:rowOff>
    </xdr:to>
    <xdr:sp macro="" textlink="">
      <xdr:nvSpPr>
        <xdr:cNvPr id="6" name="Rounded Rectangle 5"/>
        <xdr:cNvSpPr/>
      </xdr:nvSpPr>
      <xdr:spPr>
        <a:xfrm>
          <a:off x="10668000" y="2209800"/>
          <a:ext cx="8286750"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11</xdr:col>
      <xdr:colOff>371475</xdr:colOff>
      <xdr:row>30</xdr:row>
      <xdr:rowOff>47625</xdr:rowOff>
    </xdr:from>
    <xdr:to>
      <xdr:col>25</xdr:col>
      <xdr:colOff>304800</xdr:colOff>
      <xdr:row>53</xdr:row>
      <xdr:rowOff>48086</xdr:rowOff>
    </xdr:to>
    <xdr:pic>
      <xdr:nvPicPr>
        <xdr:cNvPr id="2051" name="Picture 3"/>
        <xdr:cNvPicPr>
          <a:picLocks noChangeAspect="1" noChangeArrowheads="1"/>
        </xdr:cNvPicPr>
      </xdr:nvPicPr>
      <xdr:blipFill>
        <a:blip xmlns:r="http://schemas.openxmlformats.org/officeDocument/2006/relationships" r:embed="rId2" cstate="print"/>
        <a:srcRect l="11784" t="19938" r="9766" b="28099"/>
        <a:stretch>
          <a:fillRect/>
        </a:stretch>
      </xdr:blipFill>
      <xdr:spPr bwMode="auto">
        <a:xfrm>
          <a:off x="10544175" y="5838825"/>
          <a:ext cx="8467725" cy="4381961"/>
        </a:xfrm>
        <a:prstGeom prst="rect">
          <a:avLst/>
        </a:prstGeom>
        <a:noFill/>
        <a:ln w="1">
          <a:noFill/>
          <a:miter lim="800000"/>
          <a:headEnd/>
          <a:tailEnd type="none" w="med" len="med"/>
        </a:ln>
        <a:effectLst/>
      </xdr:spPr>
    </xdr:pic>
    <xdr:clientData/>
  </xdr:twoCellAnchor>
  <xdr:twoCellAnchor>
    <xdr:from>
      <xdr:col>11</xdr:col>
      <xdr:colOff>438150</xdr:colOff>
      <xdr:row>35</xdr:row>
      <xdr:rowOff>114300</xdr:rowOff>
    </xdr:from>
    <xdr:to>
      <xdr:col>25</xdr:col>
      <xdr:colOff>190500</xdr:colOff>
      <xdr:row>36</xdr:row>
      <xdr:rowOff>114300</xdr:rowOff>
    </xdr:to>
    <xdr:sp macro="" textlink="">
      <xdr:nvSpPr>
        <xdr:cNvPr id="8" name="Rounded Rectangle 7"/>
        <xdr:cNvSpPr/>
      </xdr:nvSpPr>
      <xdr:spPr>
        <a:xfrm>
          <a:off x="10610850" y="6858000"/>
          <a:ext cx="8286750"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428625</xdr:colOff>
      <xdr:row>37</xdr:row>
      <xdr:rowOff>133350</xdr:rowOff>
    </xdr:from>
    <xdr:to>
      <xdr:col>25</xdr:col>
      <xdr:colOff>180975</xdr:colOff>
      <xdr:row>38</xdr:row>
      <xdr:rowOff>133350</xdr:rowOff>
    </xdr:to>
    <xdr:sp macro="" textlink="">
      <xdr:nvSpPr>
        <xdr:cNvPr id="9" name="Rounded Rectangle 8"/>
        <xdr:cNvSpPr/>
      </xdr:nvSpPr>
      <xdr:spPr>
        <a:xfrm>
          <a:off x="10601325" y="7258050"/>
          <a:ext cx="8286750"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12</xdr:col>
      <xdr:colOff>257175</xdr:colOff>
      <xdr:row>54</xdr:row>
      <xdr:rowOff>57150</xdr:rowOff>
    </xdr:from>
    <xdr:to>
      <xdr:col>24</xdr:col>
      <xdr:colOff>66675</xdr:colOff>
      <xdr:row>81</xdr:row>
      <xdr:rowOff>180975</xdr:rowOff>
    </xdr:to>
    <xdr:pic>
      <xdr:nvPicPr>
        <xdr:cNvPr id="2052" name="Picture 4"/>
        <xdr:cNvPicPr>
          <a:picLocks noChangeAspect="1" noChangeArrowheads="1"/>
        </xdr:cNvPicPr>
      </xdr:nvPicPr>
      <xdr:blipFill>
        <a:blip xmlns:r="http://schemas.openxmlformats.org/officeDocument/2006/relationships" r:embed="rId3" cstate="print"/>
        <a:srcRect l="14286" t="22975" r="9929" b="3586"/>
        <a:stretch>
          <a:fillRect/>
        </a:stretch>
      </xdr:blipFill>
      <xdr:spPr bwMode="auto">
        <a:xfrm>
          <a:off x="11039475" y="10420350"/>
          <a:ext cx="7124700" cy="5267325"/>
        </a:xfrm>
        <a:prstGeom prst="rect">
          <a:avLst/>
        </a:prstGeom>
        <a:noFill/>
        <a:ln w="1">
          <a:noFill/>
          <a:miter lim="800000"/>
          <a:headEnd/>
          <a:tailEnd type="none" w="med" len="med"/>
        </a:ln>
        <a:effectLst/>
      </xdr:spPr>
    </xdr:pic>
    <xdr:clientData/>
  </xdr:twoCellAnchor>
  <xdr:twoCellAnchor>
    <xdr:from>
      <xdr:col>12</xdr:col>
      <xdr:colOff>361950</xdr:colOff>
      <xdr:row>67</xdr:row>
      <xdr:rowOff>152400</xdr:rowOff>
    </xdr:from>
    <xdr:to>
      <xdr:col>16</xdr:col>
      <xdr:colOff>266700</xdr:colOff>
      <xdr:row>69</xdr:row>
      <xdr:rowOff>95250</xdr:rowOff>
    </xdr:to>
    <xdr:sp macro="" textlink="">
      <xdr:nvSpPr>
        <xdr:cNvPr id="11" name="Rounded Rectangle 10"/>
        <xdr:cNvSpPr/>
      </xdr:nvSpPr>
      <xdr:spPr>
        <a:xfrm>
          <a:off x="11144250" y="12992100"/>
          <a:ext cx="2343150" cy="3238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11</xdr:col>
      <xdr:colOff>76200</xdr:colOff>
      <xdr:row>83</xdr:row>
      <xdr:rowOff>142875</xdr:rowOff>
    </xdr:from>
    <xdr:to>
      <xdr:col>22</xdr:col>
      <xdr:colOff>600075</xdr:colOff>
      <xdr:row>114</xdr:row>
      <xdr:rowOff>57150</xdr:rowOff>
    </xdr:to>
    <xdr:pic>
      <xdr:nvPicPr>
        <xdr:cNvPr id="2053" name="Picture 5"/>
        <xdr:cNvPicPr>
          <a:picLocks noChangeAspect="1" noChangeArrowheads="1"/>
        </xdr:cNvPicPr>
      </xdr:nvPicPr>
      <xdr:blipFill>
        <a:blip xmlns:r="http://schemas.openxmlformats.org/officeDocument/2006/relationships" r:embed="rId4" cstate="print"/>
        <a:srcRect l="13716" t="18954" r="12451" b="1176"/>
        <a:stretch>
          <a:fillRect/>
        </a:stretch>
      </xdr:blipFill>
      <xdr:spPr bwMode="auto">
        <a:xfrm>
          <a:off x="10248900" y="16030575"/>
          <a:ext cx="7229475" cy="5819775"/>
        </a:xfrm>
        <a:prstGeom prst="rect">
          <a:avLst/>
        </a:prstGeom>
        <a:noFill/>
        <a:ln w="1">
          <a:noFill/>
          <a:miter lim="800000"/>
          <a:headEnd/>
          <a:tailEnd type="none" w="med" len="med"/>
        </a:ln>
        <a:effectLst/>
      </xdr:spPr>
    </xdr:pic>
    <xdr:clientData/>
  </xdr:twoCellAnchor>
  <xdr:twoCellAnchor>
    <xdr:from>
      <xdr:col>11</xdr:col>
      <xdr:colOff>200024</xdr:colOff>
      <xdr:row>96</xdr:row>
      <xdr:rowOff>38100</xdr:rowOff>
    </xdr:from>
    <xdr:to>
      <xdr:col>22</xdr:col>
      <xdr:colOff>495299</xdr:colOff>
      <xdr:row>98</xdr:row>
      <xdr:rowOff>85726</xdr:rowOff>
    </xdr:to>
    <xdr:sp macro="" textlink="">
      <xdr:nvSpPr>
        <xdr:cNvPr id="13" name="Rounded Rectangle 12"/>
        <xdr:cNvSpPr/>
      </xdr:nvSpPr>
      <xdr:spPr>
        <a:xfrm>
          <a:off x="10372724" y="18402300"/>
          <a:ext cx="7000875" cy="4286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190499</xdr:colOff>
      <xdr:row>99</xdr:row>
      <xdr:rowOff>133350</xdr:rowOff>
    </xdr:from>
    <xdr:to>
      <xdr:col>22</xdr:col>
      <xdr:colOff>485774</xdr:colOff>
      <xdr:row>101</xdr:row>
      <xdr:rowOff>180976</xdr:rowOff>
    </xdr:to>
    <xdr:sp macro="" textlink="">
      <xdr:nvSpPr>
        <xdr:cNvPr id="14" name="Rounded Rectangle 13"/>
        <xdr:cNvSpPr/>
      </xdr:nvSpPr>
      <xdr:spPr>
        <a:xfrm>
          <a:off x="10363199" y="19069050"/>
          <a:ext cx="7000875" cy="4286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11</xdr:col>
      <xdr:colOff>228599</xdr:colOff>
      <xdr:row>102</xdr:row>
      <xdr:rowOff>47625</xdr:rowOff>
    </xdr:from>
    <xdr:to>
      <xdr:col>22</xdr:col>
      <xdr:colOff>523874</xdr:colOff>
      <xdr:row>103</xdr:row>
      <xdr:rowOff>152400</xdr:rowOff>
    </xdr:to>
    <xdr:sp macro="" textlink="">
      <xdr:nvSpPr>
        <xdr:cNvPr id="15" name="Rounded Rectangle 14"/>
        <xdr:cNvSpPr/>
      </xdr:nvSpPr>
      <xdr:spPr>
        <a:xfrm>
          <a:off x="10401299" y="19554825"/>
          <a:ext cx="7000875" cy="2952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585560</xdr:colOff>
      <xdr:row>2</xdr:row>
      <xdr:rowOff>19050</xdr:rowOff>
    </xdr:from>
    <xdr:to>
      <xdr:col>11</xdr:col>
      <xdr:colOff>510785</xdr:colOff>
      <xdr:row>23</xdr:row>
      <xdr:rowOff>93018</xdr:rowOff>
    </xdr:to>
    <xdr:grpSp>
      <xdr:nvGrpSpPr>
        <xdr:cNvPr id="44" name="Group 43"/>
        <xdr:cNvGrpSpPr/>
      </xdr:nvGrpSpPr>
      <xdr:grpSpPr>
        <a:xfrm>
          <a:off x="585560" y="400050"/>
          <a:ext cx="6660761" cy="4074468"/>
          <a:chOff x="585560" y="400050"/>
          <a:chExt cx="6660761" cy="4074468"/>
        </a:xfrm>
      </xdr:grpSpPr>
      <xdr:grpSp>
        <xdr:nvGrpSpPr>
          <xdr:cNvPr id="2" name="Legend"/>
          <xdr:cNvGrpSpPr/>
        </xdr:nvGrpSpPr>
        <xdr:grpSpPr>
          <a:xfrm>
            <a:off x="775607" y="3679371"/>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37050" y="3692979"/>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Wood furniture, in landfill</a:t>
            </a:r>
            <a:endParaRPr lang="en-US" sz="8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713" y="2843344"/>
            <a:ext cx="4481" cy="849635"/>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586921" y="786784"/>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Transport, refuse truck, diesel</a:t>
            </a:r>
          </a:p>
        </xdr:txBody>
      </xdr:sp>
      <xdr:grpSp>
        <xdr:nvGrpSpPr>
          <xdr:cNvPr id="18" name="Boundary Group"/>
          <xdr:cNvGrpSpPr/>
        </xdr:nvGrpSpPr>
        <xdr:grpSpPr>
          <a:xfrm>
            <a:off x="3569607" y="400050"/>
            <a:ext cx="3676714"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Disposal, wood product, in landfill: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This process covers the disposal of generic wood furniture in a municipal landfill</a:t>
              </a:r>
            </a:p>
          </xdr:txBody>
        </xdr:sp>
        <xdr:sp macro="" textlink="">
          <xdr:nvSpPr>
            <xdr:cNvPr id="12" name="Link 1"/>
            <xdr:cNvSpPr/>
          </xdr:nvSpPr>
          <xdr:spPr>
            <a:xfrm>
              <a:off x="3556000" y="304800"/>
              <a:ext cx="12700"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xdr:cNvSpPr/>
          </xdr:nvSpPr>
          <xdr:spPr>
            <a:xfrm>
              <a:off x="3556000" y="1712976"/>
              <a:ext cx="12700"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6" name="Upstream Emssion Data 2"/>
          <xdr:cNvSpPr/>
        </xdr:nvSpPr>
        <xdr:spPr>
          <a:xfrm>
            <a:off x="585560" y="2262996"/>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Diesel, combusted in industrial equipment</a:t>
            </a:r>
          </a:p>
        </xdr:txBody>
      </xdr:sp>
      <xdr:cxnSp macro="">
        <xdr:nvCxnSpPr>
          <xdr:cNvPr id="37" name="Straight Arrow Connector 36"/>
          <xdr:cNvCxnSpPr>
            <a:stCxn id="13" idx="2"/>
          </xdr:cNvCxnSpPr>
        </xdr:nvCxnSpPr>
        <xdr:spPr>
          <a:xfrm>
            <a:off x="1990065" y="1135353"/>
            <a:ext cx="1575006" cy="0"/>
          </a:xfrm>
          <a:prstGeom prst="straightConnector1">
            <a:avLst/>
          </a:prstGeom>
          <a:ln w="19050">
            <a:solidFill>
              <a:schemeClr val="tx1"/>
            </a:solidFill>
            <a:headEnd type="none" w="med" len="med"/>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xdr:cNvCxnSpPr>
            <a:stCxn id="16" idx="2"/>
          </xdr:cNvCxnSpPr>
        </xdr:nvCxnSpPr>
        <xdr:spPr>
          <a:xfrm>
            <a:off x="1991425" y="2611565"/>
            <a:ext cx="1560039" cy="0"/>
          </a:xfrm>
          <a:prstGeom prst="straightConnector1">
            <a:avLst/>
          </a:prstGeom>
          <a:ln w="19050">
            <a:solidFill>
              <a:schemeClr val="tx1"/>
            </a:solidFill>
            <a:headEnd type="none" w="med" len="med"/>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7"/>
  <sheetViews>
    <sheetView zoomScaleNormal="100" workbookViewId="0">
      <selection activeCell="I20" sqref="I20"/>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92" t="s">
        <v>0</v>
      </c>
      <c r="B1" s="292"/>
      <c r="C1" s="292"/>
      <c r="D1" s="292"/>
      <c r="E1" s="292"/>
      <c r="F1" s="292"/>
      <c r="G1" s="292"/>
      <c r="H1" s="292"/>
      <c r="I1" s="292"/>
      <c r="J1" s="292"/>
      <c r="K1" s="292"/>
      <c r="L1" s="292"/>
      <c r="M1" s="292"/>
      <c r="N1" s="292"/>
      <c r="O1" s="1"/>
    </row>
    <row r="2" spans="1:27" ht="21" thickBot="1" x14ac:dyDescent="0.35">
      <c r="A2" s="292" t="s">
        <v>1</v>
      </c>
      <c r="B2" s="292"/>
      <c r="C2" s="292"/>
      <c r="D2" s="292"/>
      <c r="E2" s="292"/>
      <c r="F2" s="292"/>
      <c r="G2" s="292"/>
      <c r="H2" s="292"/>
      <c r="I2" s="292"/>
      <c r="J2" s="292"/>
      <c r="K2" s="292"/>
      <c r="L2" s="292"/>
      <c r="M2" s="292"/>
      <c r="N2" s="292"/>
      <c r="O2" s="1"/>
    </row>
    <row r="3" spans="1:27" ht="12.75" customHeight="1" thickBot="1" x14ac:dyDescent="0.25">
      <c r="B3" s="2"/>
      <c r="C3" s="4" t="s">
        <v>2</v>
      </c>
      <c r="D3" s="5" t="str">
        <f>'Data Summary'!D4</f>
        <v>Disposal, wood product, in landfill</v>
      </c>
      <c r="E3" s="6"/>
      <c r="F3" s="6"/>
      <c r="G3" s="6"/>
      <c r="H3" s="6"/>
      <c r="I3" s="6"/>
      <c r="J3" s="6"/>
      <c r="K3" s="6"/>
      <c r="L3" s="6"/>
      <c r="M3" s="7"/>
      <c r="N3" s="2"/>
      <c r="O3" s="2"/>
    </row>
    <row r="4" spans="1:27" ht="42.75" customHeight="1" thickBot="1" x14ac:dyDescent="0.25">
      <c r="B4" s="2"/>
      <c r="C4" s="4" t="s">
        <v>3</v>
      </c>
      <c r="D4" s="293" t="str">
        <f>'Data Summary'!D6</f>
        <v>This process covers the disposal of generic wood furniture in a municipal landfill</v>
      </c>
      <c r="E4" s="294"/>
      <c r="F4" s="294"/>
      <c r="G4" s="294"/>
      <c r="H4" s="294"/>
      <c r="I4" s="294"/>
      <c r="J4" s="294"/>
      <c r="K4" s="294"/>
      <c r="L4" s="294"/>
      <c r="M4" s="295"/>
      <c r="N4" s="2"/>
      <c r="O4" s="2"/>
    </row>
    <row r="5" spans="1:27" ht="39" customHeight="1" thickBot="1" x14ac:dyDescent="0.25">
      <c r="B5" s="2"/>
      <c r="C5" s="4" t="s">
        <v>4</v>
      </c>
      <c r="D5" s="296" t="s">
        <v>494</v>
      </c>
      <c r="E5" s="297"/>
      <c r="F5" s="297"/>
      <c r="G5" s="297"/>
      <c r="H5" s="297"/>
      <c r="I5" s="297"/>
      <c r="J5" s="297"/>
      <c r="K5" s="297"/>
      <c r="L5" s="297"/>
      <c r="M5" s="298"/>
      <c r="N5" s="2"/>
      <c r="O5" s="2"/>
    </row>
    <row r="6" spans="1:27" ht="56.25" customHeight="1" thickBot="1" x14ac:dyDescent="0.25">
      <c r="B6" s="2"/>
      <c r="C6" s="8" t="s">
        <v>5</v>
      </c>
      <c r="D6" s="296" t="s">
        <v>6</v>
      </c>
      <c r="E6" s="297"/>
      <c r="F6" s="297"/>
      <c r="G6" s="297"/>
      <c r="H6" s="297"/>
      <c r="I6" s="297"/>
      <c r="J6" s="297"/>
      <c r="K6" s="297"/>
      <c r="L6" s="297"/>
      <c r="M6" s="298"/>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99" t="s">
        <v>10</v>
      </c>
      <c r="C9" s="10" t="s">
        <v>11</v>
      </c>
      <c r="D9" s="301" t="s">
        <v>12</v>
      </c>
      <c r="E9" s="301"/>
      <c r="F9" s="301"/>
      <c r="G9" s="301"/>
      <c r="H9" s="301"/>
      <c r="I9" s="301"/>
      <c r="J9" s="301"/>
      <c r="K9" s="301"/>
      <c r="L9" s="301"/>
      <c r="M9" s="302"/>
      <c r="N9" s="2"/>
      <c r="O9" s="2"/>
      <c r="P9" s="2"/>
      <c r="Q9" s="2"/>
      <c r="R9" s="2"/>
      <c r="S9" s="2"/>
      <c r="T9" s="2"/>
      <c r="U9" s="2"/>
      <c r="V9" s="2"/>
      <c r="W9" s="2"/>
      <c r="X9" s="2"/>
      <c r="Y9" s="2"/>
      <c r="Z9" s="2"/>
      <c r="AA9" s="2"/>
    </row>
    <row r="10" spans="1:27" s="11" customFormat="1" ht="15" customHeight="1" x14ac:dyDescent="0.2">
      <c r="A10" s="2"/>
      <c r="B10" s="300"/>
      <c r="C10" s="12" t="s">
        <v>13</v>
      </c>
      <c r="D10" s="303" t="s">
        <v>14</v>
      </c>
      <c r="E10" s="303"/>
      <c r="F10" s="303"/>
      <c r="G10" s="303"/>
      <c r="H10" s="303"/>
      <c r="I10" s="303"/>
      <c r="J10" s="303"/>
      <c r="K10" s="303"/>
      <c r="L10" s="303"/>
      <c r="M10" s="304"/>
      <c r="N10" s="2"/>
      <c r="O10" s="2"/>
      <c r="P10" s="2"/>
      <c r="Q10" s="2"/>
      <c r="R10" s="2"/>
      <c r="S10" s="2"/>
      <c r="T10" s="2"/>
      <c r="U10" s="2"/>
      <c r="V10" s="2"/>
      <c r="W10" s="2"/>
      <c r="X10" s="2"/>
      <c r="Y10" s="2"/>
      <c r="Z10" s="2"/>
      <c r="AA10" s="2"/>
    </row>
    <row r="11" spans="1:27" s="11" customFormat="1" ht="15" customHeight="1" x14ac:dyDescent="0.2">
      <c r="A11" s="2"/>
      <c r="B11" s="300"/>
      <c r="C11" s="12" t="s">
        <v>15</v>
      </c>
      <c r="D11" s="303" t="s">
        <v>16</v>
      </c>
      <c r="E11" s="303"/>
      <c r="F11" s="303"/>
      <c r="G11" s="303"/>
      <c r="H11" s="303"/>
      <c r="I11" s="303"/>
      <c r="J11" s="303"/>
      <c r="K11" s="303"/>
      <c r="L11" s="303"/>
      <c r="M11" s="304"/>
      <c r="N11" s="2"/>
      <c r="O11" s="2"/>
      <c r="P11" s="2"/>
      <c r="Q11" s="2"/>
      <c r="R11" s="2"/>
      <c r="S11" s="2"/>
      <c r="T11" s="2"/>
      <c r="U11" s="2"/>
      <c r="V11" s="2"/>
      <c r="W11" s="2"/>
      <c r="X11" s="2"/>
      <c r="Y11" s="2"/>
      <c r="Z11" s="2"/>
      <c r="AA11" s="2"/>
    </row>
    <row r="12" spans="1:27" s="11" customFormat="1" ht="15" customHeight="1" x14ac:dyDescent="0.2">
      <c r="A12" s="2"/>
      <c r="B12" s="300"/>
      <c r="C12" s="12" t="s">
        <v>17</v>
      </c>
      <c r="D12" s="303" t="s">
        <v>18</v>
      </c>
      <c r="E12" s="303"/>
      <c r="F12" s="303"/>
      <c r="G12" s="303"/>
      <c r="H12" s="303"/>
      <c r="I12" s="303"/>
      <c r="J12" s="303"/>
      <c r="K12" s="303"/>
      <c r="L12" s="303"/>
      <c r="M12" s="304"/>
      <c r="N12" s="2"/>
      <c r="O12" s="2"/>
      <c r="P12" s="2"/>
      <c r="Q12" s="2"/>
      <c r="R12" s="2"/>
      <c r="S12" s="2"/>
      <c r="T12" s="2"/>
      <c r="U12" s="2"/>
      <c r="V12" s="2"/>
      <c r="W12" s="2"/>
      <c r="X12" s="2"/>
      <c r="Y12" s="2"/>
      <c r="Z12" s="2"/>
      <c r="AA12" s="2"/>
    </row>
    <row r="13" spans="1:27" ht="15" customHeight="1" x14ac:dyDescent="0.2">
      <c r="B13" s="284" t="s">
        <v>19</v>
      </c>
      <c r="C13" s="13" t="s">
        <v>336</v>
      </c>
      <c r="D13" s="286" t="s">
        <v>337</v>
      </c>
      <c r="E13" s="286"/>
      <c r="F13" s="286"/>
      <c r="G13" s="286"/>
      <c r="H13" s="286"/>
      <c r="I13" s="286"/>
      <c r="J13" s="286"/>
      <c r="K13" s="286"/>
      <c r="L13" s="286"/>
      <c r="M13" s="287"/>
      <c r="N13" s="2"/>
      <c r="O13" s="2"/>
    </row>
    <row r="14" spans="1:27" ht="15" customHeight="1" x14ac:dyDescent="0.2">
      <c r="B14" s="284"/>
      <c r="C14" s="13" t="s">
        <v>338</v>
      </c>
      <c r="D14" s="286" t="s">
        <v>339</v>
      </c>
      <c r="E14" s="286"/>
      <c r="F14" s="286"/>
      <c r="G14" s="286"/>
      <c r="H14" s="286"/>
      <c r="I14" s="286"/>
      <c r="J14" s="286"/>
      <c r="K14" s="286"/>
      <c r="L14" s="286"/>
      <c r="M14" s="287"/>
      <c r="N14" s="2"/>
      <c r="O14" s="2"/>
    </row>
    <row r="15" spans="1:27" ht="15" customHeight="1" x14ac:dyDescent="0.2">
      <c r="B15" s="284"/>
      <c r="C15" s="14" t="s">
        <v>20</v>
      </c>
      <c r="D15" s="288" t="s">
        <v>21</v>
      </c>
      <c r="E15" s="288"/>
      <c r="F15" s="288"/>
      <c r="G15" s="288"/>
      <c r="H15" s="288"/>
      <c r="I15" s="288"/>
      <c r="J15" s="288"/>
      <c r="K15" s="288"/>
      <c r="L15" s="288"/>
      <c r="M15" s="289"/>
      <c r="N15" s="2"/>
      <c r="O15" s="2"/>
    </row>
    <row r="16" spans="1:27" ht="15" customHeight="1" x14ac:dyDescent="0.2">
      <c r="B16" s="284"/>
      <c r="C16" s="15" t="s">
        <v>22</v>
      </c>
      <c r="D16" s="288" t="s">
        <v>22</v>
      </c>
      <c r="E16" s="288"/>
      <c r="F16" s="288"/>
      <c r="G16" s="288"/>
      <c r="H16" s="288"/>
      <c r="I16" s="288"/>
      <c r="J16" s="288"/>
      <c r="K16" s="288"/>
      <c r="L16" s="288"/>
      <c r="M16" s="289"/>
      <c r="N16" s="2"/>
      <c r="O16" s="2"/>
    </row>
    <row r="17" spans="2:16" ht="15" customHeight="1" x14ac:dyDescent="0.2">
      <c r="B17" s="284"/>
      <c r="C17" s="15" t="s">
        <v>527</v>
      </c>
      <c r="D17" s="288" t="s">
        <v>528</v>
      </c>
      <c r="E17" s="288"/>
      <c r="F17" s="288"/>
      <c r="G17" s="288"/>
      <c r="H17" s="288"/>
      <c r="I17" s="288"/>
      <c r="J17" s="288"/>
      <c r="K17" s="288"/>
      <c r="L17" s="288"/>
      <c r="M17" s="275"/>
      <c r="N17" s="2"/>
      <c r="O17" s="2"/>
    </row>
    <row r="18" spans="2:16" ht="15" customHeight="1" thickBot="1" x14ac:dyDescent="0.25">
      <c r="B18" s="285"/>
      <c r="C18" s="16"/>
      <c r="D18" s="290"/>
      <c r="E18" s="290"/>
      <c r="F18" s="290"/>
      <c r="G18" s="290"/>
      <c r="H18" s="290"/>
      <c r="I18" s="290"/>
      <c r="J18" s="290"/>
      <c r="K18" s="290"/>
      <c r="L18" s="290"/>
      <c r="M18" s="291"/>
      <c r="N18" s="2"/>
      <c r="O18" s="2"/>
    </row>
    <row r="19" spans="2:16" x14ac:dyDescent="0.2">
      <c r="B19" s="9"/>
      <c r="C19" s="9"/>
      <c r="D19" s="9"/>
      <c r="E19" s="9"/>
      <c r="F19" s="9"/>
      <c r="G19" s="9"/>
      <c r="H19" s="9"/>
      <c r="I19" s="9"/>
      <c r="J19" s="9"/>
      <c r="K19" s="9"/>
      <c r="L19" s="9"/>
      <c r="M19" s="9"/>
      <c r="N19" s="2"/>
      <c r="O19" s="2"/>
    </row>
    <row r="20" spans="2:16" x14ac:dyDescent="0.2">
      <c r="B20" s="9" t="s">
        <v>23</v>
      </c>
      <c r="C20" s="9"/>
      <c r="D20" s="9"/>
      <c r="E20" s="9"/>
      <c r="F20" s="9"/>
      <c r="G20" s="9"/>
      <c r="H20" s="9"/>
      <c r="I20" s="9"/>
      <c r="J20" s="9"/>
      <c r="K20" s="9"/>
      <c r="L20" s="9"/>
      <c r="M20" s="9"/>
      <c r="N20" s="2"/>
      <c r="O20" s="2"/>
    </row>
    <row r="21" spans="2:16" x14ac:dyDescent="0.2">
      <c r="B21" s="9"/>
      <c r="C21" s="17">
        <v>41291</v>
      </c>
      <c r="D21" s="9"/>
      <c r="E21" s="9"/>
      <c r="F21" s="9"/>
      <c r="G21" s="9"/>
      <c r="H21" s="9"/>
      <c r="I21" s="9"/>
      <c r="J21" s="9"/>
      <c r="K21" s="9"/>
      <c r="L21" s="9"/>
      <c r="M21" s="9"/>
      <c r="N21" s="2"/>
      <c r="O21" s="2"/>
    </row>
    <row r="22" spans="2:16" x14ac:dyDescent="0.2">
      <c r="B22" s="9" t="s">
        <v>24</v>
      </c>
      <c r="C22" s="9"/>
      <c r="D22" s="9"/>
      <c r="E22" s="9"/>
      <c r="F22" s="9"/>
      <c r="G22" s="9"/>
      <c r="H22" s="9"/>
      <c r="I22" s="9"/>
      <c r="J22" s="9"/>
      <c r="K22" s="9"/>
      <c r="L22" s="9"/>
      <c r="M22" s="9"/>
      <c r="N22" s="2"/>
      <c r="O22" s="2"/>
    </row>
    <row r="23" spans="2:16" x14ac:dyDescent="0.2">
      <c r="B23" s="9"/>
      <c r="C23" s="18" t="s">
        <v>25</v>
      </c>
      <c r="D23" s="9"/>
      <c r="E23" s="9"/>
      <c r="F23" s="9"/>
      <c r="G23" s="9"/>
      <c r="H23" s="9"/>
      <c r="I23" s="9"/>
      <c r="J23" s="9"/>
      <c r="K23" s="9"/>
      <c r="L23" s="9"/>
      <c r="M23" s="9"/>
      <c r="N23" s="2"/>
      <c r="O23" s="2"/>
    </row>
    <row r="24" spans="2:16" x14ac:dyDescent="0.2">
      <c r="B24" s="9" t="s">
        <v>26</v>
      </c>
      <c r="C24" s="18"/>
      <c r="D24" s="9"/>
      <c r="E24" s="9"/>
      <c r="F24" s="9"/>
      <c r="G24" s="9"/>
      <c r="H24" s="9"/>
      <c r="I24" s="9"/>
      <c r="J24" s="9"/>
      <c r="K24" s="9"/>
      <c r="L24" s="9"/>
      <c r="M24" s="9"/>
      <c r="N24" s="2"/>
      <c r="O24" s="2"/>
    </row>
    <row r="25" spans="2:16" x14ac:dyDescent="0.2">
      <c r="B25" s="9"/>
      <c r="C25" s="18" t="s">
        <v>27</v>
      </c>
      <c r="D25" s="9"/>
      <c r="E25" s="9"/>
      <c r="F25" s="9"/>
      <c r="G25" s="9"/>
      <c r="H25" s="9"/>
      <c r="I25" s="9"/>
      <c r="J25" s="9"/>
      <c r="K25" s="9"/>
      <c r="L25" s="9"/>
      <c r="M25" s="9"/>
      <c r="N25" s="2"/>
      <c r="O25" s="2"/>
    </row>
    <row r="26" spans="2:16" x14ac:dyDescent="0.2">
      <c r="B26" s="9" t="s">
        <v>28</v>
      </c>
      <c r="C26" s="9"/>
      <c r="D26" s="9"/>
      <c r="E26" s="9"/>
      <c r="F26" s="9"/>
      <c r="G26" s="9"/>
      <c r="H26" s="9"/>
      <c r="I26" s="9"/>
      <c r="J26" s="9"/>
      <c r="K26" s="9"/>
      <c r="L26" s="9"/>
      <c r="M26" s="9"/>
      <c r="N26" s="2"/>
      <c r="O26" s="2"/>
    </row>
    <row r="27" spans="2:16" ht="38.25" customHeight="1" x14ac:dyDescent="0.2">
      <c r="B27" s="9"/>
      <c r="C27" s="282" t="str">
        <f>"This document should be cited as: NETL (2013). NETL Life Cycle Inventory Data – Unit Process: "&amp;D3&amp;". U.S. Department of Energy, National Energy Technology Laboratory. Last Updated: January 2013 (version 01). www.netl.doe.gov/LCA (http://www.netl.doe.gov/LCA)"</f>
        <v>This document should be cited as: NETL (2013). NETL Life Cycle Inventory Data – Unit Process: Disposal, wood product, in landfill. U.S. Department of Energy, National Energy Technology Laboratory. Last Updated: January 2013 (version 01). www.netl.doe.gov/LCA (http://www.netl.doe.gov/LCA)</v>
      </c>
      <c r="D27" s="282"/>
      <c r="E27" s="282"/>
      <c r="F27" s="282"/>
      <c r="G27" s="282"/>
      <c r="H27" s="282"/>
      <c r="I27" s="282"/>
      <c r="J27" s="282"/>
      <c r="K27" s="282"/>
      <c r="L27" s="282"/>
      <c r="M27" s="282"/>
      <c r="N27" s="2"/>
      <c r="O27" s="2"/>
    </row>
    <row r="28" spans="2:16" x14ac:dyDescent="0.2">
      <c r="B28" s="9" t="s">
        <v>29</v>
      </c>
      <c r="C28" s="9"/>
      <c r="D28" s="9"/>
      <c r="E28" s="9"/>
      <c r="F28" s="9"/>
      <c r="G28" s="18"/>
      <c r="H28" s="18"/>
      <c r="I28" s="18"/>
      <c r="J28" s="18"/>
      <c r="K28" s="18"/>
      <c r="L28" s="18"/>
      <c r="M28" s="18"/>
      <c r="N28" s="2"/>
      <c r="O28" s="2"/>
    </row>
    <row r="29" spans="2:16" x14ac:dyDescent="0.2">
      <c r="B29" s="18"/>
      <c r="C29" s="18" t="s">
        <v>30</v>
      </c>
      <c r="D29" s="18"/>
      <c r="E29" s="19" t="s">
        <v>31</v>
      </c>
      <c r="F29" s="20"/>
      <c r="G29" s="18" t="s">
        <v>32</v>
      </c>
      <c r="H29" s="18"/>
      <c r="I29" s="18"/>
      <c r="J29" s="18"/>
      <c r="K29" s="18"/>
      <c r="L29" s="18"/>
      <c r="M29" s="18"/>
      <c r="N29" s="2"/>
      <c r="O29" s="2"/>
      <c r="P29" s="18"/>
    </row>
    <row r="30" spans="2:16" x14ac:dyDescent="0.2">
      <c r="B30" s="18"/>
      <c r="C30" s="18" t="s">
        <v>33</v>
      </c>
      <c r="D30" s="18"/>
      <c r="E30" s="18"/>
      <c r="F30" s="18"/>
      <c r="G30" s="18"/>
      <c r="H30" s="18"/>
      <c r="I30" s="18"/>
      <c r="J30" s="18"/>
      <c r="K30" s="18"/>
      <c r="L30" s="18"/>
      <c r="M30" s="18"/>
      <c r="N30" s="2"/>
      <c r="O30" s="2"/>
      <c r="P30" s="18"/>
    </row>
    <row r="31" spans="2:16" x14ac:dyDescent="0.2">
      <c r="B31" s="18"/>
      <c r="C31" s="18" t="s">
        <v>34</v>
      </c>
      <c r="D31" s="18"/>
      <c r="E31" s="18"/>
      <c r="F31" s="18"/>
      <c r="G31" s="18"/>
      <c r="H31" s="18"/>
      <c r="I31" s="18"/>
      <c r="J31" s="18"/>
      <c r="K31" s="18"/>
      <c r="L31" s="18"/>
      <c r="M31" s="18"/>
      <c r="N31" s="18"/>
      <c r="O31" s="18"/>
      <c r="P31" s="18"/>
    </row>
    <row r="32" spans="2:16" x14ac:dyDescent="0.2">
      <c r="B32" s="18"/>
      <c r="C32" s="283" t="s">
        <v>35</v>
      </c>
      <c r="D32" s="283"/>
      <c r="E32" s="283"/>
      <c r="F32" s="283"/>
      <c r="G32" s="283"/>
      <c r="H32" s="283"/>
      <c r="I32" s="283"/>
      <c r="J32" s="283"/>
      <c r="K32" s="283"/>
      <c r="L32" s="283"/>
      <c r="M32" s="283"/>
      <c r="N32" s="18"/>
      <c r="O32" s="18"/>
      <c r="P32" s="18"/>
    </row>
    <row r="33" spans="2:15" x14ac:dyDescent="0.2">
      <c r="B33" s="18"/>
      <c r="C33" s="18"/>
      <c r="D33" s="18"/>
      <c r="E33" s="18"/>
      <c r="F33" s="18"/>
      <c r="G33" s="18"/>
      <c r="H33" s="18"/>
      <c r="I33" s="18"/>
      <c r="J33" s="18"/>
      <c r="K33" s="18"/>
      <c r="L33" s="18"/>
      <c r="M33" s="18"/>
      <c r="N33" s="18"/>
      <c r="O33" s="18"/>
    </row>
    <row r="34" spans="2:15" x14ac:dyDescent="0.2">
      <c r="B34" s="9" t="s">
        <v>36</v>
      </c>
      <c r="C34" s="18"/>
      <c r="D34" s="18"/>
      <c r="E34" s="18"/>
      <c r="F34" s="18"/>
      <c r="G34" s="18"/>
      <c r="H34" s="18"/>
      <c r="I34" s="18"/>
      <c r="J34" s="18"/>
      <c r="K34" s="18"/>
      <c r="L34" s="18"/>
      <c r="M34" s="18"/>
      <c r="N34" s="18"/>
      <c r="O34" s="18"/>
    </row>
    <row r="35" spans="2:15" x14ac:dyDescent="0.2">
      <c r="B35" s="18"/>
      <c r="C35" s="18"/>
      <c r="D35" s="18"/>
      <c r="E35" s="18"/>
      <c r="F35" s="18"/>
      <c r="G35" s="18"/>
      <c r="H35" s="18"/>
      <c r="I35" s="18"/>
      <c r="J35" s="18"/>
      <c r="K35" s="18"/>
      <c r="L35" s="18"/>
      <c r="M35" s="18"/>
      <c r="N35" s="18"/>
      <c r="O35" s="18"/>
    </row>
    <row r="36" spans="2:15" x14ac:dyDescent="0.2">
      <c r="B36" s="18"/>
      <c r="C36" s="18"/>
      <c r="D36" s="18"/>
      <c r="E36" s="18"/>
      <c r="F36" s="18"/>
      <c r="G36" s="18"/>
      <c r="H36" s="18"/>
      <c r="I36" s="18"/>
      <c r="J36" s="18"/>
      <c r="K36" s="18"/>
      <c r="L36" s="18"/>
      <c r="M36" s="18"/>
      <c r="N36" s="18"/>
      <c r="O36" s="18"/>
    </row>
    <row r="37" spans="2:15" x14ac:dyDescent="0.2">
      <c r="B37" s="18"/>
      <c r="C37" s="18"/>
      <c r="D37" s="18"/>
      <c r="E37" s="18"/>
      <c r="F37" s="18"/>
      <c r="G37" s="18"/>
      <c r="H37" s="18"/>
      <c r="I37" s="18"/>
      <c r="J37" s="18"/>
      <c r="K37" s="18"/>
      <c r="L37" s="18"/>
      <c r="M37" s="18"/>
      <c r="N37" s="18"/>
      <c r="O37" s="18"/>
    </row>
    <row r="38" spans="2:15" x14ac:dyDescent="0.2">
      <c r="B38" s="18"/>
      <c r="C38" s="18"/>
      <c r="D38" s="18"/>
      <c r="E38" s="18"/>
      <c r="F38" s="18"/>
      <c r="G38" s="18"/>
      <c r="H38" s="18"/>
      <c r="I38" s="18"/>
      <c r="J38" s="18"/>
      <c r="K38" s="18"/>
      <c r="L38" s="18"/>
      <c r="M38" s="18"/>
      <c r="N38" s="18"/>
      <c r="O38" s="18"/>
    </row>
    <row r="39" spans="2:15" x14ac:dyDescent="0.2">
      <c r="B39" s="18"/>
      <c r="C39" s="18"/>
      <c r="D39" s="18"/>
      <c r="E39" s="18"/>
      <c r="F39" s="18"/>
      <c r="G39" s="18"/>
      <c r="H39" s="18"/>
      <c r="I39" s="18"/>
      <c r="J39" s="18"/>
      <c r="K39" s="18"/>
      <c r="L39" s="18"/>
      <c r="M39" s="18"/>
      <c r="N39" s="18"/>
      <c r="O39" s="18"/>
    </row>
    <row r="40" spans="2:15" x14ac:dyDescent="0.2">
      <c r="B40" s="18"/>
      <c r="C40" s="18"/>
      <c r="D40" s="18"/>
      <c r="E40" s="18"/>
      <c r="F40" s="18"/>
      <c r="G40" s="18"/>
      <c r="H40" s="18"/>
      <c r="I40" s="18"/>
      <c r="J40" s="18"/>
      <c r="K40" s="18"/>
      <c r="L40" s="18"/>
      <c r="M40" s="18"/>
      <c r="N40" s="18"/>
      <c r="O40" s="18"/>
    </row>
    <row r="41" spans="2:15" x14ac:dyDescent="0.2">
      <c r="B41" s="18"/>
      <c r="C41" s="18"/>
      <c r="D41" s="18"/>
      <c r="E41" s="18"/>
      <c r="F41" s="18"/>
      <c r="G41" s="18"/>
      <c r="H41" s="18"/>
      <c r="I41" s="18"/>
      <c r="J41" s="18"/>
      <c r="K41" s="18"/>
      <c r="L41" s="18"/>
      <c r="M41" s="18"/>
      <c r="N41" s="18"/>
      <c r="O41" s="18"/>
    </row>
    <row r="42" spans="2:15" x14ac:dyDescent="0.2">
      <c r="B42" s="18"/>
      <c r="C42" s="18"/>
      <c r="D42" s="18"/>
      <c r="E42" s="18"/>
      <c r="F42" s="18"/>
      <c r="G42" s="18"/>
      <c r="H42" s="18"/>
      <c r="I42" s="18"/>
      <c r="J42" s="18"/>
      <c r="K42" s="18"/>
      <c r="L42" s="18"/>
      <c r="M42" s="18"/>
      <c r="N42" s="18"/>
      <c r="O42" s="18"/>
    </row>
    <row r="43" spans="2:15" x14ac:dyDescent="0.2">
      <c r="B43" s="18"/>
      <c r="C43" s="18"/>
      <c r="D43" s="18"/>
      <c r="E43" s="18"/>
      <c r="F43" s="18"/>
      <c r="G43" s="18"/>
      <c r="H43" s="18"/>
      <c r="I43" s="18"/>
      <c r="J43" s="18"/>
      <c r="K43" s="18"/>
      <c r="L43" s="18"/>
      <c r="M43" s="18"/>
      <c r="N43" s="18"/>
      <c r="O43" s="18"/>
    </row>
    <row r="44" spans="2:15" x14ac:dyDescent="0.2">
      <c r="B44" s="18"/>
      <c r="C44" s="18"/>
      <c r="D44" s="18"/>
      <c r="E44" s="18"/>
      <c r="F44" s="18"/>
      <c r="G44" s="18"/>
      <c r="H44" s="18"/>
      <c r="I44" s="18"/>
      <c r="J44" s="18"/>
      <c r="K44" s="18"/>
      <c r="L44" s="18"/>
      <c r="M44" s="18"/>
      <c r="N44" s="18"/>
      <c r="O44" s="18"/>
    </row>
    <row r="45" spans="2:15" x14ac:dyDescent="0.2">
      <c r="B45" s="18"/>
      <c r="C45" s="18"/>
      <c r="D45" s="18"/>
      <c r="E45" s="18"/>
      <c r="F45" s="18"/>
      <c r="G45" s="18"/>
      <c r="H45" s="18"/>
      <c r="I45" s="18"/>
      <c r="J45" s="18"/>
      <c r="K45" s="18"/>
      <c r="L45" s="18"/>
      <c r="M45" s="18"/>
      <c r="N45" s="18"/>
      <c r="O45" s="18"/>
    </row>
    <row r="46" spans="2:15" x14ac:dyDescent="0.2">
      <c r="B46" s="18"/>
      <c r="C46" s="18"/>
      <c r="D46" s="18"/>
      <c r="E46" s="18"/>
      <c r="F46" s="18"/>
      <c r="G46" s="18"/>
      <c r="H46" s="18"/>
      <c r="I46" s="18"/>
      <c r="J46" s="18"/>
      <c r="K46" s="18"/>
      <c r="L46" s="18"/>
      <c r="M46" s="18"/>
      <c r="N46" s="18"/>
      <c r="O46" s="18"/>
    </row>
    <row r="47" spans="2:15" x14ac:dyDescent="0.2">
      <c r="B47" s="18"/>
      <c r="C47" s="18"/>
      <c r="D47" s="18"/>
      <c r="E47" s="18"/>
      <c r="F47" s="18"/>
      <c r="G47" s="18"/>
      <c r="H47" s="18"/>
      <c r="I47" s="18"/>
      <c r="J47" s="18"/>
      <c r="K47" s="18"/>
      <c r="L47" s="18"/>
      <c r="M47" s="18"/>
      <c r="N47" s="18"/>
      <c r="O47" s="18"/>
    </row>
    <row r="48" spans="2:15" x14ac:dyDescent="0.2">
      <c r="B48" s="18"/>
      <c r="C48" s="18"/>
      <c r="D48" s="18"/>
      <c r="E48" s="18"/>
      <c r="F48" s="18"/>
      <c r="G48" s="18"/>
      <c r="H48" s="18"/>
      <c r="I48" s="18"/>
      <c r="J48" s="18"/>
      <c r="K48" s="18"/>
      <c r="L48" s="18"/>
      <c r="M48" s="18"/>
      <c r="N48" s="18"/>
      <c r="O48" s="18"/>
    </row>
    <row r="49" spans="2:15" x14ac:dyDescent="0.2">
      <c r="B49" s="18"/>
      <c r="C49" s="18"/>
      <c r="D49" s="18"/>
      <c r="E49" s="18"/>
      <c r="F49" s="18"/>
      <c r="G49" s="18"/>
      <c r="H49" s="18"/>
      <c r="I49" s="18"/>
      <c r="J49" s="18"/>
      <c r="K49" s="18"/>
      <c r="L49" s="18"/>
      <c r="M49" s="18"/>
      <c r="N49" s="18"/>
      <c r="O49" s="18"/>
    </row>
    <row r="50" spans="2:15" x14ac:dyDescent="0.2">
      <c r="B50" s="9" t="s">
        <v>37</v>
      </c>
      <c r="C50" s="18"/>
      <c r="D50" s="18"/>
      <c r="E50" s="18"/>
      <c r="F50" s="18"/>
      <c r="G50" s="18"/>
      <c r="H50" s="18"/>
      <c r="I50" s="18"/>
      <c r="J50" s="18"/>
      <c r="K50" s="18"/>
      <c r="L50" s="18"/>
      <c r="M50" s="18"/>
      <c r="N50" s="18"/>
      <c r="O50" s="18"/>
    </row>
    <row r="51" spans="2:15" x14ac:dyDescent="0.2">
      <c r="B51" s="18"/>
      <c r="C51" s="21" t="s">
        <v>38</v>
      </c>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row r="507" spans="2:15" x14ac:dyDescent="0.2">
      <c r="B507" s="18"/>
      <c r="C507" s="18"/>
      <c r="D507" s="18"/>
      <c r="E507" s="18"/>
      <c r="F507" s="18"/>
      <c r="G507" s="18"/>
      <c r="H507" s="18"/>
      <c r="I507" s="18"/>
      <c r="J507" s="18"/>
      <c r="K507" s="18"/>
      <c r="L507" s="18"/>
      <c r="M507" s="18"/>
      <c r="N507" s="18"/>
      <c r="O507" s="18"/>
    </row>
  </sheetData>
  <mergeCells count="19">
    <mergeCell ref="B9:B12"/>
    <mergeCell ref="D9:M9"/>
    <mergeCell ref="D10:M10"/>
    <mergeCell ref="D11:M11"/>
    <mergeCell ref="D12:M12"/>
    <mergeCell ref="A1:N1"/>
    <mergeCell ref="A2:N2"/>
    <mergeCell ref="D4:M4"/>
    <mergeCell ref="D5:M5"/>
    <mergeCell ref="D6:M6"/>
    <mergeCell ref="C27:M27"/>
    <mergeCell ref="C32:M32"/>
    <mergeCell ref="B13:B18"/>
    <mergeCell ref="D13:M13"/>
    <mergeCell ref="D14:M14"/>
    <mergeCell ref="D15:M15"/>
    <mergeCell ref="D16:M16"/>
    <mergeCell ref="D18:M18"/>
    <mergeCell ref="D17:L17"/>
  </mergeCells>
  <pageMargins left="0.25" right="0.25" top="0.5" bottom="0.5" header="0.3" footer="0.3"/>
  <pageSetup orientation="landscape" horizontalDpi="1200" verticalDpi="1200" r:id="rId1"/>
  <headerFooter>
    <oddFooter>Page &amp;P&amp;R&amp;F</oddFooter>
  </headerFooter>
  <rowBreaks count="1" manualBreakCount="1">
    <brk id="2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91"/>
  <sheetViews>
    <sheetView workbookViewId="0">
      <selection activeCell="A2" sqref="A2"/>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269" t="s">
        <v>496</v>
      </c>
    </row>
    <row r="2" spans="1:6" x14ac:dyDescent="0.25">
      <c r="A2" t="s">
        <v>342</v>
      </c>
      <c r="C2" t="s">
        <v>343</v>
      </c>
      <c r="D2" t="s">
        <v>344</v>
      </c>
    </row>
    <row r="3" spans="1:6" x14ac:dyDescent="0.25">
      <c r="A3" t="s">
        <v>345</v>
      </c>
      <c r="C3" s="270" t="s">
        <v>240</v>
      </c>
      <c r="E3" t="s">
        <v>346</v>
      </c>
      <c r="F3" s="271">
        <v>41306.521226851852</v>
      </c>
    </row>
    <row r="4" spans="1:6" x14ac:dyDescent="0.25">
      <c r="A4" t="s">
        <v>347</v>
      </c>
    </row>
    <row r="5" spans="1:6" x14ac:dyDescent="0.25">
      <c r="A5" t="s">
        <v>348</v>
      </c>
    </row>
    <row r="6" spans="1:6" x14ac:dyDescent="0.25">
      <c r="A6" t="s">
        <v>349</v>
      </c>
    </row>
    <row r="7" spans="1:6" x14ac:dyDescent="0.25">
      <c r="A7" t="s">
        <v>350</v>
      </c>
    </row>
    <row r="8" spans="1:6" x14ac:dyDescent="0.25">
      <c r="A8" t="s">
        <v>351</v>
      </c>
    </row>
    <row r="9" spans="1:6" x14ac:dyDescent="0.25">
      <c r="A9" t="s">
        <v>352</v>
      </c>
    </row>
    <row r="10" spans="1:6" x14ac:dyDescent="0.25">
      <c r="A10" t="s">
        <v>353</v>
      </c>
    </row>
    <row r="12" spans="1:6" x14ac:dyDescent="0.25">
      <c r="A12" t="s">
        <v>354</v>
      </c>
    </row>
    <row r="14" spans="1:6" x14ac:dyDescent="0.25">
      <c r="A14" t="s">
        <v>355</v>
      </c>
    </row>
    <row r="15" spans="1:6" x14ac:dyDescent="0.25">
      <c r="A15" t="s">
        <v>356</v>
      </c>
    </row>
    <row r="16" spans="1:6" ht="30" x14ac:dyDescent="0.25">
      <c r="A16" s="270" t="s">
        <v>241</v>
      </c>
    </row>
    <row r="17" spans="1:4" ht="180" x14ac:dyDescent="0.25">
      <c r="A17" s="270" t="s">
        <v>481</v>
      </c>
    </row>
    <row r="18" spans="1:4" x14ac:dyDescent="0.25">
      <c r="A18" t="s">
        <v>357</v>
      </c>
    </row>
    <row r="19" spans="1:4" x14ac:dyDescent="0.25">
      <c r="A19" t="s">
        <v>358</v>
      </c>
      <c r="B19" t="s">
        <v>359</v>
      </c>
    </row>
    <row r="20" spans="1:4" x14ac:dyDescent="0.25">
      <c r="A20" t="s">
        <v>359</v>
      </c>
    </row>
    <row r="22" spans="1:4" x14ac:dyDescent="0.25">
      <c r="A22" t="s">
        <v>360</v>
      </c>
    </row>
    <row r="24" spans="1:4" x14ac:dyDescent="0.25">
      <c r="A24" t="s">
        <v>361</v>
      </c>
    </row>
    <row r="25" spans="1:4" x14ac:dyDescent="0.25">
      <c r="A25" t="s">
        <v>362</v>
      </c>
      <c r="B25" s="270"/>
      <c r="C25" t="s">
        <v>363</v>
      </c>
      <c r="D25">
        <v>0</v>
      </c>
    </row>
    <row r="26" spans="1:4" x14ac:dyDescent="0.25">
      <c r="A26" t="s">
        <v>361</v>
      </c>
    </row>
    <row r="27" spans="1:4" x14ac:dyDescent="0.25">
      <c r="A27" t="s">
        <v>364</v>
      </c>
    </row>
    <row r="28" spans="1:4" x14ac:dyDescent="0.25">
      <c r="A28" t="s">
        <v>365</v>
      </c>
    </row>
    <row r="29" spans="1:4" x14ac:dyDescent="0.25">
      <c r="A29" t="s">
        <v>366</v>
      </c>
    </row>
    <row r="30" spans="1:4" x14ac:dyDescent="0.25">
      <c r="A30" t="s">
        <v>367</v>
      </c>
    </row>
    <row r="31" spans="1:4" x14ac:dyDescent="0.25">
      <c r="A31" s="270" t="s">
        <v>242</v>
      </c>
    </row>
    <row r="32" spans="1:4" x14ac:dyDescent="0.25">
      <c r="A32" s="270"/>
    </row>
    <row r="33" spans="1:2" x14ac:dyDescent="0.25">
      <c r="A33" t="s">
        <v>368</v>
      </c>
    </row>
    <row r="34" spans="1:2" x14ac:dyDescent="0.25">
      <c r="A34" t="s">
        <v>369</v>
      </c>
    </row>
    <row r="36" spans="1:2" x14ac:dyDescent="0.25">
      <c r="A36" t="s">
        <v>370</v>
      </c>
    </row>
    <row r="38" spans="1:2" x14ac:dyDescent="0.25">
      <c r="A38" t="s">
        <v>371</v>
      </c>
    </row>
    <row r="40" spans="1:2" x14ac:dyDescent="0.25">
      <c r="A40" t="s">
        <v>372</v>
      </c>
      <c r="B40" t="s">
        <v>373</v>
      </c>
    </row>
    <row r="41" spans="1:2" x14ac:dyDescent="0.25">
      <c r="A41" t="s">
        <v>374</v>
      </c>
    </row>
    <row r="43" spans="1:2" x14ac:dyDescent="0.25">
      <c r="A43" t="s">
        <v>375</v>
      </c>
    </row>
    <row r="44" spans="1:2" x14ac:dyDescent="0.25">
      <c r="A44" t="s">
        <v>376</v>
      </c>
    </row>
    <row r="46" spans="1:2" x14ac:dyDescent="0.25">
      <c r="A46" t="s">
        <v>377</v>
      </c>
    </row>
    <row r="47" spans="1:2" x14ac:dyDescent="0.25">
      <c r="A47" t="s">
        <v>378</v>
      </c>
    </row>
    <row r="48" spans="1:2" x14ac:dyDescent="0.25">
      <c r="A48" t="s">
        <v>379</v>
      </c>
    </row>
    <row r="49" spans="1:1" x14ac:dyDescent="0.25">
      <c r="A49" s="269" t="s">
        <v>380</v>
      </c>
    </row>
    <row r="50" spans="1:1" x14ac:dyDescent="0.25">
      <c r="A50" s="270" t="s">
        <v>111</v>
      </c>
    </row>
    <row r="51" spans="1:1" x14ac:dyDescent="0.25">
      <c r="A51" s="270" t="s">
        <v>104</v>
      </c>
    </row>
    <row r="52" spans="1:1" x14ac:dyDescent="0.25">
      <c r="A52" t="s">
        <v>381</v>
      </c>
    </row>
    <row r="53" spans="1:1" x14ac:dyDescent="0.25">
      <c r="A53" s="269" t="s">
        <v>382</v>
      </c>
    </row>
    <row r="55" spans="1:1" x14ac:dyDescent="0.25">
      <c r="A55" s="269" t="s">
        <v>383</v>
      </c>
    </row>
    <row r="57" spans="1:1" x14ac:dyDescent="0.25">
      <c r="A57" s="269" t="s">
        <v>384</v>
      </c>
    </row>
    <row r="59" spans="1:1" x14ac:dyDescent="0.25">
      <c r="A59" t="s">
        <v>385</v>
      </c>
    </row>
    <row r="61" spans="1:1" x14ac:dyDescent="0.25">
      <c r="A61" t="s">
        <v>386</v>
      </c>
    </row>
    <row r="62" spans="1:1" x14ac:dyDescent="0.25">
      <c r="A62" t="s">
        <v>387</v>
      </c>
    </row>
    <row r="64" spans="1:1" x14ac:dyDescent="0.25">
      <c r="A64" t="s">
        <v>388</v>
      </c>
    </row>
    <row r="66" spans="1:3" x14ac:dyDescent="0.25">
      <c r="A66" t="s">
        <v>389</v>
      </c>
    </row>
    <row r="68" spans="1:3" x14ac:dyDescent="0.25">
      <c r="A68" t="s">
        <v>390</v>
      </c>
    </row>
    <row r="70" spans="1:3" x14ac:dyDescent="0.25">
      <c r="A70" t="s">
        <v>391</v>
      </c>
    </row>
    <row r="72" spans="1:3" x14ac:dyDescent="0.25">
      <c r="A72" t="s">
        <v>392</v>
      </c>
    </row>
    <row r="74" spans="1:3" x14ac:dyDescent="0.25">
      <c r="A74" t="s">
        <v>393</v>
      </c>
    </row>
    <row r="76" spans="1:3" x14ac:dyDescent="0.25">
      <c r="A76" t="s">
        <v>394</v>
      </c>
    </row>
    <row r="78" spans="1:3" x14ac:dyDescent="0.25">
      <c r="A78" t="s">
        <v>395</v>
      </c>
      <c r="B78" s="272">
        <v>0</v>
      </c>
      <c r="C78" t="s">
        <v>396</v>
      </c>
    </row>
    <row r="80" spans="1:3" x14ac:dyDescent="0.25">
      <c r="A80" t="s">
        <v>397</v>
      </c>
    </row>
    <row r="82" spans="1:6" x14ac:dyDescent="0.25">
      <c r="A82" t="s">
        <v>398</v>
      </c>
    </row>
    <row r="84" spans="1:6" x14ac:dyDescent="0.25">
      <c r="A84" t="s">
        <v>399</v>
      </c>
    </row>
    <row r="86" spans="1:6" x14ac:dyDescent="0.25">
      <c r="A86" t="s">
        <v>400</v>
      </c>
    </row>
    <row r="88" spans="1:6" x14ac:dyDescent="0.25">
      <c r="A88" t="s">
        <v>88</v>
      </c>
    </row>
    <row r="89" spans="1:6" x14ac:dyDescent="0.25">
      <c r="A89" t="s">
        <v>401</v>
      </c>
    </row>
    <row r="91" spans="1:6" x14ac:dyDescent="0.25">
      <c r="A91" t="s">
        <v>402</v>
      </c>
    </row>
    <row r="92" spans="1:6" x14ac:dyDescent="0.25">
      <c r="A92" t="s">
        <v>403</v>
      </c>
    </row>
    <row r="94" spans="1:6" x14ac:dyDescent="0.25">
      <c r="A94" t="s">
        <v>404</v>
      </c>
    </row>
    <row r="95" spans="1:6" x14ac:dyDescent="0.25">
      <c r="A95" t="s">
        <v>405</v>
      </c>
      <c r="B95" t="s">
        <v>406</v>
      </c>
      <c r="C95" t="s">
        <v>407</v>
      </c>
      <c r="D95" t="s">
        <v>408</v>
      </c>
      <c r="E95" t="s">
        <v>409</v>
      </c>
      <c r="F95" t="s">
        <v>410</v>
      </c>
    </row>
    <row r="96" spans="1:6" x14ac:dyDescent="0.25">
      <c r="A96" t="s">
        <v>411</v>
      </c>
    </row>
    <row r="97" spans="1:1" x14ac:dyDescent="0.25">
      <c r="A97" t="s">
        <v>412</v>
      </c>
    </row>
    <row r="98" spans="1:1" x14ac:dyDescent="0.25">
      <c r="A98" t="s">
        <v>413</v>
      </c>
    </row>
    <row r="100" spans="1:1" x14ac:dyDescent="0.25">
      <c r="A100" t="s">
        <v>414</v>
      </c>
    </row>
    <row r="102" spans="1:1" x14ac:dyDescent="0.25">
      <c r="A102" t="s">
        <v>415</v>
      </c>
    </row>
    <row r="104" spans="1:1" x14ac:dyDescent="0.25">
      <c r="A104" s="269" t="s">
        <v>416</v>
      </c>
    </row>
    <row r="105" spans="1:1" x14ac:dyDescent="0.25">
      <c r="A105" s="269" t="s">
        <v>416</v>
      </c>
    </row>
    <row r="107" spans="1:1" x14ac:dyDescent="0.25">
      <c r="A107" t="s">
        <v>417</v>
      </c>
    </row>
    <row r="108" spans="1:1" x14ac:dyDescent="0.25">
      <c r="A108" t="s">
        <v>417</v>
      </c>
    </row>
    <row r="109" spans="1:1" x14ac:dyDescent="0.25">
      <c r="A109" s="269" t="s">
        <v>418</v>
      </c>
    </row>
    <row r="110" spans="1:1" x14ac:dyDescent="0.25">
      <c r="A110" t="s">
        <v>419</v>
      </c>
    </row>
    <row r="112" spans="1:1" x14ac:dyDescent="0.25">
      <c r="A112" t="s">
        <v>420</v>
      </c>
    </row>
    <row r="113" spans="1:10" x14ac:dyDescent="0.25">
      <c r="A113" t="s">
        <v>421</v>
      </c>
      <c r="B113" t="s">
        <v>422</v>
      </c>
    </row>
    <row r="114" spans="1:10" x14ac:dyDescent="0.25">
      <c r="A114" s="269" t="s">
        <v>423</v>
      </c>
    </row>
    <row r="115" spans="1:10" x14ac:dyDescent="0.25">
      <c r="A115" t="s">
        <v>424</v>
      </c>
    </row>
    <row r="116" spans="1:10" x14ac:dyDescent="0.25">
      <c r="A116" t="s">
        <v>425</v>
      </c>
    </row>
    <row r="117" spans="1:10" x14ac:dyDescent="0.25">
      <c r="A117" t="s">
        <v>426</v>
      </c>
    </row>
    <row r="119" spans="1:10" x14ac:dyDescent="0.25">
      <c r="A119" t="s">
        <v>142</v>
      </c>
      <c r="B119" t="s">
        <v>264</v>
      </c>
    </row>
    <row r="120" spans="1:10" x14ac:dyDescent="0.25">
      <c r="A120" t="s">
        <v>427</v>
      </c>
      <c r="B120" s="269" t="s">
        <v>428</v>
      </c>
    </row>
    <row r="121" spans="1:10" x14ac:dyDescent="0.25">
      <c r="A121" t="s">
        <v>429</v>
      </c>
    </row>
    <row r="123" spans="1:10" x14ac:dyDescent="0.25">
      <c r="A123" t="s">
        <v>430</v>
      </c>
    </row>
    <row r="124" spans="1:10" x14ac:dyDescent="0.25">
      <c r="A124" t="s">
        <v>70</v>
      </c>
    </row>
    <row r="125" spans="1:10" x14ac:dyDescent="0.25">
      <c r="A125" t="s">
        <v>70</v>
      </c>
      <c r="B125" t="s">
        <v>59</v>
      </c>
      <c r="C125" t="s">
        <v>60</v>
      </c>
      <c r="D125" t="s">
        <v>431</v>
      </c>
      <c r="E125" t="s">
        <v>432</v>
      </c>
      <c r="F125" t="s">
        <v>433</v>
      </c>
      <c r="G125" t="s">
        <v>434</v>
      </c>
    </row>
    <row r="126" spans="1:10" x14ac:dyDescent="0.25">
      <c r="A126" s="273" t="s">
        <v>256</v>
      </c>
      <c r="B126" s="273"/>
      <c r="C126" s="273">
        <v>0.19628628520037858</v>
      </c>
      <c r="D126" s="273"/>
      <c r="E126" s="273"/>
      <c r="F126" s="274">
        <v>0</v>
      </c>
      <c r="G126" s="273" t="s">
        <v>257</v>
      </c>
      <c r="H126" s="273"/>
      <c r="I126" s="273"/>
      <c r="J126" s="273"/>
    </row>
    <row r="127" spans="1:10" x14ac:dyDescent="0.25">
      <c r="A127" s="273" t="s">
        <v>258</v>
      </c>
      <c r="B127" s="273"/>
      <c r="C127" s="273">
        <v>5.8417831164135313E-3</v>
      </c>
      <c r="D127" s="273"/>
      <c r="E127" s="273"/>
      <c r="F127" s="274">
        <v>0</v>
      </c>
      <c r="G127" s="273" t="s">
        <v>260</v>
      </c>
      <c r="H127" s="273"/>
      <c r="I127" s="273"/>
      <c r="J127" s="273"/>
    </row>
    <row r="128" spans="1:10" x14ac:dyDescent="0.25">
      <c r="A128" s="273" t="s">
        <v>293</v>
      </c>
      <c r="B128" s="273"/>
      <c r="C128" s="273">
        <v>2.6337239999999984E-2</v>
      </c>
      <c r="D128" s="273"/>
      <c r="E128" s="273"/>
      <c r="F128" s="274">
        <v>0</v>
      </c>
      <c r="G128" s="273" t="s">
        <v>296</v>
      </c>
      <c r="H128" s="273"/>
      <c r="I128" s="273"/>
      <c r="J128" s="273"/>
    </row>
    <row r="129" spans="1:10" x14ac:dyDescent="0.25">
      <c r="A129" s="273" t="s">
        <v>294</v>
      </c>
      <c r="B129" s="273"/>
      <c r="C129" s="273">
        <v>2.4672720000000009E-2</v>
      </c>
      <c r="D129" s="273"/>
      <c r="E129" s="273"/>
      <c r="F129" s="274">
        <v>0</v>
      </c>
      <c r="G129" s="273" t="s">
        <v>296</v>
      </c>
      <c r="H129" s="273"/>
      <c r="I129" s="273"/>
      <c r="J129" s="273"/>
    </row>
    <row r="130" spans="1:10" x14ac:dyDescent="0.25">
      <c r="A130" s="273" t="s">
        <v>291</v>
      </c>
      <c r="B130" s="273"/>
      <c r="C130" s="273">
        <v>0.23703516000000002</v>
      </c>
      <c r="D130" s="273"/>
      <c r="E130" s="273"/>
      <c r="F130" s="274">
        <v>0</v>
      </c>
      <c r="G130" s="273" t="s">
        <v>298</v>
      </c>
      <c r="H130" s="273"/>
      <c r="I130" s="273"/>
      <c r="J130" s="273"/>
    </row>
    <row r="131" spans="1:10" x14ac:dyDescent="0.25">
      <c r="A131" s="273" t="s">
        <v>292</v>
      </c>
      <c r="B131" s="273"/>
      <c r="C131" s="273">
        <v>0.22205448000000003</v>
      </c>
      <c r="D131" s="273"/>
      <c r="E131" s="273"/>
      <c r="F131" s="274">
        <v>0</v>
      </c>
      <c r="G131" s="273" t="s">
        <v>298</v>
      </c>
      <c r="H131" s="273"/>
      <c r="I131" s="273"/>
      <c r="J131" s="273"/>
    </row>
    <row r="132" spans="1:10" x14ac:dyDescent="0.25">
      <c r="A132" s="273" t="s">
        <v>300</v>
      </c>
      <c r="B132" s="273"/>
      <c r="C132" s="273">
        <v>0.72427410000000003</v>
      </c>
      <c r="D132" s="273"/>
      <c r="E132" s="273"/>
      <c r="F132" s="274">
        <v>0</v>
      </c>
      <c r="G132" s="273" t="s">
        <v>299</v>
      </c>
      <c r="H132" s="273"/>
      <c r="I132" s="273"/>
      <c r="J132" s="273"/>
    </row>
    <row r="133" spans="1:10" x14ac:dyDescent="0.25">
      <c r="A133" s="273" t="s">
        <v>301</v>
      </c>
      <c r="B133" s="273"/>
      <c r="C133" s="273">
        <v>0.6784998000000001</v>
      </c>
      <c r="D133" s="273"/>
      <c r="E133" s="273"/>
      <c r="F133" s="274">
        <v>0</v>
      </c>
      <c r="G133" s="273" t="s">
        <v>299</v>
      </c>
      <c r="H133" s="273"/>
      <c r="I133" s="273"/>
      <c r="J133" s="273"/>
    </row>
    <row r="134" spans="1:10" x14ac:dyDescent="0.25">
      <c r="A134" s="273" t="s">
        <v>306</v>
      </c>
      <c r="B134" s="273"/>
      <c r="C134" s="273">
        <v>0.5</v>
      </c>
      <c r="D134" s="273"/>
      <c r="E134" s="273"/>
      <c r="F134" s="274">
        <v>0</v>
      </c>
      <c r="G134" s="273" t="s">
        <v>309</v>
      </c>
      <c r="H134" s="273"/>
      <c r="I134" s="273"/>
      <c r="J134" s="273"/>
    </row>
    <row r="135" spans="1:10" x14ac:dyDescent="0.25">
      <c r="A135" s="273" t="s">
        <v>307</v>
      </c>
      <c r="B135" s="273" t="s">
        <v>308</v>
      </c>
      <c r="C135" s="273">
        <v>0.5</v>
      </c>
      <c r="D135" s="273"/>
      <c r="E135" s="273"/>
      <c r="F135" s="274">
        <v>0</v>
      </c>
      <c r="G135" s="273" t="s">
        <v>310</v>
      </c>
      <c r="H135" s="273"/>
      <c r="I135" s="273"/>
      <c r="J135" s="273"/>
    </row>
    <row r="136" spans="1:10" x14ac:dyDescent="0.25">
      <c r="A136" s="273" t="s">
        <v>311</v>
      </c>
      <c r="B136" s="273" t="s">
        <v>314</v>
      </c>
      <c r="C136" s="273">
        <v>2.5504979999999997E-2</v>
      </c>
      <c r="D136" s="273"/>
      <c r="E136" s="273"/>
      <c r="F136" s="274">
        <v>0</v>
      </c>
      <c r="G136" s="273" t="s">
        <v>317</v>
      </c>
      <c r="H136" s="273"/>
      <c r="I136" s="273"/>
      <c r="J136" s="273"/>
    </row>
    <row r="137" spans="1:10" x14ac:dyDescent="0.25">
      <c r="A137" s="273" t="s">
        <v>312</v>
      </c>
      <c r="B137" s="273" t="s">
        <v>313</v>
      </c>
      <c r="C137" s="273">
        <v>0.22954482000000004</v>
      </c>
      <c r="D137" s="273"/>
      <c r="E137" s="273"/>
      <c r="F137" s="274">
        <v>0</v>
      </c>
      <c r="G137" s="273" t="s">
        <v>318</v>
      </c>
      <c r="H137" s="273"/>
      <c r="I137" s="273"/>
      <c r="J137" s="273"/>
    </row>
    <row r="138" spans="1:10" x14ac:dyDescent="0.25">
      <c r="A138" s="273" t="s">
        <v>316</v>
      </c>
      <c r="B138" s="273" t="s">
        <v>315</v>
      </c>
      <c r="C138" s="273">
        <v>0.70138695000000006</v>
      </c>
      <c r="D138" s="273"/>
      <c r="E138" s="273"/>
      <c r="F138" s="274">
        <v>0</v>
      </c>
      <c r="G138" s="273" t="s">
        <v>319</v>
      </c>
      <c r="H138" s="273"/>
      <c r="I138" s="273"/>
      <c r="J138" s="273"/>
    </row>
    <row r="139" spans="1:10" x14ac:dyDescent="0.25">
      <c r="A139" t="s">
        <v>88</v>
      </c>
      <c r="B139" s="273" t="s">
        <v>101</v>
      </c>
    </row>
    <row r="140" spans="1:10" x14ac:dyDescent="0.25">
      <c r="A140" t="s">
        <v>436</v>
      </c>
    </row>
    <row r="141" spans="1:10" x14ac:dyDescent="0.25">
      <c r="A141" s="269" t="s">
        <v>70</v>
      </c>
      <c r="B141" t="s">
        <v>236</v>
      </c>
      <c r="C141" t="s">
        <v>437</v>
      </c>
      <c r="D141" t="s">
        <v>79</v>
      </c>
      <c r="E141" t="s">
        <v>78</v>
      </c>
      <c r="F141" t="s">
        <v>63</v>
      </c>
      <c r="G141" t="s">
        <v>438</v>
      </c>
      <c r="H141" t="s">
        <v>433</v>
      </c>
      <c r="I141" t="s">
        <v>76</v>
      </c>
      <c r="J141" t="s">
        <v>439</v>
      </c>
    </row>
    <row r="142" spans="1:10" x14ac:dyDescent="0.25">
      <c r="A142" s="273" t="s">
        <v>256</v>
      </c>
      <c r="B142" s="273" t="s">
        <v>261</v>
      </c>
      <c r="C142" s="273"/>
      <c r="D142" s="273">
        <v>0.19628628520037858</v>
      </c>
      <c r="E142" s="273">
        <v>1</v>
      </c>
      <c r="F142" s="273"/>
      <c r="G142" s="273"/>
      <c r="H142" s="274">
        <v>0</v>
      </c>
      <c r="I142" s="273" t="s">
        <v>262</v>
      </c>
      <c r="J142" s="273" t="s">
        <v>262</v>
      </c>
    </row>
    <row r="143" spans="1:10" x14ac:dyDescent="0.25">
      <c r="A143" s="273" t="s">
        <v>258</v>
      </c>
      <c r="B143" s="273" t="s">
        <v>263</v>
      </c>
      <c r="C143" s="273"/>
      <c r="D143" s="273">
        <v>5.8417831164135313E-3</v>
      </c>
      <c r="E143" s="273">
        <v>1</v>
      </c>
      <c r="F143" s="273"/>
      <c r="G143" s="273"/>
      <c r="H143" s="274">
        <v>0</v>
      </c>
      <c r="I143" s="273" t="s">
        <v>262</v>
      </c>
      <c r="J143" s="273" t="s">
        <v>262</v>
      </c>
    </row>
    <row r="144" spans="1:10" x14ac:dyDescent="0.25">
      <c r="A144" s="273"/>
      <c r="B144" s="273" t="s">
        <v>329</v>
      </c>
      <c r="C144" s="273"/>
      <c r="D144" s="273">
        <v>1</v>
      </c>
      <c r="E144" s="273">
        <v>1</v>
      </c>
      <c r="F144" s="273"/>
      <c r="G144" s="273"/>
      <c r="H144" s="274">
        <v>0</v>
      </c>
      <c r="I144" s="273" t="s">
        <v>330</v>
      </c>
      <c r="J144" s="273" t="s">
        <v>330</v>
      </c>
    </row>
    <row r="145" spans="1:10" x14ac:dyDescent="0.25">
      <c r="A145" s="273"/>
      <c r="B145" s="273"/>
      <c r="C145" s="273"/>
      <c r="D145" s="273" t="s">
        <v>482</v>
      </c>
      <c r="E145" s="273"/>
      <c r="F145" s="273"/>
      <c r="G145" s="273"/>
      <c r="H145" s="274">
        <v>0</v>
      </c>
      <c r="I145" s="273" t="s">
        <v>77</v>
      </c>
      <c r="J145" s="273" t="s">
        <v>77</v>
      </c>
    </row>
    <row r="146" spans="1:10" x14ac:dyDescent="0.25">
      <c r="A146" s="273"/>
      <c r="B146" s="273"/>
      <c r="C146" s="273"/>
      <c r="D146" s="273" t="s">
        <v>482</v>
      </c>
      <c r="E146" s="273"/>
      <c r="F146" s="273"/>
      <c r="G146" s="273"/>
      <c r="H146" s="274">
        <v>0</v>
      </c>
      <c r="I146" s="273" t="s">
        <v>77</v>
      </c>
      <c r="J146" s="273" t="s">
        <v>77</v>
      </c>
    </row>
    <row r="147" spans="1:10" x14ac:dyDescent="0.25">
      <c r="A147" s="273"/>
      <c r="B147" s="273"/>
      <c r="C147" s="273"/>
      <c r="D147" s="273" t="s">
        <v>482</v>
      </c>
      <c r="E147" s="273"/>
      <c r="F147" s="273"/>
      <c r="G147" s="273"/>
      <c r="H147" s="274">
        <v>0</v>
      </c>
      <c r="I147" s="273" t="s">
        <v>77</v>
      </c>
      <c r="J147" s="273" t="s">
        <v>77</v>
      </c>
    </row>
    <row r="148" spans="1:10" x14ac:dyDescent="0.25">
      <c r="A148" s="273"/>
      <c r="B148" s="273"/>
      <c r="C148" s="273"/>
      <c r="D148" s="273" t="s">
        <v>482</v>
      </c>
      <c r="E148" s="273"/>
      <c r="F148" s="273"/>
      <c r="G148" s="273"/>
      <c r="H148" s="274">
        <v>0</v>
      </c>
      <c r="I148" s="273" t="s">
        <v>77</v>
      </c>
      <c r="J148" s="273" t="s">
        <v>77</v>
      </c>
    </row>
    <row r="149" spans="1:10" x14ac:dyDescent="0.25">
      <c r="A149" s="273"/>
      <c r="B149" s="273"/>
      <c r="C149" s="273"/>
      <c r="D149" s="273" t="s">
        <v>482</v>
      </c>
      <c r="E149" s="273"/>
      <c r="F149" s="273"/>
      <c r="G149" s="273"/>
      <c r="H149" s="274">
        <v>0</v>
      </c>
      <c r="I149" s="273" t="s">
        <v>77</v>
      </c>
      <c r="J149" s="273" t="s">
        <v>77</v>
      </c>
    </row>
    <row r="150" spans="1:10" x14ac:dyDescent="0.25">
      <c r="A150" t="s">
        <v>440</v>
      </c>
    </row>
    <row r="151" spans="1:10" x14ac:dyDescent="0.25">
      <c r="A151" s="269" t="s">
        <v>70</v>
      </c>
      <c r="B151" t="s">
        <v>236</v>
      </c>
      <c r="C151" t="s">
        <v>437</v>
      </c>
      <c r="D151" t="s">
        <v>79</v>
      </c>
      <c r="E151" t="s">
        <v>78</v>
      </c>
      <c r="F151" t="s">
        <v>63</v>
      </c>
      <c r="G151" t="s">
        <v>438</v>
      </c>
      <c r="H151" t="s">
        <v>433</v>
      </c>
      <c r="I151" t="s">
        <v>76</v>
      </c>
      <c r="J151" t="s">
        <v>439</v>
      </c>
    </row>
    <row r="152" spans="1:10" x14ac:dyDescent="0.25">
      <c r="A152" s="273" t="s">
        <v>316</v>
      </c>
      <c r="B152" s="273" t="s">
        <v>340</v>
      </c>
      <c r="C152" s="273"/>
      <c r="D152" s="273">
        <v>0.70138695000000006</v>
      </c>
      <c r="E152" s="273">
        <v>1</v>
      </c>
      <c r="F152" s="273"/>
      <c r="G152" s="273"/>
      <c r="H152" s="274">
        <v>0</v>
      </c>
      <c r="I152" s="273" t="s">
        <v>83</v>
      </c>
      <c r="J152" s="273" t="s">
        <v>83</v>
      </c>
    </row>
    <row r="153" spans="1:10" x14ac:dyDescent="0.25">
      <c r="A153" s="273" t="s">
        <v>311</v>
      </c>
      <c r="B153" s="273" t="s">
        <v>84</v>
      </c>
      <c r="C153" s="273"/>
      <c r="D153" s="273">
        <v>0</v>
      </c>
      <c r="E153" s="273"/>
      <c r="F153" s="273"/>
      <c r="G153" s="273"/>
      <c r="H153" s="274">
        <v>0</v>
      </c>
      <c r="I153" s="273" t="s">
        <v>83</v>
      </c>
      <c r="J153" s="273" t="s">
        <v>83</v>
      </c>
    </row>
    <row r="154" spans="1:10" x14ac:dyDescent="0.25">
      <c r="A154" s="273" t="s">
        <v>312</v>
      </c>
      <c r="B154" s="273" t="s">
        <v>320</v>
      </c>
      <c r="C154" s="273"/>
      <c r="D154" s="273">
        <v>0.22954482000000004</v>
      </c>
      <c r="E154" s="273">
        <v>1</v>
      </c>
      <c r="F154" s="273"/>
      <c r="G154" s="273"/>
      <c r="H154" s="274">
        <v>0</v>
      </c>
      <c r="I154" s="273" t="s">
        <v>321</v>
      </c>
      <c r="J154" s="273" t="s">
        <v>321</v>
      </c>
    </row>
    <row r="155" spans="1:10" x14ac:dyDescent="0.25">
      <c r="A155" s="273"/>
      <c r="B155" s="273"/>
      <c r="C155" s="273"/>
      <c r="D155" s="273" t="s">
        <v>482</v>
      </c>
      <c r="E155" s="273"/>
      <c r="F155" s="273"/>
      <c r="G155" s="273"/>
      <c r="H155" s="274">
        <v>0</v>
      </c>
      <c r="I155" s="273" t="s">
        <v>83</v>
      </c>
      <c r="J155" s="273" t="s">
        <v>83</v>
      </c>
    </row>
    <row r="156" spans="1:10" x14ac:dyDescent="0.25">
      <c r="A156" t="s">
        <v>439</v>
      </c>
    </row>
    <row r="158" spans="1:10" x14ac:dyDescent="0.25">
      <c r="A158" t="s">
        <v>441</v>
      </c>
    </row>
    <row r="159" spans="1:10" x14ac:dyDescent="0.25">
      <c r="A159" s="269" t="s">
        <v>70</v>
      </c>
      <c r="B159" t="s">
        <v>236</v>
      </c>
      <c r="C159" t="s">
        <v>442</v>
      </c>
      <c r="D159" t="s">
        <v>79</v>
      </c>
      <c r="E159" t="s">
        <v>443</v>
      </c>
      <c r="F159" t="s">
        <v>63</v>
      </c>
      <c r="G159" t="s">
        <v>444</v>
      </c>
      <c r="H159" t="s">
        <v>445</v>
      </c>
      <c r="I159" t="s">
        <v>63</v>
      </c>
    </row>
    <row r="160" spans="1:10" x14ac:dyDescent="0.25">
      <c r="A160" t="s">
        <v>446</v>
      </c>
    </row>
    <row r="161" spans="1:10" x14ac:dyDescent="0.25">
      <c r="A161" s="269" t="s">
        <v>70</v>
      </c>
      <c r="B161" t="s">
        <v>447</v>
      </c>
      <c r="C161" t="s">
        <v>448</v>
      </c>
      <c r="D161" t="s">
        <v>63</v>
      </c>
      <c r="E161" s="269" t="s">
        <v>449</v>
      </c>
      <c r="F161" t="s">
        <v>63</v>
      </c>
      <c r="G161" t="s">
        <v>444</v>
      </c>
      <c r="H161" t="s">
        <v>445</v>
      </c>
      <c r="I161" t="s">
        <v>63</v>
      </c>
    </row>
    <row r="162" spans="1:10" x14ac:dyDescent="0.25">
      <c r="A162" t="s">
        <v>450</v>
      </c>
    </row>
    <row r="163" spans="1:10" x14ac:dyDescent="0.25">
      <c r="A163" s="269" t="s">
        <v>70</v>
      </c>
      <c r="B163" t="s">
        <v>451</v>
      </c>
      <c r="C163" t="s">
        <v>448</v>
      </c>
      <c r="D163" t="s">
        <v>63</v>
      </c>
      <c r="E163" t="s">
        <v>452</v>
      </c>
      <c r="F163" t="s">
        <v>63</v>
      </c>
      <c r="G163" t="s">
        <v>444</v>
      </c>
      <c r="H163" t="s">
        <v>445</v>
      </c>
      <c r="I163" t="s">
        <v>63</v>
      </c>
    </row>
    <row r="164" spans="1:10" x14ac:dyDescent="0.25">
      <c r="A164" t="s">
        <v>453</v>
      </c>
    </row>
    <row r="165" spans="1:10" x14ac:dyDescent="0.25">
      <c r="A165" t="s">
        <v>454</v>
      </c>
      <c r="B165">
        <v>1</v>
      </c>
    </row>
    <row r="166" spans="1:10" x14ac:dyDescent="0.25">
      <c r="A166" t="s">
        <v>362</v>
      </c>
      <c r="B166">
        <v>2012</v>
      </c>
    </row>
    <row r="167" spans="1:10" x14ac:dyDescent="0.25">
      <c r="A167" t="s">
        <v>88</v>
      </c>
      <c r="B167" t="s">
        <v>435</v>
      </c>
    </row>
    <row r="168" spans="1:10" x14ac:dyDescent="0.25">
      <c r="A168" t="s">
        <v>439</v>
      </c>
    </row>
    <row r="170" spans="1:10" x14ac:dyDescent="0.25">
      <c r="A170" t="s">
        <v>455</v>
      </c>
    </row>
    <row r="171" spans="1:10" x14ac:dyDescent="0.25">
      <c r="A171" t="s">
        <v>236</v>
      </c>
      <c r="B171" t="s">
        <v>437</v>
      </c>
      <c r="C171" t="s">
        <v>456</v>
      </c>
      <c r="D171" t="s">
        <v>63</v>
      </c>
      <c r="E171" t="s">
        <v>433</v>
      </c>
      <c r="F171" t="s">
        <v>76</v>
      </c>
      <c r="G171" t="s">
        <v>457</v>
      </c>
      <c r="H171" t="s">
        <v>63</v>
      </c>
      <c r="I171" t="s">
        <v>433</v>
      </c>
      <c r="J171" t="s">
        <v>76</v>
      </c>
    </row>
    <row r="172" spans="1:10" x14ac:dyDescent="0.25">
      <c r="A172" t="s">
        <v>458</v>
      </c>
      <c r="B172" t="s">
        <v>459</v>
      </c>
      <c r="C172">
        <v>0</v>
      </c>
      <c r="D172" t="s">
        <v>460</v>
      </c>
      <c r="E172" s="272">
        <v>0</v>
      </c>
      <c r="F172" t="s">
        <v>461</v>
      </c>
      <c r="G172">
        <v>0</v>
      </c>
      <c r="H172" t="s">
        <v>460</v>
      </c>
      <c r="I172" s="272">
        <v>0</v>
      </c>
      <c r="J172" t="s">
        <v>461</v>
      </c>
    </row>
    <row r="173" spans="1:10" x14ac:dyDescent="0.25">
      <c r="A173" t="s">
        <v>462</v>
      </c>
      <c r="B173" t="s">
        <v>459</v>
      </c>
      <c r="C173">
        <v>0</v>
      </c>
      <c r="D173" t="s">
        <v>460</v>
      </c>
      <c r="E173" s="272">
        <v>0</v>
      </c>
      <c r="F173" t="s">
        <v>461</v>
      </c>
      <c r="G173">
        <v>0</v>
      </c>
      <c r="H173" t="s">
        <v>460</v>
      </c>
      <c r="I173" s="272">
        <v>0</v>
      </c>
      <c r="J173" t="s">
        <v>461</v>
      </c>
    </row>
    <row r="174" spans="1:10" x14ac:dyDescent="0.25">
      <c r="A174" t="s">
        <v>463</v>
      </c>
      <c r="B174" t="s">
        <v>459</v>
      </c>
      <c r="C174">
        <v>0</v>
      </c>
      <c r="D174" t="s">
        <v>460</v>
      </c>
      <c r="E174" s="272">
        <v>0</v>
      </c>
      <c r="F174" t="s">
        <v>461</v>
      </c>
      <c r="G174">
        <v>0</v>
      </c>
      <c r="H174" t="s">
        <v>460</v>
      </c>
      <c r="I174" s="272">
        <v>0</v>
      </c>
      <c r="J174" t="s">
        <v>461</v>
      </c>
    </row>
    <row r="175" spans="1:10" x14ac:dyDescent="0.25">
      <c r="A175" t="s">
        <v>464</v>
      </c>
      <c r="B175" t="s">
        <v>459</v>
      </c>
      <c r="C175">
        <v>0</v>
      </c>
      <c r="D175" t="s">
        <v>460</v>
      </c>
      <c r="E175" s="272">
        <v>0</v>
      </c>
      <c r="F175" t="s">
        <v>461</v>
      </c>
      <c r="G175">
        <v>0</v>
      </c>
      <c r="H175" t="s">
        <v>460</v>
      </c>
      <c r="I175" s="272">
        <v>0</v>
      </c>
      <c r="J175" t="s">
        <v>461</v>
      </c>
    </row>
    <row r="176" spans="1:10" x14ac:dyDescent="0.25">
      <c r="A176" t="s">
        <v>465</v>
      </c>
      <c r="B176" t="s">
        <v>459</v>
      </c>
      <c r="C176">
        <v>0</v>
      </c>
      <c r="D176" t="s">
        <v>460</v>
      </c>
      <c r="E176" s="272">
        <v>0</v>
      </c>
      <c r="F176" t="s">
        <v>461</v>
      </c>
      <c r="G176">
        <v>0</v>
      </c>
      <c r="H176" t="s">
        <v>460</v>
      </c>
      <c r="I176" s="272">
        <v>0</v>
      </c>
      <c r="J176" t="s">
        <v>461</v>
      </c>
    </row>
    <row r="177" spans="1:10" x14ac:dyDescent="0.25">
      <c r="A177" t="s">
        <v>466</v>
      </c>
    </row>
    <row r="178" spans="1:10" x14ac:dyDescent="0.25">
      <c r="A178" t="s">
        <v>236</v>
      </c>
      <c r="B178" t="s">
        <v>437</v>
      </c>
      <c r="C178" t="s">
        <v>456</v>
      </c>
      <c r="D178" t="s">
        <v>63</v>
      </c>
      <c r="E178" t="s">
        <v>433</v>
      </c>
      <c r="F178" t="s">
        <v>76</v>
      </c>
      <c r="G178" t="s">
        <v>457</v>
      </c>
      <c r="H178" t="s">
        <v>63</v>
      </c>
      <c r="I178" t="s">
        <v>433</v>
      </c>
      <c r="J178" t="s">
        <v>76</v>
      </c>
    </row>
    <row r="179" spans="1:10" x14ac:dyDescent="0.25">
      <c r="A179" t="s">
        <v>467</v>
      </c>
      <c r="B179" t="s">
        <v>468</v>
      </c>
      <c r="C179">
        <v>0</v>
      </c>
      <c r="D179" t="s">
        <v>469</v>
      </c>
      <c r="E179" s="272">
        <v>0</v>
      </c>
      <c r="F179" t="s">
        <v>461</v>
      </c>
      <c r="G179">
        <v>0</v>
      </c>
      <c r="H179" t="s">
        <v>469</v>
      </c>
      <c r="I179" s="272">
        <v>0</v>
      </c>
      <c r="J179" t="s">
        <v>461</v>
      </c>
    </row>
    <row r="180" spans="1:10" x14ac:dyDescent="0.25">
      <c r="A180" t="s">
        <v>470</v>
      </c>
      <c r="B180" t="s">
        <v>468</v>
      </c>
      <c r="C180">
        <v>0</v>
      </c>
      <c r="D180" t="s">
        <v>469</v>
      </c>
      <c r="E180" s="272">
        <v>0</v>
      </c>
      <c r="F180" t="s">
        <v>461</v>
      </c>
      <c r="G180">
        <v>0</v>
      </c>
      <c r="H180" t="s">
        <v>469</v>
      </c>
      <c r="I180" s="272">
        <v>0</v>
      </c>
      <c r="J180" t="s">
        <v>461</v>
      </c>
    </row>
    <row r="181" spans="1:10" x14ac:dyDescent="0.25">
      <c r="A181" t="s">
        <v>471</v>
      </c>
      <c r="B181" t="s">
        <v>459</v>
      </c>
      <c r="C181">
        <v>0</v>
      </c>
      <c r="D181" t="s">
        <v>460</v>
      </c>
      <c r="E181" s="272">
        <v>0</v>
      </c>
      <c r="F181" t="s">
        <v>461</v>
      </c>
      <c r="G181">
        <v>0</v>
      </c>
      <c r="H181" t="s">
        <v>460</v>
      </c>
      <c r="I181" s="272">
        <v>0</v>
      </c>
      <c r="J181" t="s">
        <v>461</v>
      </c>
    </row>
    <row r="182" spans="1:10" x14ac:dyDescent="0.25">
      <c r="A182" t="s">
        <v>472</v>
      </c>
    </row>
    <row r="183" spans="1:10" x14ac:dyDescent="0.25">
      <c r="A183" t="s">
        <v>236</v>
      </c>
      <c r="B183" t="s">
        <v>437</v>
      </c>
      <c r="C183" t="s">
        <v>456</v>
      </c>
      <c r="D183" t="s">
        <v>63</v>
      </c>
      <c r="E183" t="s">
        <v>433</v>
      </c>
      <c r="F183" t="s">
        <v>76</v>
      </c>
      <c r="G183" t="s">
        <v>457</v>
      </c>
      <c r="H183" t="s">
        <v>63</v>
      </c>
      <c r="I183" t="s">
        <v>433</v>
      </c>
      <c r="J183" t="s">
        <v>76</v>
      </c>
    </row>
    <row r="184" spans="1:10" x14ac:dyDescent="0.25">
      <c r="A184" t="s">
        <v>473</v>
      </c>
      <c r="B184" t="s">
        <v>459</v>
      </c>
      <c r="C184">
        <v>0</v>
      </c>
      <c r="D184" t="s">
        <v>460</v>
      </c>
      <c r="E184" s="272">
        <v>0</v>
      </c>
      <c r="F184" t="s">
        <v>461</v>
      </c>
      <c r="G184">
        <v>0</v>
      </c>
      <c r="H184" t="s">
        <v>460</v>
      </c>
      <c r="I184" s="272">
        <v>0</v>
      </c>
      <c r="J184" t="s">
        <v>461</v>
      </c>
    </row>
    <row r="185" spans="1:10" x14ac:dyDescent="0.25">
      <c r="A185" t="s">
        <v>474</v>
      </c>
      <c r="B185" t="s">
        <v>459</v>
      </c>
      <c r="C185">
        <v>0</v>
      </c>
      <c r="D185" t="s">
        <v>460</v>
      </c>
      <c r="E185" s="272">
        <v>0</v>
      </c>
      <c r="F185" t="s">
        <v>461</v>
      </c>
      <c r="G185">
        <v>0</v>
      </c>
      <c r="H185" t="s">
        <v>460</v>
      </c>
      <c r="I185" s="272">
        <v>0</v>
      </c>
      <c r="J185" t="s">
        <v>461</v>
      </c>
    </row>
    <row r="186" spans="1:10" x14ac:dyDescent="0.25">
      <c r="A186" t="s">
        <v>475</v>
      </c>
      <c r="B186" t="s">
        <v>459</v>
      </c>
      <c r="C186">
        <v>0</v>
      </c>
      <c r="D186" t="s">
        <v>460</v>
      </c>
      <c r="E186" s="272">
        <v>0</v>
      </c>
      <c r="F186" t="s">
        <v>461</v>
      </c>
      <c r="G186">
        <v>0</v>
      </c>
      <c r="H186" t="s">
        <v>460</v>
      </c>
      <c r="I186" s="272">
        <v>0</v>
      </c>
      <c r="J186" t="s">
        <v>461</v>
      </c>
    </row>
    <row r="187" spans="1:10" x14ac:dyDescent="0.25">
      <c r="A187" t="s">
        <v>476</v>
      </c>
      <c r="B187" t="s">
        <v>459</v>
      </c>
      <c r="C187">
        <v>0</v>
      </c>
      <c r="D187" t="s">
        <v>460</v>
      </c>
      <c r="E187" s="272">
        <v>0</v>
      </c>
      <c r="F187" t="s">
        <v>461</v>
      </c>
      <c r="G187">
        <v>0</v>
      </c>
      <c r="H187" t="s">
        <v>460</v>
      </c>
      <c r="I187" s="272">
        <v>0</v>
      </c>
      <c r="J187" t="s">
        <v>461</v>
      </c>
    </row>
    <row r="188" spans="1:10" x14ac:dyDescent="0.25">
      <c r="A188" t="s">
        <v>477</v>
      </c>
      <c r="B188" t="s">
        <v>459</v>
      </c>
      <c r="C188">
        <v>0</v>
      </c>
      <c r="D188" t="s">
        <v>460</v>
      </c>
      <c r="E188" s="272">
        <v>0</v>
      </c>
      <c r="F188" t="s">
        <v>461</v>
      </c>
      <c r="G188">
        <v>0</v>
      </c>
      <c r="H188" t="s">
        <v>460</v>
      </c>
      <c r="I188" s="272">
        <v>0</v>
      </c>
      <c r="J188" t="s">
        <v>461</v>
      </c>
    </row>
    <row r="189" spans="1:10" x14ac:dyDescent="0.25">
      <c r="A189" t="s">
        <v>478</v>
      </c>
      <c r="B189" t="s">
        <v>459</v>
      </c>
      <c r="C189">
        <v>0</v>
      </c>
      <c r="D189" t="s">
        <v>460</v>
      </c>
      <c r="E189" s="272">
        <v>0</v>
      </c>
      <c r="F189" t="s">
        <v>461</v>
      </c>
      <c r="G189">
        <v>0</v>
      </c>
      <c r="H189" t="s">
        <v>460</v>
      </c>
      <c r="I189" s="272">
        <v>0</v>
      </c>
      <c r="J189" t="s">
        <v>461</v>
      </c>
    </row>
    <row r="190" spans="1:10" x14ac:dyDescent="0.25">
      <c r="A190" t="s">
        <v>479</v>
      </c>
      <c r="B190" t="s">
        <v>459</v>
      </c>
      <c r="C190">
        <v>0</v>
      </c>
      <c r="D190" t="s">
        <v>460</v>
      </c>
      <c r="E190" s="272">
        <v>0</v>
      </c>
      <c r="F190" t="s">
        <v>461</v>
      </c>
      <c r="G190">
        <v>0</v>
      </c>
      <c r="H190" t="s">
        <v>460</v>
      </c>
      <c r="I190" s="272">
        <v>0</v>
      </c>
      <c r="J190" t="s">
        <v>461</v>
      </c>
    </row>
    <row r="191" spans="1:10" x14ac:dyDescent="0.25">
      <c r="A191" t="s">
        <v>480</v>
      </c>
      <c r="B191" t="s">
        <v>459</v>
      </c>
      <c r="C191">
        <v>0</v>
      </c>
      <c r="D191" t="s">
        <v>460</v>
      </c>
      <c r="E191" s="272">
        <v>0</v>
      </c>
      <c r="F191" t="s">
        <v>461</v>
      </c>
      <c r="G191">
        <v>0</v>
      </c>
      <c r="H191" t="s">
        <v>460</v>
      </c>
      <c r="I191" s="272">
        <v>0</v>
      </c>
      <c r="J191" t="s">
        <v>461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R20" sqref="R2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67"/>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80" customWidth="1"/>
    <col min="3" max="3" width="29.5703125" style="3" customWidth="1"/>
    <col min="4" max="4" width="56"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92" t="s">
        <v>0</v>
      </c>
      <c r="C1" s="292"/>
      <c r="D1" s="292"/>
      <c r="E1" s="292"/>
      <c r="F1" s="292"/>
      <c r="G1" s="292"/>
      <c r="H1" s="292"/>
      <c r="I1" s="292"/>
      <c r="J1" s="292"/>
      <c r="K1" s="292"/>
      <c r="L1" s="292"/>
      <c r="M1" s="292"/>
      <c r="N1" s="292"/>
      <c r="O1" s="292"/>
      <c r="P1" s="292"/>
      <c r="Q1" s="292"/>
    </row>
    <row r="2" spans="1:25" ht="20.25" x14ac:dyDescent="0.3">
      <c r="B2" s="292" t="s">
        <v>39</v>
      </c>
      <c r="C2" s="292"/>
      <c r="D2" s="292"/>
      <c r="E2" s="292"/>
      <c r="F2" s="292"/>
      <c r="G2" s="292"/>
      <c r="H2" s="292"/>
      <c r="I2" s="292"/>
      <c r="J2" s="292"/>
      <c r="K2" s="292"/>
      <c r="L2" s="292"/>
      <c r="M2" s="292"/>
      <c r="N2" s="292"/>
      <c r="O2" s="292"/>
      <c r="P2" s="292"/>
      <c r="Q2" s="292"/>
    </row>
    <row r="3" spans="1:25" ht="5.25" customHeight="1" x14ac:dyDescent="0.2">
      <c r="B3" s="9"/>
      <c r="C3" s="2"/>
      <c r="D3" s="2"/>
      <c r="E3" s="2"/>
      <c r="F3" s="2"/>
      <c r="G3" s="2"/>
      <c r="H3" s="2"/>
      <c r="J3" s="2"/>
      <c r="K3" s="2"/>
      <c r="L3" s="2"/>
      <c r="M3" s="2"/>
      <c r="N3" s="2"/>
      <c r="O3" s="2"/>
      <c r="P3" s="2"/>
    </row>
    <row r="4" spans="1:25" ht="13.5" thickBot="1" x14ac:dyDescent="0.25">
      <c r="B4" s="322" t="s">
        <v>40</v>
      </c>
      <c r="C4" s="322"/>
      <c r="D4" s="22" t="s">
        <v>240</v>
      </c>
      <c r="E4" s="23"/>
      <c r="F4" s="2"/>
      <c r="G4" s="2"/>
      <c r="H4" s="2"/>
      <c r="J4" s="2"/>
      <c r="K4" s="2"/>
      <c r="L4" s="2"/>
      <c r="M4" s="2"/>
      <c r="N4" s="2"/>
      <c r="O4" s="2"/>
      <c r="P4" s="2"/>
    </row>
    <row r="5" spans="1:25" ht="13.5" thickBot="1" x14ac:dyDescent="0.25">
      <c r="B5" s="322" t="s">
        <v>41</v>
      </c>
      <c r="C5" s="322"/>
      <c r="D5" s="24">
        <v>1</v>
      </c>
      <c r="E5" s="25" t="s">
        <v>42</v>
      </c>
      <c r="F5" s="26" t="s">
        <v>43</v>
      </c>
      <c r="G5" s="327" t="s">
        <v>487</v>
      </c>
      <c r="H5" s="327"/>
      <c r="I5" s="327"/>
      <c r="J5" s="327"/>
      <c r="K5" s="27"/>
      <c r="L5" s="27"/>
      <c r="M5" s="28" t="s">
        <v>17</v>
      </c>
      <c r="N5" s="29" t="str">
        <f>DQI!I9</f>
        <v>3,5,5,2,3</v>
      </c>
      <c r="O5" s="30"/>
      <c r="P5" s="18" t="s">
        <v>44</v>
      </c>
    </row>
    <row r="6" spans="1:25" ht="27.75" customHeight="1" x14ac:dyDescent="0.2">
      <c r="B6" s="328" t="s">
        <v>45</v>
      </c>
      <c r="C6" s="329"/>
      <c r="D6" s="330" t="s">
        <v>241</v>
      </c>
      <c r="E6" s="331"/>
      <c r="F6" s="331"/>
      <c r="G6" s="331"/>
      <c r="H6" s="331"/>
      <c r="I6" s="331"/>
      <c r="J6" s="331"/>
      <c r="K6" s="331"/>
      <c r="L6" s="331"/>
      <c r="M6" s="331"/>
      <c r="N6" s="331"/>
      <c r="O6" s="332"/>
      <c r="P6" s="31"/>
    </row>
    <row r="7" spans="1:25" ht="13.5" thickBot="1" x14ac:dyDescent="0.25">
      <c r="B7" s="9"/>
      <c r="C7" s="2"/>
      <c r="D7" s="2"/>
      <c r="E7" s="2"/>
      <c r="F7" s="2"/>
      <c r="G7" s="2"/>
      <c r="H7" s="2"/>
      <c r="J7" s="2"/>
      <c r="K7" s="2"/>
      <c r="L7" s="2"/>
      <c r="M7" s="2"/>
      <c r="N7" s="2"/>
      <c r="O7" s="2"/>
      <c r="P7" s="2"/>
    </row>
    <row r="8" spans="1:25" s="33" customFormat="1" ht="13.5" thickBot="1" x14ac:dyDescent="0.25">
      <c r="A8" s="32"/>
      <c r="B8" s="313" t="s">
        <v>46</v>
      </c>
      <c r="C8" s="314"/>
      <c r="D8" s="314"/>
      <c r="E8" s="314"/>
      <c r="F8" s="314"/>
      <c r="G8" s="314"/>
      <c r="H8" s="314"/>
      <c r="I8" s="314"/>
      <c r="J8" s="314"/>
      <c r="K8" s="314"/>
      <c r="L8" s="314"/>
      <c r="M8" s="314"/>
      <c r="N8" s="314"/>
      <c r="O8" s="314"/>
      <c r="P8" s="315"/>
      <c r="Q8" s="32"/>
      <c r="R8" s="32"/>
      <c r="S8" s="32"/>
      <c r="T8" s="32"/>
      <c r="U8" s="32"/>
      <c r="V8" s="32"/>
      <c r="W8" s="32"/>
      <c r="X8" s="32"/>
      <c r="Y8" s="32"/>
    </row>
    <row r="9" spans="1:25" x14ac:dyDescent="0.2">
      <c r="B9" s="9"/>
      <c r="C9" s="2"/>
      <c r="D9" s="2"/>
      <c r="E9" s="2"/>
      <c r="F9" s="2"/>
      <c r="G9" s="2"/>
      <c r="H9" s="2"/>
      <c r="J9" s="2"/>
      <c r="K9" s="2"/>
      <c r="L9" s="2"/>
      <c r="M9" s="2"/>
      <c r="N9" s="2"/>
      <c r="O9" s="2"/>
      <c r="P9" s="2"/>
    </row>
    <row r="10" spans="1:25" x14ac:dyDescent="0.2">
      <c r="B10" s="322" t="s">
        <v>47</v>
      </c>
      <c r="C10" s="322"/>
      <c r="D10" s="333" t="s">
        <v>242</v>
      </c>
      <c r="E10" s="334"/>
      <c r="F10" s="2"/>
      <c r="G10" s="34" t="s">
        <v>48</v>
      </c>
      <c r="H10" s="35"/>
      <c r="I10" s="35"/>
      <c r="J10" s="35"/>
      <c r="K10" s="35"/>
      <c r="L10" s="35"/>
      <c r="M10" s="35"/>
      <c r="N10" s="35"/>
      <c r="O10" s="36"/>
      <c r="P10" s="2"/>
    </row>
    <row r="11" spans="1:25" x14ac:dyDescent="0.2">
      <c r="B11" s="335" t="s">
        <v>49</v>
      </c>
      <c r="C11" s="336"/>
      <c r="D11" s="306"/>
      <c r="E11" s="334"/>
      <c r="F11" s="2"/>
      <c r="G11" s="37" t="str">
        <f>CONCATENATE("Reference Flow: ",D5," ",E5," of ",G5)</f>
        <v>Reference Flow: 1 kg of Wood furniture, in landfill</v>
      </c>
      <c r="H11" s="38"/>
      <c r="I11" s="38"/>
      <c r="J11" s="38"/>
      <c r="K11" s="38"/>
      <c r="L11" s="38"/>
      <c r="M11" s="38"/>
      <c r="N11" s="38"/>
      <c r="O11" s="39"/>
      <c r="P11" s="2"/>
    </row>
    <row r="12" spans="1:25" x14ac:dyDescent="0.2">
      <c r="B12" s="322" t="s">
        <v>50</v>
      </c>
      <c r="C12" s="322"/>
      <c r="D12" s="323"/>
      <c r="E12" s="323"/>
      <c r="F12" s="2"/>
      <c r="G12" s="37"/>
      <c r="H12" s="38"/>
      <c r="I12" s="38"/>
      <c r="J12" s="38"/>
      <c r="K12" s="38"/>
      <c r="L12" s="38"/>
      <c r="M12" s="38"/>
      <c r="N12" s="38"/>
      <c r="O12" s="39"/>
      <c r="P12" s="2"/>
    </row>
    <row r="13" spans="1:25" ht="12.75" customHeight="1" x14ac:dyDescent="0.2">
      <c r="B13" s="322" t="s">
        <v>51</v>
      </c>
      <c r="C13" s="322"/>
      <c r="D13" s="323" t="s">
        <v>111</v>
      </c>
      <c r="E13" s="323"/>
      <c r="F13" s="2"/>
      <c r="G13" s="324" t="s">
        <v>325</v>
      </c>
      <c r="H13" s="325"/>
      <c r="I13" s="325"/>
      <c r="J13" s="325"/>
      <c r="K13" s="325"/>
      <c r="L13" s="325"/>
      <c r="M13" s="325"/>
      <c r="N13" s="325"/>
      <c r="O13" s="326"/>
      <c r="P13" s="2"/>
    </row>
    <row r="14" spans="1:25" x14ac:dyDescent="0.2">
      <c r="B14" s="322" t="s">
        <v>52</v>
      </c>
      <c r="C14" s="322"/>
      <c r="D14" s="323" t="s">
        <v>104</v>
      </c>
      <c r="E14" s="323"/>
      <c r="F14" s="2"/>
      <c r="G14" s="324"/>
      <c r="H14" s="325"/>
      <c r="I14" s="325"/>
      <c r="J14" s="325"/>
      <c r="K14" s="325"/>
      <c r="L14" s="325"/>
      <c r="M14" s="325"/>
      <c r="N14" s="325"/>
      <c r="O14" s="326"/>
      <c r="P14" s="2"/>
    </row>
    <row r="15" spans="1:25" x14ac:dyDescent="0.2">
      <c r="B15" s="322" t="s">
        <v>53</v>
      </c>
      <c r="C15" s="322"/>
      <c r="D15" s="323" t="s">
        <v>264</v>
      </c>
      <c r="E15" s="323"/>
      <c r="F15" s="2"/>
      <c r="G15" s="324"/>
      <c r="H15" s="325"/>
      <c r="I15" s="325"/>
      <c r="J15" s="325"/>
      <c r="K15" s="325"/>
      <c r="L15" s="325"/>
      <c r="M15" s="325"/>
      <c r="N15" s="325"/>
      <c r="O15" s="326"/>
      <c r="P15" s="2"/>
    </row>
    <row r="16" spans="1:25" x14ac:dyDescent="0.2">
      <c r="B16" s="322" t="s">
        <v>54</v>
      </c>
      <c r="C16" s="322"/>
      <c r="D16" s="323" t="s">
        <v>101</v>
      </c>
      <c r="E16" s="323"/>
      <c r="F16" s="2"/>
      <c r="G16" s="324"/>
      <c r="H16" s="325"/>
      <c r="I16" s="325"/>
      <c r="J16" s="325"/>
      <c r="K16" s="325"/>
      <c r="L16" s="325"/>
      <c r="M16" s="325"/>
      <c r="N16" s="325"/>
      <c r="O16" s="326"/>
      <c r="P16" s="2"/>
    </row>
    <row r="17" spans="1:25" ht="23.45" customHeight="1" x14ac:dyDescent="0.2">
      <c r="B17" s="316" t="s">
        <v>55</v>
      </c>
      <c r="C17" s="317"/>
      <c r="D17" s="318"/>
      <c r="E17" s="318"/>
      <c r="F17" s="2"/>
      <c r="G17" s="40" t="s">
        <v>324</v>
      </c>
      <c r="H17" s="41"/>
      <c r="I17" s="41"/>
      <c r="J17" s="41"/>
      <c r="K17" s="41"/>
      <c r="L17" s="41"/>
      <c r="M17" s="41"/>
      <c r="N17" s="41"/>
      <c r="O17" s="4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3" customFormat="1" ht="13.5" thickBot="1" x14ac:dyDescent="0.25">
      <c r="A20" s="32"/>
      <c r="B20" s="313" t="s">
        <v>56</v>
      </c>
      <c r="C20" s="314"/>
      <c r="D20" s="314"/>
      <c r="E20" s="314"/>
      <c r="F20" s="314"/>
      <c r="G20" s="314"/>
      <c r="H20" s="314"/>
      <c r="I20" s="314"/>
      <c r="J20" s="314"/>
      <c r="K20" s="314"/>
      <c r="L20" s="314"/>
      <c r="M20" s="314"/>
      <c r="N20" s="314"/>
      <c r="O20" s="314"/>
      <c r="P20" s="315"/>
      <c r="Q20" s="32"/>
      <c r="R20" s="32"/>
      <c r="S20" s="32"/>
      <c r="T20" s="32"/>
      <c r="U20" s="32"/>
      <c r="V20" s="32"/>
      <c r="W20" s="32"/>
      <c r="X20" s="32"/>
      <c r="Y20" s="32"/>
    </row>
    <row r="21" spans="1:25" x14ac:dyDescent="0.2">
      <c r="B21" s="9"/>
      <c r="C21" s="2"/>
      <c r="D21" s="2"/>
      <c r="E21" s="2"/>
      <c r="F21" s="2"/>
      <c r="G21" s="43" t="s">
        <v>57</v>
      </c>
      <c r="H21" s="2"/>
      <c r="J21" s="2"/>
      <c r="K21" s="2"/>
      <c r="L21" s="2"/>
      <c r="M21" s="2"/>
      <c r="N21" s="2"/>
      <c r="O21" s="2"/>
      <c r="P21" s="2"/>
    </row>
    <row r="22" spans="1:25" x14ac:dyDescent="0.2">
      <c r="B22" s="9"/>
      <c r="C22" s="44" t="s">
        <v>58</v>
      </c>
      <c r="D22" s="44" t="s">
        <v>59</v>
      </c>
      <c r="E22" s="44" t="s">
        <v>60</v>
      </c>
      <c r="F22" s="44" t="s">
        <v>61</v>
      </c>
      <c r="G22" s="44" t="s">
        <v>62</v>
      </c>
      <c r="H22" s="44" t="s">
        <v>63</v>
      </c>
      <c r="I22" s="44" t="s">
        <v>64</v>
      </c>
      <c r="J22" s="319" t="s">
        <v>65</v>
      </c>
      <c r="K22" s="320"/>
      <c r="L22" s="320"/>
      <c r="M22" s="320"/>
      <c r="N22" s="320"/>
      <c r="O22" s="320"/>
      <c r="P22" s="321"/>
    </row>
    <row r="23" spans="1:25" x14ac:dyDescent="0.2">
      <c r="B23" s="18">
        <f t="shared" ref="B23:B41" si="0">LEN(C23)</f>
        <v>3</v>
      </c>
      <c r="C23" s="45" t="s">
        <v>256</v>
      </c>
      <c r="D23" s="46"/>
      <c r="E23" s="112">
        <f>'Fuel consumption'!B14</f>
        <v>0.19628628520037858</v>
      </c>
      <c r="F23" s="48"/>
      <c r="G23" s="49"/>
      <c r="H23" s="50" t="s">
        <v>498</v>
      </c>
      <c r="I23" s="48" t="s">
        <v>502</v>
      </c>
      <c r="J23" s="306" t="s">
        <v>500</v>
      </c>
      <c r="K23" s="307"/>
      <c r="L23" s="307"/>
      <c r="M23" s="307"/>
      <c r="N23" s="307"/>
      <c r="O23" s="307"/>
      <c r="P23" s="308"/>
    </row>
    <row r="24" spans="1:25" x14ac:dyDescent="0.2">
      <c r="B24" s="18">
        <f t="shared" si="0"/>
        <v>12</v>
      </c>
      <c r="C24" s="45" t="s">
        <v>258</v>
      </c>
      <c r="D24" s="46"/>
      <c r="E24" s="112">
        <f>'Fuel consumption'!B7</f>
        <v>5.8417831164135313E-3</v>
      </c>
      <c r="F24" s="48"/>
      <c r="G24" s="49"/>
      <c r="H24" s="50" t="s">
        <v>259</v>
      </c>
      <c r="I24" s="48">
        <v>1</v>
      </c>
      <c r="J24" s="306" t="s">
        <v>501</v>
      </c>
      <c r="K24" s="307"/>
      <c r="L24" s="307"/>
      <c r="M24" s="307"/>
      <c r="N24" s="307"/>
      <c r="O24" s="307"/>
      <c r="P24" s="308"/>
    </row>
    <row r="25" spans="1:25" x14ac:dyDescent="0.2">
      <c r="B25" s="18">
        <f t="shared" si="0"/>
        <v>12</v>
      </c>
      <c r="C25" s="45" t="s">
        <v>489</v>
      </c>
      <c r="D25" s="46"/>
      <c r="E25" s="112">
        <f>'Landfill emissions'!B23</f>
        <v>4.8276000000000039E-3</v>
      </c>
      <c r="F25" s="48"/>
      <c r="G25" s="49"/>
      <c r="H25" s="50" t="s">
        <v>295</v>
      </c>
      <c r="I25" s="48" t="s">
        <v>328</v>
      </c>
      <c r="J25" s="306" t="s">
        <v>503</v>
      </c>
      <c r="K25" s="307"/>
      <c r="L25" s="307"/>
      <c r="M25" s="307"/>
      <c r="N25" s="307"/>
      <c r="O25" s="307"/>
      <c r="P25" s="308"/>
    </row>
    <row r="26" spans="1:25" x14ac:dyDescent="0.2">
      <c r="B26" s="18">
        <f t="shared" si="0"/>
        <v>12</v>
      </c>
      <c r="C26" s="45" t="s">
        <v>490</v>
      </c>
      <c r="D26" s="46"/>
      <c r="E26" s="112">
        <f>'Landfill emissions'!B13</f>
        <v>2.0872799999999993E-2</v>
      </c>
      <c r="F26" s="48"/>
      <c r="G26" s="49"/>
      <c r="H26" s="50" t="s">
        <v>295</v>
      </c>
      <c r="I26" s="48" t="s">
        <v>328</v>
      </c>
      <c r="J26" s="306" t="s">
        <v>504</v>
      </c>
      <c r="K26" s="307"/>
      <c r="L26" s="307"/>
      <c r="M26" s="307"/>
      <c r="N26" s="307"/>
      <c r="O26" s="307"/>
      <c r="P26" s="308"/>
    </row>
    <row r="27" spans="1:25" x14ac:dyDescent="0.2">
      <c r="B27" s="18">
        <f t="shared" si="0"/>
        <v>13</v>
      </c>
      <c r="C27" s="45" t="s">
        <v>491</v>
      </c>
      <c r="D27" s="46" t="s">
        <v>521</v>
      </c>
      <c r="E27" s="112">
        <f>E25*E38</f>
        <v>4.3448400000000035E-3</v>
      </c>
      <c r="F27" s="112"/>
      <c r="G27" s="112"/>
      <c r="H27" s="50" t="s">
        <v>295</v>
      </c>
      <c r="I27" s="48" t="s">
        <v>328</v>
      </c>
      <c r="J27" s="306" t="s">
        <v>513</v>
      </c>
      <c r="K27" s="307"/>
      <c r="L27" s="307"/>
      <c r="M27" s="307"/>
      <c r="N27" s="307"/>
      <c r="O27" s="307"/>
      <c r="P27" s="308"/>
    </row>
    <row r="28" spans="1:25" x14ac:dyDescent="0.2">
      <c r="B28" s="18">
        <f t="shared" si="0"/>
        <v>13</v>
      </c>
      <c r="C28" s="45" t="s">
        <v>492</v>
      </c>
      <c r="D28" s="46" t="s">
        <v>522</v>
      </c>
      <c r="E28" s="112">
        <f>$E26*E38</f>
        <v>1.8785519999999993E-2</v>
      </c>
      <c r="F28" s="112"/>
      <c r="G28" s="112"/>
      <c r="H28" s="50" t="s">
        <v>295</v>
      </c>
      <c r="I28" s="48" t="s">
        <v>328</v>
      </c>
      <c r="J28" s="306" t="s">
        <v>514</v>
      </c>
      <c r="K28" s="307"/>
      <c r="L28" s="307"/>
      <c r="M28" s="307"/>
      <c r="N28" s="307"/>
      <c r="O28" s="307"/>
      <c r="P28" s="308"/>
    </row>
    <row r="29" spans="1:25" x14ac:dyDescent="0.2">
      <c r="B29" s="18">
        <f t="shared" si="0"/>
        <v>16</v>
      </c>
      <c r="C29" s="45" t="s">
        <v>293</v>
      </c>
      <c r="D29" s="46" t="s">
        <v>523</v>
      </c>
      <c r="E29" s="276">
        <f>$E25-E27</f>
        <v>4.8276000000000048E-4</v>
      </c>
      <c r="F29" s="276"/>
      <c r="G29" s="276"/>
      <c r="H29" s="50" t="s">
        <v>295</v>
      </c>
      <c r="I29" s="48" t="s">
        <v>328</v>
      </c>
      <c r="J29" s="306" t="s">
        <v>515</v>
      </c>
      <c r="K29" s="307"/>
      <c r="L29" s="307"/>
      <c r="M29" s="307"/>
      <c r="N29" s="307"/>
      <c r="O29" s="307"/>
      <c r="P29" s="308"/>
    </row>
    <row r="30" spans="1:25" x14ac:dyDescent="0.2">
      <c r="B30" s="18">
        <f t="shared" si="0"/>
        <v>16</v>
      </c>
      <c r="C30" s="45" t="s">
        <v>294</v>
      </c>
      <c r="D30" s="46" t="s">
        <v>524</v>
      </c>
      <c r="E30" s="276">
        <f>$E26-E28</f>
        <v>2.0872800000000004E-3</v>
      </c>
      <c r="F30" s="48"/>
      <c r="G30" s="49"/>
      <c r="H30" s="50" t="s">
        <v>295</v>
      </c>
      <c r="I30" s="48" t="s">
        <v>328</v>
      </c>
      <c r="J30" s="306" t="s">
        <v>516</v>
      </c>
      <c r="K30" s="307"/>
      <c r="L30" s="307"/>
      <c r="M30" s="307"/>
      <c r="N30" s="307"/>
      <c r="O30" s="307"/>
      <c r="P30" s="308"/>
    </row>
    <row r="31" spans="1:25" x14ac:dyDescent="0.2">
      <c r="B31" s="18">
        <f t="shared" si="0"/>
        <v>16</v>
      </c>
      <c r="C31" s="45" t="s">
        <v>300</v>
      </c>
      <c r="D31" s="46"/>
      <c r="E31" s="112">
        <f>'Landfill emissions'!B24</f>
        <v>1.3275900000000012E-2</v>
      </c>
      <c r="F31" s="48"/>
      <c r="G31" s="49"/>
      <c r="H31" s="50" t="s">
        <v>295</v>
      </c>
      <c r="I31" s="48" t="s">
        <v>328</v>
      </c>
      <c r="J31" s="306" t="s">
        <v>518</v>
      </c>
      <c r="K31" s="307"/>
      <c r="L31" s="307"/>
      <c r="M31" s="307"/>
      <c r="N31" s="307"/>
      <c r="O31" s="307"/>
      <c r="P31" s="308"/>
    </row>
    <row r="32" spans="1:25" x14ac:dyDescent="0.2">
      <c r="B32" s="18">
        <f t="shared" si="0"/>
        <v>16</v>
      </c>
      <c r="C32" s="45" t="s">
        <v>301</v>
      </c>
      <c r="D32" s="46"/>
      <c r="E32" s="112">
        <f>'Landfill emissions'!B14</f>
        <v>5.7400199999999978E-2</v>
      </c>
      <c r="F32" s="48"/>
      <c r="G32" s="49"/>
      <c r="H32" s="50" t="s">
        <v>295</v>
      </c>
      <c r="I32" s="48" t="s">
        <v>328</v>
      </c>
      <c r="J32" s="306" t="s">
        <v>517</v>
      </c>
      <c r="K32" s="307"/>
      <c r="L32" s="307"/>
      <c r="M32" s="307"/>
      <c r="N32" s="307"/>
      <c r="O32" s="307"/>
      <c r="P32" s="308"/>
    </row>
    <row r="33" spans="1:25" x14ac:dyDescent="0.2">
      <c r="B33" s="18">
        <f t="shared" si="0"/>
        <v>8</v>
      </c>
      <c r="C33" s="45" t="s">
        <v>306</v>
      </c>
      <c r="D33" s="46"/>
      <c r="E33" s="112">
        <v>0.5</v>
      </c>
      <c r="F33" s="48"/>
      <c r="G33" s="49"/>
      <c r="H33" s="50"/>
      <c r="I33" s="48"/>
      <c r="J33" s="306" t="s">
        <v>506</v>
      </c>
      <c r="K33" s="307"/>
      <c r="L33" s="307"/>
      <c r="M33" s="307"/>
      <c r="N33" s="307"/>
      <c r="O33" s="307"/>
      <c r="P33" s="308"/>
    </row>
    <row r="34" spans="1:25" x14ac:dyDescent="0.2">
      <c r="B34" s="18">
        <f t="shared" si="0"/>
        <v>8</v>
      </c>
      <c r="C34" s="45" t="s">
        <v>307</v>
      </c>
      <c r="D34" s="46" t="s">
        <v>308</v>
      </c>
      <c r="E34" s="112">
        <f>1-E33</f>
        <v>0.5</v>
      </c>
      <c r="F34" s="48"/>
      <c r="G34" s="49"/>
      <c r="H34" s="50"/>
      <c r="I34" s="48"/>
      <c r="J34" s="306" t="s">
        <v>507</v>
      </c>
      <c r="K34" s="307"/>
      <c r="L34" s="307"/>
      <c r="M34" s="307"/>
      <c r="N34" s="307"/>
      <c r="O34" s="307"/>
      <c r="P34" s="308"/>
    </row>
    <row r="35" spans="1:25" x14ac:dyDescent="0.2">
      <c r="B35" s="18">
        <f t="shared" si="0"/>
        <v>7</v>
      </c>
      <c r="C35" s="45" t="s">
        <v>311</v>
      </c>
      <c r="D35" s="46" t="s">
        <v>525</v>
      </c>
      <c r="E35" s="112">
        <f>E33*E29+E34*E30</f>
        <v>1.2850200000000004E-3</v>
      </c>
      <c r="F35" s="48"/>
      <c r="G35" s="49"/>
      <c r="H35" s="50" t="s">
        <v>295</v>
      </c>
      <c r="I35" s="48"/>
      <c r="J35" s="306" t="s">
        <v>508</v>
      </c>
      <c r="K35" s="307"/>
      <c r="L35" s="307"/>
      <c r="M35" s="307"/>
      <c r="N35" s="307"/>
      <c r="O35" s="307"/>
      <c r="P35" s="308"/>
    </row>
    <row r="36" spans="1:25" x14ac:dyDescent="0.2">
      <c r="B36" s="18">
        <f t="shared" si="0"/>
        <v>9</v>
      </c>
      <c r="C36" s="45" t="s">
        <v>312</v>
      </c>
      <c r="D36" s="46" t="s">
        <v>526</v>
      </c>
      <c r="E36" s="112">
        <f>E33*E27+E34*E28</f>
        <v>1.1565179999999998E-2</v>
      </c>
      <c r="F36" s="48"/>
      <c r="G36" s="49"/>
      <c r="H36" s="50" t="s">
        <v>295</v>
      </c>
      <c r="I36" s="48"/>
      <c r="J36" s="306" t="s">
        <v>509</v>
      </c>
      <c r="K36" s="307"/>
      <c r="L36" s="307"/>
      <c r="M36" s="307"/>
      <c r="N36" s="307"/>
      <c r="O36" s="307"/>
      <c r="P36" s="308"/>
    </row>
    <row r="37" spans="1:25" x14ac:dyDescent="0.2">
      <c r="B37" s="18">
        <f t="shared" si="0"/>
        <v>7</v>
      </c>
      <c r="C37" s="45" t="s">
        <v>316</v>
      </c>
      <c r="D37" s="46" t="s">
        <v>315</v>
      </c>
      <c r="E37" s="112">
        <f>E33*E31+E34*E32</f>
        <v>3.5338049999999996E-2</v>
      </c>
      <c r="F37" s="48"/>
      <c r="G37" s="49"/>
      <c r="H37" s="50" t="s">
        <v>295</v>
      </c>
      <c r="I37" s="48"/>
      <c r="J37" s="306" t="s">
        <v>510</v>
      </c>
      <c r="K37" s="307"/>
      <c r="L37" s="307"/>
      <c r="M37" s="307"/>
      <c r="N37" s="307"/>
      <c r="O37" s="307"/>
      <c r="P37" s="308"/>
    </row>
    <row r="38" spans="1:25" x14ac:dyDescent="0.2">
      <c r="B38" s="18">
        <f t="shared" si="0"/>
        <v>14</v>
      </c>
      <c r="C38" s="45" t="s">
        <v>488</v>
      </c>
      <c r="D38" s="46"/>
      <c r="E38" s="112">
        <v>0.9</v>
      </c>
      <c r="F38" s="48">
        <v>0.81</v>
      </c>
      <c r="G38" s="49">
        <v>0.92</v>
      </c>
      <c r="H38" s="50"/>
      <c r="I38" s="48">
        <v>1</v>
      </c>
      <c r="J38" s="306" t="s">
        <v>511</v>
      </c>
      <c r="K38" s="307"/>
      <c r="L38" s="307"/>
      <c r="M38" s="307"/>
      <c r="N38" s="307"/>
      <c r="O38" s="307"/>
      <c r="P38" s="308"/>
    </row>
    <row r="39" spans="1:25" x14ac:dyDescent="0.2">
      <c r="B39" s="18">
        <f t="shared" si="0"/>
        <v>0</v>
      </c>
      <c r="C39" s="45"/>
      <c r="D39" s="46"/>
      <c r="E39" s="112"/>
      <c r="F39" s="48"/>
      <c r="G39" s="49"/>
      <c r="H39" s="50"/>
      <c r="I39" s="48"/>
      <c r="J39" s="306"/>
      <c r="K39" s="307"/>
      <c r="L39" s="307"/>
      <c r="M39" s="307"/>
      <c r="N39" s="307"/>
      <c r="O39" s="307"/>
      <c r="P39" s="308"/>
    </row>
    <row r="40" spans="1:25" x14ac:dyDescent="0.2">
      <c r="B40" s="18">
        <f t="shared" si="0"/>
        <v>0</v>
      </c>
      <c r="C40" s="45"/>
      <c r="D40" s="46"/>
      <c r="E40" s="47"/>
      <c r="F40" s="48"/>
      <c r="G40" s="49"/>
      <c r="H40" s="50"/>
      <c r="I40" s="48"/>
      <c r="J40" s="306"/>
      <c r="K40" s="307"/>
      <c r="L40" s="307"/>
      <c r="M40" s="307"/>
      <c r="N40" s="307"/>
      <c r="O40" s="307"/>
      <c r="P40" s="308"/>
    </row>
    <row r="41" spans="1:25" x14ac:dyDescent="0.2">
      <c r="B41" s="18">
        <f t="shared" si="0"/>
        <v>0</v>
      </c>
      <c r="C41" s="45"/>
      <c r="D41" s="46"/>
      <c r="E41" s="47"/>
      <c r="F41" s="48"/>
      <c r="G41" s="49"/>
      <c r="H41" s="50"/>
      <c r="I41" s="48"/>
      <c r="J41" s="306"/>
      <c r="K41" s="307"/>
      <c r="L41" s="307"/>
      <c r="M41" s="307"/>
      <c r="N41" s="307"/>
      <c r="O41" s="307"/>
      <c r="P41" s="308"/>
    </row>
    <row r="42" spans="1:25" x14ac:dyDescent="0.2">
      <c r="B42" s="9"/>
      <c r="C42" s="51" t="s">
        <v>66</v>
      </c>
      <c r="D42" s="52" t="s">
        <v>67</v>
      </c>
      <c r="E42" s="53"/>
      <c r="F42" s="53"/>
      <c r="G42" s="53"/>
      <c r="H42" s="54"/>
      <c r="I42" s="55"/>
      <c r="J42" s="56"/>
      <c r="K42" s="56"/>
      <c r="L42" s="56"/>
      <c r="M42" s="56"/>
      <c r="N42" s="56"/>
      <c r="O42" s="56"/>
      <c r="P42" s="57"/>
    </row>
    <row r="43" spans="1:25" ht="13.5" thickBot="1" x14ac:dyDescent="0.25">
      <c r="B43" s="9"/>
      <c r="C43" s="2"/>
      <c r="D43" s="2"/>
      <c r="E43" s="2"/>
      <c r="F43" s="2"/>
      <c r="G43" s="2"/>
      <c r="H43" s="2"/>
      <c r="J43" s="2"/>
      <c r="K43" s="2"/>
      <c r="L43" s="2"/>
      <c r="M43" s="2"/>
      <c r="N43" s="2"/>
      <c r="O43" s="2"/>
      <c r="P43" s="2"/>
    </row>
    <row r="44" spans="1:25" s="33" customFormat="1" ht="13.5" thickBot="1" x14ac:dyDescent="0.25">
      <c r="A44" s="32"/>
      <c r="B44" s="313" t="s">
        <v>68</v>
      </c>
      <c r="C44" s="314"/>
      <c r="D44" s="314"/>
      <c r="E44" s="314"/>
      <c r="F44" s="314"/>
      <c r="G44" s="314"/>
      <c r="H44" s="314"/>
      <c r="I44" s="314"/>
      <c r="J44" s="314"/>
      <c r="K44" s="314"/>
      <c r="L44" s="314"/>
      <c r="M44" s="314"/>
      <c r="N44" s="314"/>
      <c r="O44" s="314"/>
      <c r="P44" s="315"/>
      <c r="Q44" s="32"/>
      <c r="R44" s="32"/>
      <c r="S44" s="32"/>
      <c r="T44" s="32"/>
      <c r="U44" s="32"/>
      <c r="V44" s="32"/>
      <c r="W44" s="32"/>
      <c r="X44" s="32"/>
      <c r="Y44" s="32"/>
    </row>
    <row r="45" spans="1:25" x14ac:dyDescent="0.2">
      <c r="B45" s="9"/>
      <c r="C45" s="2"/>
      <c r="D45" s="2"/>
      <c r="E45" s="2"/>
      <c r="F45" s="2"/>
      <c r="G45" s="2"/>
      <c r="H45" s="43" t="s">
        <v>69</v>
      </c>
      <c r="J45" s="2"/>
      <c r="K45" s="2"/>
      <c r="L45" s="2"/>
      <c r="M45" s="2"/>
      <c r="N45" s="2"/>
      <c r="O45" s="2"/>
      <c r="P45" s="2"/>
    </row>
    <row r="46" spans="1:25" x14ac:dyDescent="0.2">
      <c r="B46" s="9"/>
      <c r="C46" s="44" t="s">
        <v>70</v>
      </c>
      <c r="D46" s="44" t="s">
        <v>71</v>
      </c>
      <c r="E46" s="44" t="s">
        <v>60</v>
      </c>
      <c r="F46" s="44" t="s">
        <v>72</v>
      </c>
      <c r="G46" s="44" t="s">
        <v>70</v>
      </c>
      <c r="H46" s="44" t="s">
        <v>63</v>
      </c>
      <c r="I46" s="44" t="s">
        <v>73</v>
      </c>
      <c r="J46" s="44" t="s">
        <v>74</v>
      </c>
      <c r="K46" s="44" t="s">
        <v>75</v>
      </c>
      <c r="L46" s="44" t="s">
        <v>76</v>
      </c>
      <c r="M46" s="44" t="s">
        <v>64</v>
      </c>
      <c r="N46" s="310" t="s">
        <v>65</v>
      </c>
      <c r="O46" s="310"/>
      <c r="P46" s="310"/>
      <c r="X46" s="32"/>
      <c r="Y46" s="32"/>
    </row>
    <row r="47" spans="1:25" ht="14.25" customHeight="1" x14ac:dyDescent="0.2">
      <c r="B47" s="9"/>
      <c r="C47" s="58" t="s">
        <v>256</v>
      </c>
      <c r="D47" s="59" t="s">
        <v>261</v>
      </c>
      <c r="E47" s="60">
        <v>1</v>
      </c>
      <c r="F47" s="60"/>
      <c r="G47" s="61">
        <f>IF($C47="",1,VLOOKUP($C47,$C$22:$H$24,3,FALSE))</f>
        <v>0.19628628520037858</v>
      </c>
      <c r="H47" s="264" t="str">
        <f>IF($C47="","",VLOOKUP($C47,$C$22:$H$24,6,FALSE))</f>
        <v>t-km/kg</v>
      </c>
      <c r="I47" s="63">
        <f>IF(D47="","",E47*G47*$D$5)</f>
        <v>0.19628628520037858</v>
      </c>
      <c r="J47" s="60" t="s">
        <v>499</v>
      </c>
      <c r="K47" s="64" t="s">
        <v>93</v>
      </c>
      <c r="L47" s="60"/>
      <c r="M47" s="65" t="s">
        <v>502</v>
      </c>
      <c r="N47" s="311" t="s">
        <v>262</v>
      </c>
      <c r="O47" s="311"/>
      <c r="P47" s="311"/>
      <c r="X47" s="32"/>
      <c r="Y47" s="32"/>
    </row>
    <row r="48" spans="1:25" ht="12.75" customHeight="1" x14ac:dyDescent="0.2">
      <c r="B48" s="9"/>
      <c r="C48" s="45" t="s">
        <v>258</v>
      </c>
      <c r="D48" s="66" t="s">
        <v>263</v>
      </c>
      <c r="E48" s="60">
        <v>1</v>
      </c>
      <c r="F48" s="60"/>
      <c r="G48" s="61">
        <f t="shared" ref="G48:G50" si="1">IF($C48="",1,VLOOKUP($C48,$C$22:$H$24,3,FALSE))</f>
        <v>5.8417831164135313E-3</v>
      </c>
      <c r="H48" s="264" t="str">
        <f>IF($C48="","",VLOOKUP($C48,$C$22:$H$24,6,FALSE))</f>
        <v>l/kg</v>
      </c>
      <c r="I48" s="63">
        <f t="shared" ref="I48:I50" si="2">IF(D48="","",E48*G48*$D$5)</f>
        <v>5.8417831164135313E-3</v>
      </c>
      <c r="J48" s="60" t="s">
        <v>495</v>
      </c>
      <c r="K48" s="64" t="s">
        <v>93</v>
      </c>
      <c r="L48" s="60"/>
      <c r="M48" s="65">
        <v>1</v>
      </c>
      <c r="N48" s="311" t="s">
        <v>497</v>
      </c>
      <c r="O48" s="311"/>
      <c r="P48" s="311"/>
      <c r="X48" s="32"/>
      <c r="Y48" s="32"/>
    </row>
    <row r="49" spans="1:25" ht="12.75" customHeight="1" x14ac:dyDescent="0.2">
      <c r="B49" s="9"/>
      <c r="C49" s="45"/>
      <c r="D49" s="66" t="s">
        <v>329</v>
      </c>
      <c r="E49" s="60">
        <v>1</v>
      </c>
      <c r="F49" s="60"/>
      <c r="G49" s="61">
        <v>1</v>
      </c>
      <c r="H49" s="264" t="s">
        <v>42</v>
      </c>
      <c r="I49" s="63">
        <v>1</v>
      </c>
      <c r="J49" s="60" t="s">
        <v>42</v>
      </c>
      <c r="K49" s="64" t="s">
        <v>93</v>
      </c>
      <c r="L49" s="60"/>
      <c r="M49" s="65"/>
      <c r="N49" s="311" t="s">
        <v>520</v>
      </c>
      <c r="O49" s="311"/>
      <c r="P49" s="311"/>
      <c r="X49" s="32"/>
      <c r="Y49" s="32"/>
    </row>
    <row r="50" spans="1:25" x14ac:dyDescent="0.2">
      <c r="B50" s="9"/>
      <c r="C50" s="60"/>
      <c r="D50" s="67"/>
      <c r="E50" s="60"/>
      <c r="F50" s="60"/>
      <c r="G50" s="61">
        <f t="shared" si="1"/>
        <v>1</v>
      </c>
      <c r="H50" s="62" t="str">
        <f t="shared" ref="H50" si="3">IF($C50="","",VLOOKUP($C50,$C$22:$H$24,4,FALSE))</f>
        <v/>
      </c>
      <c r="I50" s="63" t="str">
        <f t="shared" si="2"/>
        <v/>
      </c>
      <c r="J50" s="60"/>
      <c r="K50" s="64"/>
      <c r="L50" s="60"/>
      <c r="M50" s="65"/>
      <c r="N50" s="312"/>
      <c r="O50" s="312"/>
      <c r="P50" s="312"/>
      <c r="X50" s="32"/>
      <c r="Y50" s="32"/>
    </row>
    <row r="51" spans="1:25" x14ac:dyDescent="0.2">
      <c r="B51" s="9"/>
      <c r="C51" s="68" t="s">
        <v>66</v>
      </c>
      <c r="D51" s="52" t="s">
        <v>67</v>
      </c>
      <c r="E51" s="69" t="s">
        <v>78</v>
      </c>
      <c r="F51" s="52"/>
      <c r="G51" s="52"/>
      <c r="H51" s="52"/>
      <c r="I51" s="69" t="s">
        <v>79</v>
      </c>
      <c r="J51" s="52"/>
      <c r="K51" s="69"/>
      <c r="L51" s="52" t="s">
        <v>80</v>
      </c>
      <c r="M51" s="70"/>
      <c r="N51" s="305"/>
      <c r="O51" s="305"/>
      <c r="P51" s="305"/>
      <c r="X51" s="32"/>
      <c r="Y51" s="32"/>
    </row>
    <row r="52" spans="1:25" s="2" customFormat="1" ht="13.5" thickBot="1" x14ac:dyDescent="0.25">
      <c r="B52" s="9"/>
      <c r="X52" s="32"/>
      <c r="Y52" s="32"/>
    </row>
    <row r="53" spans="1:25" s="33" customFormat="1" ht="13.5" thickBot="1" x14ac:dyDescent="0.25">
      <c r="A53" s="32"/>
      <c r="B53" s="313" t="s">
        <v>81</v>
      </c>
      <c r="C53" s="314"/>
      <c r="D53" s="314"/>
      <c r="E53" s="314"/>
      <c r="F53" s="314"/>
      <c r="G53" s="314"/>
      <c r="H53" s="314"/>
      <c r="I53" s="314"/>
      <c r="J53" s="314"/>
      <c r="K53" s="314"/>
      <c r="L53" s="314"/>
      <c r="M53" s="314"/>
      <c r="N53" s="314"/>
      <c r="O53" s="314"/>
      <c r="P53" s="315"/>
      <c r="Q53" s="32"/>
      <c r="R53" s="32"/>
      <c r="S53" s="32"/>
      <c r="T53" s="32"/>
      <c r="U53" s="32"/>
      <c r="V53" s="32"/>
      <c r="W53" s="32"/>
      <c r="X53" s="32"/>
      <c r="Y53" s="32"/>
    </row>
    <row r="54" spans="1:25" x14ac:dyDescent="0.2">
      <c r="B54" s="9"/>
      <c r="C54" s="2"/>
      <c r="D54" s="2"/>
      <c r="E54" s="2"/>
      <c r="F54" s="2"/>
      <c r="G54" s="2"/>
      <c r="H54" s="43" t="s">
        <v>82</v>
      </c>
      <c r="J54" s="2"/>
      <c r="K54" s="2"/>
      <c r="L54" s="2"/>
      <c r="M54" s="2"/>
      <c r="N54" s="2"/>
      <c r="O54" s="2"/>
      <c r="P54" s="2"/>
      <c r="X54" s="32"/>
      <c r="Y54" s="32"/>
    </row>
    <row r="55" spans="1:25" x14ac:dyDescent="0.2">
      <c r="B55" s="9"/>
      <c r="C55" s="44" t="s">
        <v>70</v>
      </c>
      <c r="D55" s="44" t="s">
        <v>71</v>
      </c>
      <c r="E55" s="44" t="s">
        <v>60</v>
      </c>
      <c r="F55" s="44" t="s">
        <v>72</v>
      </c>
      <c r="G55" s="44" t="s">
        <v>70</v>
      </c>
      <c r="H55" s="44" t="s">
        <v>63</v>
      </c>
      <c r="I55" s="44" t="s">
        <v>73</v>
      </c>
      <c r="J55" s="44" t="s">
        <v>74</v>
      </c>
      <c r="K55" s="44" t="s">
        <v>75</v>
      </c>
      <c r="L55" s="44" t="s">
        <v>76</v>
      </c>
      <c r="M55" s="44" t="s">
        <v>64</v>
      </c>
      <c r="N55" s="310" t="s">
        <v>65</v>
      </c>
      <c r="O55" s="310"/>
      <c r="P55" s="310"/>
      <c r="X55" s="32"/>
      <c r="Y55" s="32"/>
    </row>
    <row r="56" spans="1:25" x14ac:dyDescent="0.2">
      <c r="B56" s="9"/>
      <c r="C56" s="71"/>
      <c r="D56" s="281" t="str">
        <f>G5</f>
        <v>Wood furniture, in landfill</v>
      </c>
      <c r="E56" s="72">
        <v>1</v>
      </c>
      <c r="F56" s="72"/>
      <c r="G56" s="61">
        <f>IF($C56="",1,VLOOKUP($C56,$C$22:$H$56,3,FALSE))</f>
        <v>1</v>
      </c>
      <c r="H56" s="62" t="str">
        <f>IF($C56="","",VLOOKUP($C56,$C$22:$H$56,6,FALSE))</f>
        <v/>
      </c>
      <c r="I56" s="63">
        <f t="shared" ref="I56" si="4">IF(D56="","",E56*G56*$D$5)</f>
        <v>1</v>
      </c>
      <c r="J56" s="72" t="s">
        <v>42</v>
      </c>
      <c r="K56" s="64"/>
      <c r="L56" s="60"/>
      <c r="M56" s="73"/>
      <c r="N56" s="309" t="s">
        <v>493</v>
      </c>
      <c r="O56" s="309"/>
      <c r="P56" s="309"/>
      <c r="X56" s="32"/>
      <c r="Y56" s="32"/>
    </row>
    <row r="57" spans="1:25" x14ac:dyDescent="0.2">
      <c r="B57" s="9"/>
      <c r="C57" s="71" t="s">
        <v>316</v>
      </c>
      <c r="D57" s="74" t="s">
        <v>340</v>
      </c>
      <c r="E57" s="72">
        <v>1</v>
      </c>
      <c r="F57" s="72"/>
      <c r="G57" s="61">
        <f>IF($C57="",1,VLOOKUP($C57,$C$22:$H$41,3,FALSE))</f>
        <v>3.5338049999999996E-2</v>
      </c>
      <c r="H57" s="264" t="str">
        <f>IF($C57="","",VLOOKUP($C57,$C$22:$H$41,6,FALSE))</f>
        <v>kg/kg</v>
      </c>
      <c r="I57" s="63">
        <f>IF(D57="","",E57*G57*$D$5)</f>
        <v>3.5338049999999996E-2</v>
      </c>
      <c r="J57" s="72" t="s">
        <v>42</v>
      </c>
      <c r="K57" s="64"/>
      <c r="L57" s="60"/>
      <c r="M57" s="73"/>
      <c r="N57" s="309" t="s">
        <v>83</v>
      </c>
      <c r="O57" s="309"/>
      <c r="P57" s="309"/>
      <c r="X57" s="32"/>
      <c r="Y57" s="32"/>
    </row>
    <row r="58" spans="1:25" x14ac:dyDescent="0.2">
      <c r="B58" s="9"/>
      <c r="C58" s="67" t="s">
        <v>311</v>
      </c>
      <c r="D58" s="74" t="s">
        <v>84</v>
      </c>
      <c r="E58" s="67">
        <v>1</v>
      </c>
      <c r="F58" s="72" t="s">
        <v>42</v>
      </c>
      <c r="G58" s="61">
        <f>IF($C58="",1,VLOOKUP($C58,$C$22:$H$41,3,FALSE))</f>
        <v>1.2850200000000004E-3</v>
      </c>
      <c r="H58" s="264" t="str">
        <f>IF($C58="","",VLOOKUP($C58,$C$22:$H$41,6,FALSE))</f>
        <v>kg/kg</v>
      </c>
      <c r="I58" s="280">
        <f t="shared" ref="I58:I59" si="5">IF(D58="","",E58*G58*$D$5)</f>
        <v>1.2850200000000004E-3</v>
      </c>
      <c r="J58" s="72" t="s">
        <v>42</v>
      </c>
      <c r="K58" s="64"/>
      <c r="L58" s="60"/>
      <c r="M58" s="65"/>
      <c r="N58" s="309" t="s">
        <v>83</v>
      </c>
      <c r="O58" s="309"/>
      <c r="P58" s="309"/>
      <c r="X58" s="32"/>
      <c r="Y58" s="32"/>
    </row>
    <row r="59" spans="1:25" x14ac:dyDescent="0.2">
      <c r="B59" s="9"/>
      <c r="C59" s="67" t="s">
        <v>312</v>
      </c>
      <c r="D59" s="74" t="s">
        <v>512</v>
      </c>
      <c r="E59" s="67">
        <v>1</v>
      </c>
      <c r="F59" s="72" t="s">
        <v>42</v>
      </c>
      <c r="G59" s="61">
        <f>IF($C59="",1,VLOOKUP($C59,$C$22:$H$41,3,FALSE))</f>
        <v>1.1565179999999998E-2</v>
      </c>
      <c r="H59" s="264" t="str">
        <f>IF($C59="","",VLOOKUP($C59,$C$22:$H$41,6,FALSE))</f>
        <v>kg/kg</v>
      </c>
      <c r="I59" s="63">
        <f t="shared" si="5"/>
        <v>1.1565179999999998E-2</v>
      </c>
      <c r="J59" s="72" t="s">
        <v>42</v>
      </c>
      <c r="K59" s="64" t="s">
        <v>93</v>
      </c>
      <c r="L59" s="60"/>
      <c r="M59" s="65"/>
      <c r="N59" s="309" t="s">
        <v>519</v>
      </c>
      <c r="O59" s="309"/>
      <c r="P59" s="309"/>
      <c r="X59" s="32"/>
      <c r="Y59" s="32"/>
    </row>
    <row r="60" spans="1:25" x14ac:dyDescent="0.2">
      <c r="B60" s="9"/>
      <c r="C60" s="67"/>
      <c r="D60" s="75"/>
      <c r="E60" s="72"/>
      <c r="F60" s="72"/>
      <c r="G60" s="61">
        <f>IF($C60="",1,VLOOKUP($C60,$C$22:$H$41,3,FALSE))</f>
        <v>1</v>
      </c>
      <c r="H60" s="264" t="str">
        <f>IF($C60="","",VLOOKUP($C60,$C$22:$H$41,6,FALSE))</f>
        <v/>
      </c>
      <c r="I60" s="63" t="str">
        <f>IF(D60="","",E60*G60*$D$5)</f>
        <v/>
      </c>
      <c r="J60" s="72"/>
      <c r="K60" s="64"/>
      <c r="L60" s="71"/>
      <c r="M60" s="65"/>
      <c r="N60" s="309"/>
      <c r="O60" s="309"/>
      <c r="P60" s="309"/>
      <c r="X60" s="32"/>
      <c r="Y60" s="32"/>
    </row>
    <row r="61" spans="1:25" x14ac:dyDescent="0.2">
      <c r="B61" s="9"/>
      <c r="C61" s="68" t="s">
        <v>66</v>
      </c>
      <c r="D61" s="76" t="s">
        <v>67</v>
      </c>
      <c r="E61" s="69" t="s">
        <v>78</v>
      </c>
      <c r="F61" s="52"/>
      <c r="G61" s="77"/>
      <c r="H61" s="78"/>
      <c r="I61" s="78"/>
      <c r="J61" s="52"/>
      <c r="K61" s="69"/>
      <c r="L61" s="52" t="s">
        <v>80</v>
      </c>
      <c r="M61" s="70"/>
      <c r="N61" s="305"/>
      <c r="O61" s="305"/>
      <c r="P61" s="305"/>
      <c r="X61" s="32"/>
      <c r="Y61" s="32"/>
    </row>
    <row r="62" spans="1:25" x14ac:dyDescent="0.2">
      <c r="B62" s="9"/>
      <c r="C62" s="2"/>
      <c r="D62" s="2"/>
      <c r="E62" s="2"/>
      <c r="F62" s="2"/>
      <c r="G62" s="2"/>
      <c r="H62" s="2"/>
      <c r="J62" s="2"/>
      <c r="K62" s="2"/>
      <c r="L62" s="2"/>
      <c r="M62" s="2"/>
      <c r="N62" s="2"/>
      <c r="O62" s="2"/>
      <c r="P62" s="2"/>
      <c r="X62" s="32"/>
      <c r="Y62" s="32"/>
    </row>
    <row r="63" spans="1:25" x14ac:dyDescent="0.2">
      <c r="B63" s="9"/>
      <c r="C63" s="2"/>
      <c r="D63" s="2"/>
      <c r="E63" s="2"/>
      <c r="F63" s="2"/>
      <c r="G63" s="2"/>
      <c r="H63" s="2"/>
      <c r="J63" s="2"/>
      <c r="K63" s="2"/>
      <c r="L63" s="2"/>
      <c r="M63" s="2"/>
      <c r="N63" s="2"/>
      <c r="O63" s="2"/>
      <c r="P63" s="2"/>
    </row>
    <row r="64" spans="1:25" x14ac:dyDescent="0.2">
      <c r="B64" s="9"/>
      <c r="C64" s="2"/>
      <c r="D64" s="2"/>
      <c r="E64" s="2"/>
      <c r="F64" s="2"/>
      <c r="G64" s="2"/>
      <c r="H64" s="2"/>
      <c r="J64" s="2"/>
      <c r="K64" s="2"/>
      <c r="L64" s="2"/>
      <c r="M64" s="2"/>
      <c r="N64" s="2"/>
      <c r="O64" s="2"/>
      <c r="P64" s="2"/>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x14ac:dyDescent="0.2">
      <c r="B72" s="9"/>
      <c r="C72" s="2"/>
      <c r="D72" s="2"/>
      <c r="E72" s="2"/>
      <c r="F72" s="2"/>
      <c r="G72" s="2"/>
      <c r="H72" s="2"/>
      <c r="J72" s="2"/>
      <c r="K72" s="2"/>
      <c r="L72" s="2"/>
      <c r="M72" s="2"/>
      <c r="N72" s="2"/>
      <c r="O72" s="2"/>
      <c r="P72" s="2"/>
    </row>
    <row r="73" spans="2:16" x14ac:dyDescent="0.2">
      <c r="B73" s="9"/>
      <c r="C73" s="2"/>
      <c r="D73" s="2"/>
      <c r="E73" s="2"/>
      <c r="F73" s="2"/>
      <c r="G73" s="2"/>
      <c r="H73" s="2"/>
      <c r="J73" s="2"/>
      <c r="K73" s="2"/>
      <c r="L73" s="2"/>
      <c r="M73" s="2"/>
      <c r="N73" s="2"/>
      <c r="O73" s="2"/>
      <c r="P73" s="2"/>
    </row>
    <row r="74" spans="2:16" x14ac:dyDescent="0.2">
      <c r="B74" s="9"/>
      <c r="C74" s="2"/>
      <c r="D74" s="2"/>
      <c r="E74" s="2"/>
      <c r="F74" s="2"/>
      <c r="G74" s="2"/>
      <c r="H74" s="2"/>
      <c r="J74" s="2"/>
      <c r="K74" s="2"/>
      <c r="L74" s="2"/>
      <c r="M74" s="2"/>
      <c r="N74" s="2"/>
      <c r="O74" s="2"/>
      <c r="P74" s="2"/>
    </row>
    <row r="75" spans="2:16" x14ac:dyDescent="0.2">
      <c r="B75" s="9"/>
      <c r="C75" s="2"/>
      <c r="D75" s="2"/>
      <c r="E75" s="2"/>
      <c r="F75" s="2"/>
      <c r="G75" s="2"/>
      <c r="H75" s="2"/>
      <c r="J75" s="2"/>
      <c r="K75" s="2"/>
      <c r="L75" s="2"/>
      <c r="M75" s="2"/>
      <c r="N75" s="2"/>
      <c r="O75" s="2"/>
      <c r="P75" s="2"/>
    </row>
    <row r="76" spans="2:16" x14ac:dyDescent="0.2">
      <c r="B76" s="9"/>
      <c r="C76" s="2"/>
      <c r="D76" s="2"/>
      <c r="E76" s="2"/>
      <c r="F76" s="2"/>
      <c r="G76" s="2"/>
      <c r="H76" s="2"/>
      <c r="J76" s="2"/>
      <c r="K76" s="2"/>
      <c r="L76" s="2"/>
      <c r="M76" s="2"/>
      <c r="N76" s="2"/>
      <c r="O76" s="2"/>
      <c r="P76" s="2"/>
    </row>
    <row r="77" spans="2:16" x14ac:dyDescent="0.2">
      <c r="B77" s="9"/>
      <c r="C77" s="2"/>
      <c r="D77" s="2"/>
      <c r="E77" s="2"/>
      <c r="F77" s="2"/>
      <c r="G77" s="2"/>
      <c r="H77" s="2"/>
      <c r="J77" s="2"/>
      <c r="K77" s="2"/>
      <c r="L77" s="2"/>
      <c r="M77" s="2"/>
      <c r="N77" s="2"/>
      <c r="O77" s="2"/>
      <c r="P77" s="2"/>
    </row>
    <row r="78" spans="2:16" x14ac:dyDescent="0.2">
      <c r="B78" s="9"/>
      <c r="C78" s="2"/>
      <c r="D78" s="2"/>
      <c r="E78" s="2"/>
      <c r="F78" s="2"/>
      <c r="G78" s="2"/>
      <c r="H78" s="2"/>
      <c r="J78" s="2"/>
      <c r="K78" s="2"/>
      <c r="L78" s="2"/>
      <c r="M78" s="2"/>
      <c r="N78" s="2"/>
      <c r="O78" s="2"/>
      <c r="P78" s="2"/>
    </row>
    <row r="79" spans="2:16" x14ac:dyDescent="0.2">
      <c r="B79" s="9"/>
      <c r="C79" s="2"/>
      <c r="D79" s="2"/>
      <c r="E79" s="2"/>
      <c r="F79" s="2"/>
      <c r="G79" s="2"/>
      <c r="H79" s="2"/>
      <c r="J79" s="2"/>
      <c r="K79" s="2"/>
      <c r="L79" s="2"/>
      <c r="M79" s="2"/>
      <c r="N79" s="2"/>
      <c r="O79" s="2"/>
      <c r="P79" s="2"/>
    </row>
    <row r="80" spans="2:16"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2:16" x14ac:dyDescent="0.2">
      <c r="B97" s="9"/>
      <c r="C97" s="2"/>
      <c r="D97" s="2"/>
      <c r="E97" s="2"/>
      <c r="F97" s="2"/>
      <c r="G97" s="2"/>
      <c r="H97" s="2"/>
      <c r="J97" s="2"/>
      <c r="K97" s="2"/>
      <c r="L97" s="2"/>
      <c r="M97" s="2"/>
      <c r="N97" s="2"/>
      <c r="O97" s="2"/>
      <c r="P97" s="2"/>
    </row>
    <row r="98" spans="2:16" x14ac:dyDescent="0.2">
      <c r="B98" s="9"/>
      <c r="C98" s="2"/>
      <c r="D98" s="2"/>
      <c r="E98" s="2"/>
      <c r="F98" s="2"/>
      <c r="G98" s="2"/>
      <c r="H98" s="2"/>
      <c r="J98" s="2"/>
      <c r="K98" s="2"/>
      <c r="L98" s="2"/>
      <c r="M98" s="2"/>
      <c r="N98" s="2"/>
      <c r="O98" s="2"/>
      <c r="P98" s="2"/>
    </row>
    <row r="99" spans="2:16" x14ac:dyDescent="0.2">
      <c r="B99" s="9"/>
      <c r="C99" s="2"/>
      <c r="D99" s="2"/>
      <c r="E99" s="2"/>
      <c r="F99" s="2"/>
      <c r="G99" s="2"/>
      <c r="H99" s="2"/>
      <c r="J99" s="2"/>
      <c r="K99" s="2"/>
      <c r="L99" s="2"/>
      <c r="M99" s="2"/>
      <c r="N99" s="2"/>
      <c r="O99" s="2"/>
      <c r="P99" s="2"/>
    </row>
    <row r="100" spans="2:16" x14ac:dyDescent="0.2">
      <c r="B100" s="9"/>
      <c r="C100" s="2"/>
      <c r="D100" s="2"/>
      <c r="E100" s="2"/>
      <c r="F100" s="2"/>
      <c r="G100" s="2"/>
      <c r="H100" s="2"/>
      <c r="J100" s="2"/>
      <c r="K100" s="2"/>
      <c r="L100" s="2"/>
      <c r="M100" s="2"/>
      <c r="N100" s="2"/>
      <c r="O100" s="2"/>
      <c r="P100" s="2"/>
    </row>
    <row r="101" spans="2:16" x14ac:dyDescent="0.2">
      <c r="B101" s="9"/>
      <c r="C101" s="2"/>
      <c r="D101" s="2"/>
      <c r="E101" s="2"/>
      <c r="F101" s="2"/>
      <c r="G101" s="2"/>
      <c r="H101" s="2"/>
      <c r="J101" s="2"/>
      <c r="K101" s="2"/>
      <c r="L101" s="2"/>
      <c r="M101" s="2"/>
      <c r="N101" s="2"/>
      <c r="O101" s="2"/>
      <c r="P101" s="2"/>
    </row>
    <row r="102" spans="2:16" x14ac:dyDescent="0.2">
      <c r="B102" s="9"/>
      <c r="C102" s="2"/>
      <c r="D102" s="2"/>
      <c r="E102" s="2"/>
      <c r="F102" s="2"/>
      <c r="G102" s="2"/>
      <c r="H102" s="2"/>
      <c r="J102" s="2"/>
      <c r="K102" s="2"/>
      <c r="L102" s="2"/>
      <c r="M102" s="2"/>
      <c r="N102" s="2"/>
      <c r="O102" s="2"/>
      <c r="P102" s="2"/>
    </row>
    <row r="103" spans="2:16" x14ac:dyDescent="0.2">
      <c r="B103" s="9"/>
      <c r="C103" s="2"/>
      <c r="D103" s="2"/>
      <c r="E103" s="2"/>
      <c r="F103" s="2"/>
      <c r="G103" s="2"/>
      <c r="H103" s="2"/>
      <c r="J103" s="2"/>
      <c r="K103" s="2"/>
      <c r="L103" s="2"/>
      <c r="M103" s="2"/>
      <c r="N103" s="2"/>
      <c r="O103" s="2"/>
      <c r="P103" s="2"/>
    </row>
    <row r="104" spans="2:16" x14ac:dyDescent="0.2">
      <c r="B104" s="9"/>
      <c r="C104" s="2"/>
      <c r="D104" s="2"/>
      <c r="E104" s="2"/>
      <c r="F104" s="2"/>
      <c r="G104" s="2"/>
      <c r="H104" s="2"/>
      <c r="J104" s="2"/>
      <c r="K104" s="2"/>
      <c r="L104" s="2"/>
      <c r="M104" s="2"/>
      <c r="N104" s="2"/>
      <c r="O104" s="2"/>
      <c r="P104" s="2"/>
    </row>
    <row r="105" spans="2:16" x14ac:dyDescent="0.2">
      <c r="B105" s="9"/>
      <c r="C105" s="2"/>
      <c r="D105" s="2"/>
      <c r="E105" s="2"/>
      <c r="F105" s="2"/>
      <c r="G105" s="2"/>
      <c r="H105" s="2"/>
      <c r="J105" s="2"/>
      <c r="K105" s="2"/>
      <c r="L105" s="2"/>
      <c r="M105" s="2"/>
      <c r="N105" s="2"/>
      <c r="O105" s="2"/>
      <c r="P105" s="2"/>
    </row>
    <row r="106" spans="2:16" x14ac:dyDescent="0.2">
      <c r="B106" s="9"/>
      <c r="C106" s="2"/>
      <c r="D106" s="2"/>
      <c r="E106" s="2"/>
      <c r="F106" s="2"/>
      <c r="G106" s="2"/>
      <c r="H106" s="2"/>
      <c r="J106" s="2"/>
      <c r="K106" s="2"/>
      <c r="L106" s="2"/>
      <c r="M106" s="2"/>
      <c r="N106" s="2"/>
      <c r="O106" s="2"/>
      <c r="P106" s="2"/>
    </row>
    <row r="107" spans="2:16" x14ac:dyDescent="0.2">
      <c r="B107" s="9"/>
      <c r="C107" s="2"/>
      <c r="D107" s="2"/>
      <c r="E107" s="2"/>
      <c r="F107" s="2"/>
      <c r="G107" s="2"/>
      <c r="H107" s="2"/>
      <c r="J107" s="2"/>
      <c r="K107" s="2"/>
      <c r="L107" s="2"/>
      <c r="M107" s="2"/>
      <c r="N107" s="2"/>
      <c r="O107" s="2"/>
      <c r="P107" s="2"/>
    </row>
    <row r="108" spans="2:16" x14ac:dyDescent="0.2">
      <c r="B108" s="9"/>
      <c r="C108" s="2"/>
      <c r="D108" s="2"/>
      <c r="E108" s="2"/>
      <c r="F108" s="2"/>
      <c r="G108" s="2"/>
      <c r="H108" s="2"/>
      <c r="J108" s="2"/>
      <c r="K108" s="2"/>
      <c r="L108" s="2"/>
      <c r="M108" s="2"/>
      <c r="N108" s="2"/>
      <c r="O108" s="2"/>
      <c r="P108" s="2"/>
    </row>
    <row r="109" spans="2:16" x14ac:dyDescent="0.2">
      <c r="B109" s="9"/>
      <c r="C109" s="2"/>
      <c r="D109" s="2"/>
      <c r="E109" s="2"/>
      <c r="F109" s="2"/>
      <c r="G109" s="2"/>
      <c r="H109" s="2"/>
      <c r="J109" s="2"/>
      <c r="K109" s="2"/>
      <c r="L109" s="2"/>
      <c r="M109" s="2"/>
      <c r="N109" s="2"/>
      <c r="O109" s="2"/>
      <c r="P109" s="2"/>
    </row>
    <row r="110" spans="2:16" x14ac:dyDescent="0.2">
      <c r="B110" s="9"/>
      <c r="C110" s="2"/>
      <c r="D110" s="2"/>
      <c r="E110" s="2"/>
      <c r="F110" s="2"/>
      <c r="G110" s="2"/>
      <c r="H110" s="2"/>
      <c r="J110" s="2"/>
      <c r="K110" s="2"/>
      <c r="L110" s="2"/>
      <c r="M110" s="2"/>
      <c r="N110" s="2"/>
      <c r="O110" s="2"/>
      <c r="P110" s="2"/>
    </row>
    <row r="111" spans="2:16" x14ac:dyDescent="0.2">
      <c r="B111" s="9"/>
      <c r="C111" s="2"/>
      <c r="D111" s="2"/>
      <c r="E111" s="2"/>
      <c r="F111" s="2"/>
      <c r="G111" s="2"/>
      <c r="H111" s="2"/>
      <c r="J111" s="2"/>
      <c r="K111" s="2"/>
      <c r="L111" s="2"/>
      <c r="M111" s="2"/>
      <c r="N111" s="2"/>
      <c r="O111" s="2"/>
      <c r="P111" s="2"/>
    </row>
    <row r="112" spans="2:16" x14ac:dyDescent="0.2">
      <c r="B112" s="9"/>
      <c r="C112" s="2"/>
      <c r="D112" s="2"/>
      <c r="E112" s="2"/>
      <c r="F112" s="2"/>
      <c r="G112" s="2"/>
      <c r="H112" s="2"/>
      <c r="J112" s="2"/>
      <c r="K112" s="2"/>
      <c r="L112" s="2"/>
      <c r="M112" s="2"/>
      <c r="N112" s="2"/>
      <c r="O112" s="2"/>
      <c r="P112" s="2"/>
    </row>
    <row r="113" spans="1:25" x14ac:dyDescent="0.2">
      <c r="B113" s="9"/>
      <c r="C113" s="2"/>
      <c r="D113" s="2"/>
      <c r="E113" s="2"/>
      <c r="F113" s="2"/>
      <c r="G113" s="2"/>
      <c r="H113" s="2"/>
      <c r="J113" s="2"/>
      <c r="K113" s="2"/>
      <c r="L113" s="2"/>
      <c r="M113" s="2"/>
      <c r="N113" s="2"/>
      <c r="O113" s="2"/>
      <c r="P113" s="2"/>
    </row>
    <row r="114" spans="1:25" x14ac:dyDescent="0.2">
      <c r="B114" s="9"/>
      <c r="C114" s="2"/>
      <c r="D114" s="2"/>
      <c r="E114" s="2"/>
      <c r="F114" s="2"/>
      <c r="G114" s="2"/>
      <c r="H114" s="2"/>
      <c r="J114" s="2"/>
      <c r="K114" s="2"/>
      <c r="L114" s="2"/>
      <c r="M114" s="2"/>
      <c r="N114" s="2"/>
      <c r="O114" s="2"/>
      <c r="P114" s="2"/>
    </row>
    <row r="115" spans="1:25" x14ac:dyDescent="0.2">
      <c r="B115" s="9"/>
      <c r="C115" s="2"/>
      <c r="D115" s="2"/>
      <c r="E115" s="2"/>
      <c r="F115" s="2"/>
      <c r="G115" s="2"/>
      <c r="H115" s="2"/>
      <c r="J115" s="2"/>
      <c r="K115" s="2"/>
      <c r="L115" s="2"/>
      <c r="M115" s="2"/>
      <c r="N115" s="2"/>
      <c r="O115" s="2"/>
      <c r="P115" s="2"/>
    </row>
    <row r="116" spans="1:25" x14ac:dyDescent="0.2">
      <c r="B116" s="9"/>
      <c r="C116" s="2"/>
      <c r="D116" s="2"/>
      <c r="E116" s="2"/>
      <c r="F116" s="2"/>
      <c r="G116" s="2"/>
      <c r="H116" s="2"/>
      <c r="J116" s="2"/>
      <c r="K116" s="2"/>
      <c r="L116" s="2"/>
      <c r="M116" s="2"/>
      <c r="N116" s="2"/>
      <c r="O116" s="2"/>
      <c r="P116" s="2"/>
    </row>
    <row r="117" spans="1:25" x14ac:dyDescent="0.2">
      <c r="B117" s="79" t="s">
        <v>85</v>
      </c>
      <c r="C117" s="2"/>
      <c r="D117" s="2"/>
      <c r="E117" s="2"/>
      <c r="F117" s="2"/>
      <c r="G117" s="2"/>
      <c r="H117" s="2"/>
      <c r="J117" s="2"/>
      <c r="K117" s="2"/>
      <c r="L117" s="2"/>
      <c r="M117" s="2"/>
      <c r="N117" s="2"/>
      <c r="O117" s="2"/>
      <c r="P117" s="2"/>
    </row>
    <row r="118" spans="1:25" s="80" customFormat="1" x14ac:dyDescent="0.2">
      <c r="A118" s="9"/>
      <c r="B118" s="9"/>
      <c r="C118" s="9" t="s">
        <v>86</v>
      </c>
      <c r="D118" s="9" t="s">
        <v>87</v>
      </c>
      <c r="E118" s="9" t="s">
        <v>88</v>
      </c>
      <c r="F118" s="9"/>
      <c r="G118" s="9"/>
      <c r="H118" s="9" t="s">
        <v>76</v>
      </c>
      <c r="I118" s="9"/>
      <c r="J118" s="9" t="s">
        <v>75</v>
      </c>
      <c r="K118" s="9"/>
      <c r="L118" s="9"/>
      <c r="M118" s="9"/>
      <c r="N118" s="9"/>
      <c r="O118" s="9"/>
      <c r="P118" s="9"/>
      <c r="Q118" s="9"/>
      <c r="R118" s="9"/>
      <c r="S118" s="9"/>
      <c r="T118" s="9"/>
      <c r="U118" s="9"/>
      <c r="V118" s="9"/>
      <c r="W118" s="9"/>
      <c r="X118" s="9"/>
      <c r="Y118" s="9"/>
    </row>
    <row r="119" spans="1:25" x14ac:dyDescent="0.2">
      <c r="B119" s="9"/>
      <c r="C119" s="81" t="s">
        <v>80</v>
      </c>
      <c r="D119" s="81" t="s">
        <v>80</v>
      </c>
      <c r="E119" s="81" t="s">
        <v>80</v>
      </c>
      <c r="F119" s="2"/>
      <c r="G119" s="2"/>
      <c r="H119" s="81" t="s">
        <v>80</v>
      </c>
      <c r="J119" s="2"/>
      <c r="K119" s="2"/>
      <c r="L119" s="2"/>
      <c r="M119" s="2"/>
      <c r="N119" s="2"/>
      <c r="O119" s="2"/>
      <c r="P119" s="2"/>
    </row>
    <row r="120" spans="1:25" x14ac:dyDescent="0.2">
      <c r="B120" s="9"/>
      <c r="C120" s="18" t="s">
        <v>89</v>
      </c>
      <c r="D120" s="2" t="s">
        <v>90</v>
      </c>
      <c r="E120" s="2" t="s">
        <v>91</v>
      </c>
      <c r="F120" s="2"/>
      <c r="G120" s="2"/>
      <c r="H120" s="2" t="s">
        <v>92</v>
      </c>
      <c r="J120" s="2" t="s">
        <v>93</v>
      </c>
      <c r="K120" s="2"/>
      <c r="L120" s="2"/>
      <c r="M120" s="2"/>
      <c r="N120" s="2"/>
      <c r="O120" s="2"/>
      <c r="P120" s="2"/>
    </row>
    <row r="121" spans="1:25" x14ac:dyDescent="0.2">
      <c r="B121" s="9"/>
      <c r="C121" s="2" t="s">
        <v>94</v>
      </c>
      <c r="D121" s="2" t="s">
        <v>95</v>
      </c>
      <c r="E121" s="2" t="s">
        <v>96</v>
      </c>
      <c r="F121" s="2"/>
      <c r="G121" s="2"/>
      <c r="H121" s="2" t="s">
        <v>97</v>
      </c>
      <c r="J121" s="2" t="s">
        <v>98</v>
      </c>
      <c r="K121" s="2"/>
      <c r="L121" s="2"/>
      <c r="M121" s="2"/>
      <c r="N121" s="2"/>
      <c r="O121" s="2"/>
      <c r="P121" s="2"/>
    </row>
    <row r="122" spans="1:25" x14ac:dyDescent="0.2">
      <c r="B122" s="9"/>
      <c r="C122" s="2" t="s">
        <v>99</v>
      </c>
      <c r="D122" s="2" t="s">
        <v>100</v>
      </c>
      <c r="E122" s="2" t="s">
        <v>101</v>
      </c>
      <c r="F122" s="2"/>
      <c r="G122" s="2"/>
      <c r="H122" s="2" t="s">
        <v>102</v>
      </c>
      <c r="J122" s="2"/>
      <c r="K122" s="2"/>
      <c r="L122" s="2"/>
      <c r="M122" s="2"/>
      <c r="N122" s="2"/>
      <c r="O122" s="2"/>
      <c r="P122" s="2"/>
    </row>
    <row r="123" spans="1:25" x14ac:dyDescent="0.2">
      <c r="B123" s="9"/>
      <c r="C123" s="2" t="s">
        <v>103</v>
      </c>
      <c r="D123" s="2" t="s">
        <v>104</v>
      </c>
      <c r="E123" s="2" t="s">
        <v>105</v>
      </c>
      <c r="F123" s="2"/>
      <c r="G123" s="2"/>
      <c r="H123" s="2" t="s">
        <v>106</v>
      </c>
      <c r="J123" s="2"/>
      <c r="K123" s="2"/>
      <c r="L123" s="2"/>
      <c r="M123" s="2"/>
      <c r="N123" s="2"/>
      <c r="O123" s="2"/>
      <c r="P123" s="2"/>
    </row>
    <row r="124" spans="1:25" x14ac:dyDescent="0.2">
      <c r="B124" s="9"/>
      <c r="C124" s="2" t="s">
        <v>107</v>
      </c>
      <c r="D124" s="2"/>
      <c r="E124" s="2" t="s">
        <v>108</v>
      </c>
      <c r="F124" s="2"/>
      <c r="G124" s="2"/>
      <c r="H124" s="2" t="s">
        <v>108</v>
      </c>
      <c r="J124" s="2"/>
      <c r="K124" s="2"/>
      <c r="L124" s="2"/>
      <c r="M124" s="2"/>
      <c r="N124" s="2"/>
      <c r="O124" s="2"/>
      <c r="P124" s="2"/>
    </row>
    <row r="125" spans="1:25" x14ac:dyDescent="0.2">
      <c r="B125" s="9"/>
      <c r="C125" s="2" t="s">
        <v>109</v>
      </c>
      <c r="D125" s="2"/>
      <c r="E125" s="2"/>
      <c r="F125" s="2"/>
      <c r="G125" s="2"/>
      <c r="H125" s="2"/>
      <c r="J125" s="2"/>
      <c r="K125" s="2"/>
      <c r="L125" s="2"/>
      <c r="M125" s="2"/>
      <c r="N125" s="2"/>
      <c r="O125" s="2"/>
      <c r="P125" s="2"/>
    </row>
    <row r="126" spans="1:25" x14ac:dyDescent="0.2">
      <c r="B126" s="9"/>
      <c r="C126" s="2" t="s">
        <v>110</v>
      </c>
      <c r="D126" s="2"/>
      <c r="E126" s="2"/>
      <c r="F126" s="2"/>
      <c r="G126" s="2"/>
      <c r="H126" s="2"/>
      <c r="J126" s="2"/>
      <c r="K126" s="2"/>
      <c r="L126" s="2"/>
      <c r="M126" s="2"/>
      <c r="N126" s="2"/>
      <c r="O126" s="2"/>
      <c r="P126" s="2"/>
    </row>
    <row r="127" spans="1:25" x14ac:dyDescent="0.2">
      <c r="B127" s="9"/>
      <c r="C127" s="2" t="s">
        <v>111</v>
      </c>
      <c r="D127" s="2"/>
      <c r="E127" s="2"/>
      <c r="F127" s="2"/>
      <c r="G127" s="2"/>
      <c r="H127" s="2"/>
      <c r="J127" s="2"/>
      <c r="K127" s="2"/>
      <c r="L127" s="2"/>
      <c r="M127" s="2"/>
      <c r="N127" s="2"/>
      <c r="O127" s="2"/>
      <c r="P127" s="2"/>
    </row>
    <row r="128" spans="1:25" x14ac:dyDescent="0.2">
      <c r="B128" s="9"/>
      <c r="C128" s="18" t="s">
        <v>112</v>
      </c>
      <c r="D128" s="2"/>
      <c r="E128" s="2"/>
      <c r="F128" s="2"/>
      <c r="G128" s="2"/>
      <c r="H128" s="2"/>
      <c r="J128" s="2"/>
      <c r="K128" s="2"/>
      <c r="L128" s="2"/>
      <c r="M128" s="2"/>
      <c r="N128" s="2"/>
      <c r="O128" s="2"/>
      <c r="P128" s="2"/>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sheetData>
  <sheetProtection formatCells="0" formatRows="0" insertRows="0" insertHyperlinks="0" deleteRows="0" selectLockedCells="1"/>
  <mergeCells count="61">
    <mergeCell ref="B12:C12"/>
    <mergeCell ref="D12:E12"/>
    <mergeCell ref="B1:Q1"/>
    <mergeCell ref="B2:Q2"/>
    <mergeCell ref="B4:C4"/>
    <mergeCell ref="B5:C5"/>
    <mergeCell ref="G5:J5"/>
    <mergeCell ref="B6:C6"/>
    <mergeCell ref="D6:O6"/>
    <mergeCell ref="B8:P8"/>
    <mergeCell ref="B10:C10"/>
    <mergeCell ref="D10:E10"/>
    <mergeCell ref="B11:C11"/>
    <mergeCell ref="D11:E11"/>
    <mergeCell ref="J32:P32"/>
    <mergeCell ref="J31:P31"/>
    <mergeCell ref="B13:C13"/>
    <mergeCell ref="D13:E13"/>
    <mergeCell ref="G13:O16"/>
    <mergeCell ref="B14:C14"/>
    <mergeCell ref="D14:E14"/>
    <mergeCell ref="B15:C15"/>
    <mergeCell ref="D15:E15"/>
    <mergeCell ref="B16:C16"/>
    <mergeCell ref="D16:E16"/>
    <mergeCell ref="J27:P27"/>
    <mergeCell ref="J28:P28"/>
    <mergeCell ref="J25:P25"/>
    <mergeCell ref="J26:P26"/>
    <mergeCell ref="N51:P51"/>
    <mergeCell ref="B53:P53"/>
    <mergeCell ref="N49:P49"/>
    <mergeCell ref="N46:P46"/>
    <mergeCell ref="B17:C17"/>
    <mergeCell ref="D17:E17"/>
    <mergeCell ref="B20:P20"/>
    <mergeCell ref="J22:P22"/>
    <mergeCell ref="J23:P23"/>
    <mergeCell ref="J24:P24"/>
    <mergeCell ref="J29:P29"/>
    <mergeCell ref="J30:P30"/>
    <mergeCell ref="J40:P40"/>
    <mergeCell ref="J41:P41"/>
    <mergeCell ref="B44:P44"/>
    <mergeCell ref="J33:P33"/>
    <mergeCell ref="N61:P61"/>
    <mergeCell ref="J38:P38"/>
    <mergeCell ref="J39:P39"/>
    <mergeCell ref="J34:P34"/>
    <mergeCell ref="J35:P35"/>
    <mergeCell ref="J36:P36"/>
    <mergeCell ref="J37:P37"/>
    <mergeCell ref="N57:P57"/>
    <mergeCell ref="N58:P58"/>
    <mergeCell ref="N59:P59"/>
    <mergeCell ref="N60:P60"/>
    <mergeCell ref="N55:P55"/>
    <mergeCell ref="N47:P47"/>
    <mergeCell ref="N48:P48"/>
    <mergeCell ref="N56:P56"/>
    <mergeCell ref="N50:P50"/>
  </mergeCells>
  <conditionalFormatting sqref="H47:H50 H57:H61">
    <cfRule type="cellIs" dxfId="3" priority="4" stopIfTrue="1" operator="equal">
      <formula>0</formula>
    </cfRule>
  </conditionalFormatting>
  <conditionalFormatting sqref="G47:G50 G57:G61">
    <cfRule type="cellIs" dxfId="2" priority="3" stopIfTrue="1" operator="equal">
      <formula>1</formula>
    </cfRule>
  </conditionalFormatting>
  <conditionalFormatting sqref="H56">
    <cfRule type="cellIs" dxfId="1" priority="2" stopIfTrue="1" operator="equal">
      <formula>0</formula>
    </cfRule>
  </conditionalFormatting>
  <conditionalFormatting sqref="G56">
    <cfRule type="cellIs" dxfId="0" priority="1" stopIfTrue="1" operator="equal">
      <formula>1</formula>
    </cfRule>
  </conditionalFormatting>
  <dataValidations count="9">
    <dataValidation type="list" allowBlank="1" showInputMessage="1" showErrorMessage="1" sqref="WVT983047:WVT983054 L57:L59 WLX983047:WLX983054 WCB983047:WCB983054 VSF983047:VSF983054 VIJ983047:VIJ983054 UYN983047:UYN983054 UOR983047:UOR983054 UEV983047:UEV983054 TUZ983047:TUZ983054 TLD983047:TLD983054 TBH983047:TBH983054 SRL983047:SRL983054 SHP983047:SHP983054 RXT983047:RXT983054 RNX983047:RNX983054 REB983047:REB983054 QUF983047:QUF983054 QKJ983047:QKJ983054 QAN983047:QAN983054 PQR983047:PQR983054 PGV983047:PGV983054 OWZ983047:OWZ983054 OND983047:OND983054 ODH983047:ODH983054 NTL983047:NTL983054 NJP983047:NJP983054 MZT983047:MZT983054 MPX983047:MPX983054 MGB983047:MGB983054 LWF983047:LWF983054 LMJ983047:LMJ983054 LCN983047:LCN983054 KSR983047:KSR983054 KIV983047:KIV983054 JYZ983047:JYZ983054 JPD983047:JPD983054 JFH983047:JFH983054 IVL983047:IVL983054 ILP983047:ILP983054 IBT983047:IBT983054 HRX983047:HRX983054 HIB983047:HIB983054 GYF983047:GYF983054 GOJ983047:GOJ983054 GEN983047:GEN983054 FUR983047:FUR983054 FKV983047:FKV983054 FAZ983047:FAZ983054 ERD983047:ERD983054 EHH983047:EHH983054 DXL983047:DXL983054 DNP983047:DNP983054 DDT983047:DDT983054 CTX983047:CTX983054 CKB983047:CKB983054 CAF983047:CAF983054 BQJ983047:BQJ983054 BGN983047:BGN983054 AWR983047:AWR983054 AMV983047:AMV983054 ACZ983047:ACZ983054 TD983047:TD983054 JH983047:JH983054 L983047:L983054 WVT917511:WVT917518 WLX917511:WLX917518 WCB917511:WCB917518 VSF917511:VSF917518 VIJ917511:VIJ917518 UYN917511:UYN917518 UOR917511:UOR917518 UEV917511:UEV917518 TUZ917511:TUZ917518 TLD917511:TLD917518 TBH917511:TBH917518 SRL917511:SRL917518 SHP917511:SHP917518 RXT917511:RXT917518 RNX917511:RNX917518 REB917511:REB917518 QUF917511:QUF917518 QKJ917511:QKJ917518 QAN917511:QAN917518 PQR917511:PQR917518 PGV917511:PGV917518 OWZ917511:OWZ917518 OND917511:OND917518 ODH917511:ODH917518 NTL917511:NTL917518 NJP917511:NJP917518 MZT917511:MZT917518 MPX917511:MPX917518 MGB917511:MGB917518 LWF917511:LWF917518 LMJ917511:LMJ917518 LCN917511:LCN917518 KSR917511:KSR917518 KIV917511:KIV917518 JYZ917511:JYZ917518 JPD917511:JPD917518 JFH917511:JFH917518 IVL917511:IVL917518 ILP917511:ILP917518 IBT917511:IBT917518 HRX917511:HRX917518 HIB917511:HIB917518 GYF917511:GYF917518 GOJ917511:GOJ917518 GEN917511:GEN917518 FUR917511:FUR917518 FKV917511:FKV917518 FAZ917511:FAZ917518 ERD917511:ERD917518 EHH917511:EHH917518 DXL917511:DXL917518 DNP917511:DNP917518 DDT917511:DDT917518 CTX917511:CTX917518 CKB917511:CKB917518 CAF917511:CAF917518 BQJ917511:BQJ917518 BGN917511:BGN917518 AWR917511:AWR917518 AMV917511:AMV917518 ACZ917511:ACZ917518 TD917511:TD917518 JH917511:JH917518 L917511:L917518 WVT851975:WVT851982 WLX851975:WLX851982 WCB851975:WCB851982 VSF851975:VSF851982 VIJ851975:VIJ851982 UYN851975:UYN851982 UOR851975:UOR851982 UEV851975:UEV851982 TUZ851975:TUZ851982 TLD851975:TLD851982 TBH851975:TBH851982 SRL851975:SRL851982 SHP851975:SHP851982 RXT851975:RXT851982 RNX851975:RNX851982 REB851975:REB851982 QUF851975:QUF851982 QKJ851975:QKJ851982 QAN851975:QAN851982 PQR851975:PQR851982 PGV851975:PGV851982 OWZ851975:OWZ851982 OND851975:OND851982 ODH851975:ODH851982 NTL851975:NTL851982 NJP851975:NJP851982 MZT851975:MZT851982 MPX851975:MPX851982 MGB851975:MGB851982 LWF851975:LWF851982 LMJ851975:LMJ851982 LCN851975:LCN851982 KSR851975:KSR851982 KIV851975:KIV851982 JYZ851975:JYZ851982 JPD851975:JPD851982 JFH851975:JFH851982 IVL851975:IVL851982 ILP851975:ILP851982 IBT851975:IBT851982 HRX851975:HRX851982 HIB851975:HIB851982 GYF851975:GYF851982 GOJ851975:GOJ851982 GEN851975:GEN851982 FUR851975:FUR851982 FKV851975:FKV851982 FAZ851975:FAZ851982 ERD851975:ERD851982 EHH851975:EHH851982 DXL851975:DXL851982 DNP851975:DNP851982 DDT851975:DDT851982 CTX851975:CTX851982 CKB851975:CKB851982 CAF851975:CAF851982 BQJ851975:BQJ851982 BGN851975:BGN851982 AWR851975:AWR851982 AMV851975:AMV851982 ACZ851975:ACZ851982 TD851975:TD851982 JH851975:JH851982 L851975:L851982 WVT786439:WVT786446 WLX786439:WLX786446 WCB786439:WCB786446 VSF786439:VSF786446 VIJ786439:VIJ786446 UYN786439:UYN786446 UOR786439:UOR786446 UEV786439:UEV786446 TUZ786439:TUZ786446 TLD786439:TLD786446 TBH786439:TBH786446 SRL786439:SRL786446 SHP786439:SHP786446 RXT786439:RXT786446 RNX786439:RNX786446 REB786439:REB786446 QUF786439:QUF786446 QKJ786439:QKJ786446 QAN786439:QAN786446 PQR786439:PQR786446 PGV786439:PGV786446 OWZ786439:OWZ786446 OND786439:OND786446 ODH786439:ODH786446 NTL786439:NTL786446 NJP786439:NJP786446 MZT786439:MZT786446 MPX786439:MPX786446 MGB786439:MGB786446 LWF786439:LWF786446 LMJ786439:LMJ786446 LCN786439:LCN786446 KSR786439:KSR786446 KIV786439:KIV786446 JYZ786439:JYZ786446 JPD786439:JPD786446 JFH786439:JFH786446 IVL786439:IVL786446 ILP786439:ILP786446 IBT786439:IBT786446 HRX786439:HRX786446 HIB786439:HIB786446 GYF786439:GYF786446 GOJ786439:GOJ786446 GEN786439:GEN786446 FUR786439:FUR786446 FKV786439:FKV786446 FAZ786439:FAZ786446 ERD786439:ERD786446 EHH786439:EHH786446 DXL786439:DXL786446 DNP786439:DNP786446 DDT786439:DDT786446 CTX786439:CTX786446 CKB786439:CKB786446 CAF786439:CAF786446 BQJ786439:BQJ786446 BGN786439:BGN786446 AWR786439:AWR786446 AMV786439:AMV786446 ACZ786439:ACZ786446 TD786439:TD786446 JH786439:JH786446 L786439:L786446 WVT720903:WVT720910 WLX720903:WLX720910 WCB720903:WCB720910 VSF720903:VSF720910 VIJ720903:VIJ720910 UYN720903:UYN720910 UOR720903:UOR720910 UEV720903:UEV720910 TUZ720903:TUZ720910 TLD720903:TLD720910 TBH720903:TBH720910 SRL720903:SRL720910 SHP720903:SHP720910 RXT720903:RXT720910 RNX720903:RNX720910 REB720903:REB720910 QUF720903:QUF720910 QKJ720903:QKJ720910 QAN720903:QAN720910 PQR720903:PQR720910 PGV720903:PGV720910 OWZ720903:OWZ720910 OND720903:OND720910 ODH720903:ODH720910 NTL720903:NTL720910 NJP720903:NJP720910 MZT720903:MZT720910 MPX720903:MPX720910 MGB720903:MGB720910 LWF720903:LWF720910 LMJ720903:LMJ720910 LCN720903:LCN720910 KSR720903:KSR720910 KIV720903:KIV720910 JYZ720903:JYZ720910 JPD720903:JPD720910 JFH720903:JFH720910 IVL720903:IVL720910 ILP720903:ILP720910 IBT720903:IBT720910 HRX720903:HRX720910 HIB720903:HIB720910 GYF720903:GYF720910 GOJ720903:GOJ720910 GEN720903:GEN720910 FUR720903:FUR720910 FKV720903:FKV720910 FAZ720903:FAZ720910 ERD720903:ERD720910 EHH720903:EHH720910 DXL720903:DXL720910 DNP720903:DNP720910 DDT720903:DDT720910 CTX720903:CTX720910 CKB720903:CKB720910 CAF720903:CAF720910 BQJ720903:BQJ720910 BGN720903:BGN720910 AWR720903:AWR720910 AMV720903:AMV720910 ACZ720903:ACZ720910 TD720903:TD720910 JH720903:JH720910 L720903:L720910 WVT655367:WVT655374 WLX655367:WLX655374 WCB655367:WCB655374 VSF655367:VSF655374 VIJ655367:VIJ655374 UYN655367:UYN655374 UOR655367:UOR655374 UEV655367:UEV655374 TUZ655367:TUZ655374 TLD655367:TLD655374 TBH655367:TBH655374 SRL655367:SRL655374 SHP655367:SHP655374 RXT655367:RXT655374 RNX655367:RNX655374 REB655367:REB655374 QUF655367:QUF655374 QKJ655367:QKJ655374 QAN655367:QAN655374 PQR655367:PQR655374 PGV655367:PGV655374 OWZ655367:OWZ655374 OND655367:OND655374 ODH655367:ODH655374 NTL655367:NTL655374 NJP655367:NJP655374 MZT655367:MZT655374 MPX655367:MPX655374 MGB655367:MGB655374 LWF655367:LWF655374 LMJ655367:LMJ655374 LCN655367:LCN655374 KSR655367:KSR655374 KIV655367:KIV655374 JYZ655367:JYZ655374 JPD655367:JPD655374 JFH655367:JFH655374 IVL655367:IVL655374 ILP655367:ILP655374 IBT655367:IBT655374 HRX655367:HRX655374 HIB655367:HIB655374 GYF655367:GYF655374 GOJ655367:GOJ655374 GEN655367:GEN655374 FUR655367:FUR655374 FKV655367:FKV655374 FAZ655367:FAZ655374 ERD655367:ERD655374 EHH655367:EHH655374 DXL655367:DXL655374 DNP655367:DNP655374 DDT655367:DDT655374 CTX655367:CTX655374 CKB655367:CKB655374 CAF655367:CAF655374 BQJ655367:BQJ655374 BGN655367:BGN655374 AWR655367:AWR655374 AMV655367:AMV655374 ACZ655367:ACZ655374 TD655367:TD655374 JH655367:JH655374 L655367:L655374 WVT589831:WVT589838 WLX589831:WLX589838 WCB589831:WCB589838 VSF589831:VSF589838 VIJ589831:VIJ589838 UYN589831:UYN589838 UOR589831:UOR589838 UEV589831:UEV589838 TUZ589831:TUZ589838 TLD589831:TLD589838 TBH589831:TBH589838 SRL589831:SRL589838 SHP589831:SHP589838 RXT589831:RXT589838 RNX589831:RNX589838 REB589831:REB589838 QUF589831:QUF589838 QKJ589831:QKJ589838 QAN589831:QAN589838 PQR589831:PQR589838 PGV589831:PGV589838 OWZ589831:OWZ589838 OND589831:OND589838 ODH589831:ODH589838 NTL589831:NTL589838 NJP589831:NJP589838 MZT589831:MZT589838 MPX589831:MPX589838 MGB589831:MGB589838 LWF589831:LWF589838 LMJ589831:LMJ589838 LCN589831:LCN589838 KSR589831:KSR589838 KIV589831:KIV589838 JYZ589831:JYZ589838 JPD589831:JPD589838 JFH589831:JFH589838 IVL589831:IVL589838 ILP589831:ILP589838 IBT589831:IBT589838 HRX589831:HRX589838 HIB589831:HIB589838 GYF589831:GYF589838 GOJ589831:GOJ589838 GEN589831:GEN589838 FUR589831:FUR589838 FKV589831:FKV589838 FAZ589831:FAZ589838 ERD589831:ERD589838 EHH589831:EHH589838 DXL589831:DXL589838 DNP589831:DNP589838 DDT589831:DDT589838 CTX589831:CTX589838 CKB589831:CKB589838 CAF589831:CAF589838 BQJ589831:BQJ589838 BGN589831:BGN589838 AWR589831:AWR589838 AMV589831:AMV589838 ACZ589831:ACZ589838 TD589831:TD589838 JH589831:JH589838 L589831:L589838 WVT524295:WVT524302 WLX524295:WLX524302 WCB524295:WCB524302 VSF524295:VSF524302 VIJ524295:VIJ524302 UYN524295:UYN524302 UOR524295:UOR524302 UEV524295:UEV524302 TUZ524295:TUZ524302 TLD524295:TLD524302 TBH524295:TBH524302 SRL524295:SRL524302 SHP524295:SHP524302 RXT524295:RXT524302 RNX524295:RNX524302 REB524295:REB524302 QUF524295:QUF524302 QKJ524295:QKJ524302 QAN524295:QAN524302 PQR524295:PQR524302 PGV524295:PGV524302 OWZ524295:OWZ524302 OND524295:OND524302 ODH524295:ODH524302 NTL524295:NTL524302 NJP524295:NJP524302 MZT524295:MZT524302 MPX524295:MPX524302 MGB524295:MGB524302 LWF524295:LWF524302 LMJ524295:LMJ524302 LCN524295:LCN524302 KSR524295:KSR524302 KIV524295:KIV524302 JYZ524295:JYZ524302 JPD524295:JPD524302 JFH524295:JFH524302 IVL524295:IVL524302 ILP524295:ILP524302 IBT524295:IBT524302 HRX524295:HRX524302 HIB524295:HIB524302 GYF524295:GYF524302 GOJ524295:GOJ524302 GEN524295:GEN524302 FUR524295:FUR524302 FKV524295:FKV524302 FAZ524295:FAZ524302 ERD524295:ERD524302 EHH524295:EHH524302 DXL524295:DXL524302 DNP524295:DNP524302 DDT524295:DDT524302 CTX524295:CTX524302 CKB524295:CKB524302 CAF524295:CAF524302 BQJ524295:BQJ524302 BGN524295:BGN524302 AWR524295:AWR524302 AMV524295:AMV524302 ACZ524295:ACZ524302 TD524295:TD524302 JH524295:JH524302 L524295:L524302 WVT458759:WVT458766 WLX458759:WLX458766 WCB458759:WCB458766 VSF458759:VSF458766 VIJ458759:VIJ458766 UYN458759:UYN458766 UOR458759:UOR458766 UEV458759:UEV458766 TUZ458759:TUZ458766 TLD458759:TLD458766 TBH458759:TBH458766 SRL458759:SRL458766 SHP458759:SHP458766 RXT458759:RXT458766 RNX458759:RNX458766 REB458759:REB458766 QUF458759:QUF458766 QKJ458759:QKJ458766 QAN458759:QAN458766 PQR458759:PQR458766 PGV458759:PGV458766 OWZ458759:OWZ458766 OND458759:OND458766 ODH458759:ODH458766 NTL458759:NTL458766 NJP458759:NJP458766 MZT458759:MZT458766 MPX458759:MPX458766 MGB458759:MGB458766 LWF458759:LWF458766 LMJ458759:LMJ458766 LCN458759:LCN458766 KSR458759:KSR458766 KIV458759:KIV458766 JYZ458759:JYZ458766 JPD458759:JPD458766 JFH458759:JFH458766 IVL458759:IVL458766 ILP458759:ILP458766 IBT458759:IBT458766 HRX458759:HRX458766 HIB458759:HIB458766 GYF458759:GYF458766 GOJ458759:GOJ458766 GEN458759:GEN458766 FUR458759:FUR458766 FKV458759:FKV458766 FAZ458759:FAZ458766 ERD458759:ERD458766 EHH458759:EHH458766 DXL458759:DXL458766 DNP458759:DNP458766 DDT458759:DDT458766 CTX458759:CTX458766 CKB458759:CKB458766 CAF458759:CAF458766 BQJ458759:BQJ458766 BGN458759:BGN458766 AWR458759:AWR458766 AMV458759:AMV458766 ACZ458759:ACZ458766 TD458759:TD458766 JH458759:JH458766 L458759:L458766 WVT393223:WVT393230 WLX393223:WLX393230 WCB393223:WCB393230 VSF393223:VSF393230 VIJ393223:VIJ393230 UYN393223:UYN393230 UOR393223:UOR393230 UEV393223:UEV393230 TUZ393223:TUZ393230 TLD393223:TLD393230 TBH393223:TBH393230 SRL393223:SRL393230 SHP393223:SHP393230 RXT393223:RXT393230 RNX393223:RNX393230 REB393223:REB393230 QUF393223:QUF393230 QKJ393223:QKJ393230 QAN393223:QAN393230 PQR393223:PQR393230 PGV393223:PGV393230 OWZ393223:OWZ393230 OND393223:OND393230 ODH393223:ODH393230 NTL393223:NTL393230 NJP393223:NJP393230 MZT393223:MZT393230 MPX393223:MPX393230 MGB393223:MGB393230 LWF393223:LWF393230 LMJ393223:LMJ393230 LCN393223:LCN393230 KSR393223:KSR393230 KIV393223:KIV393230 JYZ393223:JYZ393230 JPD393223:JPD393230 JFH393223:JFH393230 IVL393223:IVL393230 ILP393223:ILP393230 IBT393223:IBT393230 HRX393223:HRX393230 HIB393223:HIB393230 GYF393223:GYF393230 GOJ393223:GOJ393230 GEN393223:GEN393230 FUR393223:FUR393230 FKV393223:FKV393230 FAZ393223:FAZ393230 ERD393223:ERD393230 EHH393223:EHH393230 DXL393223:DXL393230 DNP393223:DNP393230 DDT393223:DDT393230 CTX393223:CTX393230 CKB393223:CKB393230 CAF393223:CAF393230 BQJ393223:BQJ393230 BGN393223:BGN393230 AWR393223:AWR393230 AMV393223:AMV393230 ACZ393223:ACZ393230 TD393223:TD393230 JH393223:JH393230 L393223:L393230 WVT327687:WVT327694 WLX327687:WLX327694 WCB327687:WCB327694 VSF327687:VSF327694 VIJ327687:VIJ327694 UYN327687:UYN327694 UOR327687:UOR327694 UEV327687:UEV327694 TUZ327687:TUZ327694 TLD327687:TLD327694 TBH327687:TBH327694 SRL327687:SRL327694 SHP327687:SHP327694 RXT327687:RXT327694 RNX327687:RNX327694 REB327687:REB327694 QUF327687:QUF327694 QKJ327687:QKJ327694 QAN327687:QAN327694 PQR327687:PQR327694 PGV327687:PGV327694 OWZ327687:OWZ327694 OND327687:OND327694 ODH327687:ODH327694 NTL327687:NTL327694 NJP327687:NJP327694 MZT327687:MZT327694 MPX327687:MPX327694 MGB327687:MGB327694 LWF327687:LWF327694 LMJ327687:LMJ327694 LCN327687:LCN327694 KSR327687:KSR327694 KIV327687:KIV327694 JYZ327687:JYZ327694 JPD327687:JPD327694 JFH327687:JFH327694 IVL327687:IVL327694 ILP327687:ILP327694 IBT327687:IBT327694 HRX327687:HRX327694 HIB327687:HIB327694 GYF327687:GYF327694 GOJ327687:GOJ327694 GEN327687:GEN327694 FUR327687:FUR327694 FKV327687:FKV327694 FAZ327687:FAZ327694 ERD327687:ERD327694 EHH327687:EHH327694 DXL327687:DXL327694 DNP327687:DNP327694 DDT327687:DDT327694 CTX327687:CTX327694 CKB327687:CKB327694 CAF327687:CAF327694 BQJ327687:BQJ327694 BGN327687:BGN327694 AWR327687:AWR327694 AMV327687:AMV327694 ACZ327687:ACZ327694 TD327687:TD327694 JH327687:JH327694 L327687:L327694 WVT262151:WVT262158 WLX262151:WLX262158 WCB262151:WCB262158 VSF262151:VSF262158 VIJ262151:VIJ262158 UYN262151:UYN262158 UOR262151:UOR262158 UEV262151:UEV262158 TUZ262151:TUZ262158 TLD262151:TLD262158 TBH262151:TBH262158 SRL262151:SRL262158 SHP262151:SHP262158 RXT262151:RXT262158 RNX262151:RNX262158 REB262151:REB262158 QUF262151:QUF262158 QKJ262151:QKJ262158 QAN262151:QAN262158 PQR262151:PQR262158 PGV262151:PGV262158 OWZ262151:OWZ262158 OND262151:OND262158 ODH262151:ODH262158 NTL262151:NTL262158 NJP262151:NJP262158 MZT262151:MZT262158 MPX262151:MPX262158 MGB262151:MGB262158 LWF262151:LWF262158 LMJ262151:LMJ262158 LCN262151:LCN262158 KSR262151:KSR262158 KIV262151:KIV262158 JYZ262151:JYZ262158 JPD262151:JPD262158 JFH262151:JFH262158 IVL262151:IVL262158 ILP262151:ILP262158 IBT262151:IBT262158 HRX262151:HRX262158 HIB262151:HIB262158 GYF262151:GYF262158 GOJ262151:GOJ262158 GEN262151:GEN262158 FUR262151:FUR262158 FKV262151:FKV262158 FAZ262151:FAZ262158 ERD262151:ERD262158 EHH262151:EHH262158 DXL262151:DXL262158 DNP262151:DNP262158 DDT262151:DDT262158 CTX262151:CTX262158 CKB262151:CKB262158 CAF262151:CAF262158 BQJ262151:BQJ262158 BGN262151:BGN262158 AWR262151:AWR262158 AMV262151:AMV262158 ACZ262151:ACZ262158 TD262151:TD262158 JH262151:JH262158 L262151:L262158 WVT196615:WVT196622 WLX196615:WLX196622 WCB196615:WCB196622 VSF196615:VSF196622 VIJ196615:VIJ196622 UYN196615:UYN196622 UOR196615:UOR196622 UEV196615:UEV196622 TUZ196615:TUZ196622 TLD196615:TLD196622 TBH196615:TBH196622 SRL196615:SRL196622 SHP196615:SHP196622 RXT196615:RXT196622 RNX196615:RNX196622 REB196615:REB196622 QUF196615:QUF196622 QKJ196615:QKJ196622 QAN196615:QAN196622 PQR196615:PQR196622 PGV196615:PGV196622 OWZ196615:OWZ196622 OND196615:OND196622 ODH196615:ODH196622 NTL196615:NTL196622 NJP196615:NJP196622 MZT196615:MZT196622 MPX196615:MPX196622 MGB196615:MGB196622 LWF196615:LWF196622 LMJ196615:LMJ196622 LCN196615:LCN196622 KSR196615:KSR196622 KIV196615:KIV196622 JYZ196615:JYZ196622 JPD196615:JPD196622 JFH196615:JFH196622 IVL196615:IVL196622 ILP196615:ILP196622 IBT196615:IBT196622 HRX196615:HRX196622 HIB196615:HIB196622 GYF196615:GYF196622 GOJ196615:GOJ196622 GEN196615:GEN196622 FUR196615:FUR196622 FKV196615:FKV196622 FAZ196615:FAZ196622 ERD196615:ERD196622 EHH196615:EHH196622 DXL196615:DXL196622 DNP196615:DNP196622 DDT196615:DDT196622 CTX196615:CTX196622 CKB196615:CKB196622 CAF196615:CAF196622 BQJ196615:BQJ196622 BGN196615:BGN196622 AWR196615:AWR196622 AMV196615:AMV196622 ACZ196615:ACZ196622 TD196615:TD196622 JH196615:JH196622 L196615:L196622 WVT131079:WVT131086 WLX131079:WLX131086 WCB131079:WCB131086 VSF131079:VSF131086 VIJ131079:VIJ131086 UYN131079:UYN131086 UOR131079:UOR131086 UEV131079:UEV131086 TUZ131079:TUZ131086 TLD131079:TLD131086 TBH131079:TBH131086 SRL131079:SRL131086 SHP131079:SHP131086 RXT131079:RXT131086 RNX131079:RNX131086 REB131079:REB131086 QUF131079:QUF131086 QKJ131079:QKJ131086 QAN131079:QAN131086 PQR131079:PQR131086 PGV131079:PGV131086 OWZ131079:OWZ131086 OND131079:OND131086 ODH131079:ODH131086 NTL131079:NTL131086 NJP131079:NJP131086 MZT131079:MZT131086 MPX131079:MPX131086 MGB131079:MGB131086 LWF131079:LWF131086 LMJ131079:LMJ131086 LCN131079:LCN131086 KSR131079:KSR131086 KIV131079:KIV131086 JYZ131079:JYZ131086 JPD131079:JPD131086 JFH131079:JFH131086 IVL131079:IVL131086 ILP131079:ILP131086 IBT131079:IBT131086 HRX131079:HRX131086 HIB131079:HIB131086 GYF131079:GYF131086 GOJ131079:GOJ131086 GEN131079:GEN131086 FUR131079:FUR131086 FKV131079:FKV131086 FAZ131079:FAZ131086 ERD131079:ERD131086 EHH131079:EHH131086 DXL131079:DXL131086 DNP131079:DNP131086 DDT131079:DDT131086 CTX131079:CTX131086 CKB131079:CKB131086 CAF131079:CAF131086 BQJ131079:BQJ131086 BGN131079:BGN131086 AWR131079:AWR131086 AMV131079:AMV131086 ACZ131079:ACZ131086 TD131079:TD131086 JH131079:JH131086 L131079:L131086 WVT65543:WVT65550 WLX65543:WLX65550 WCB65543:WCB65550 VSF65543:VSF65550 VIJ65543:VIJ65550 UYN65543:UYN65550 UOR65543:UOR65550 UEV65543:UEV65550 TUZ65543:TUZ65550 TLD65543:TLD65550 TBH65543:TBH65550 SRL65543:SRL65550 SHP65543:SHP65550 RXT65543:RXT65550 RNX65543:RNX65550 REB65543:REB65550 QUF65543:QUF65550 QKJ65543:QKJ65550 QAN65543:QAN65550 PQR65543:PQR65550 PGV65543:PGV65550 OWZ65543:OWZ65550 OND65543:OND65550 ODH65543:ODH65550 NTL65543:NTL65550 NJP65543:NJP65550 MZT65543:MZT65550 MPX65543:MPX65550 MGB65543:MGB65550 LWF65543:LWF65550 LMJ65543:LMJ65550 LCN65543:LCN65550 KSR65543:KSR65550 KIV65543:KIV65550 JYZ65543:JYZ65550 JPD65543:JPD65550 JFH65543:JFH65550 IVL65543:IVL65550 ILP65543:ILP65550 IBT65543:IBT65550 HRX65543:HRX65550 HIB65543:HIB65550 GYF65543:GYF65550 GOJ65543:GOJ65550 GEN65543:GEN65550 FUR65543:FUR65550 FKV65543:FKV65550 FAZ65543:FAZ65550 ERD65543:ERD65550 EHH65543:EHH65550 DXL65543:DXL65550 DNP65543:DNP65550 DDT65543:DDT65550 CTX65543:CTX65550 CKB65543:CKB65550 CAF65543:CAF65550 BQJ65543:BQJ65550 BGN65543:BGN65550 AWR65543:AWR65550 AMV65543:AMV65550 ACZ65543:ACZ65550 TD65543:TD65550 JH65543:JH65550 L65543:L65550 WVT47:WVT49 WLX47:WLX49 WCB47:WCB49 VSF47:VSF49 VIJ47:VIJ49 UYN47:UYN49 UOR47:UOR49 UEV47:UEV49 TUZ47:TUZ49 TLD47:TLD49 TBH47:TBH49 SRL47:SRL49 SHP47:SHP49 RXT47:RXT49 RNX47:RNX49 REB47:REB49 QUF47:QUF49 QKJ47:QKJ49 QAN47:QAN49 PQR47:PQR49 PGV47:PGV49 OWZ47:OWZ49 OND47:OND49 ODH47:ODH49 NTL47:NTL49 NJP47:NJP49 MZT47:MZT49 MPX47:MPX49 MGB47:MGB49 LWF47:LWF49 LMJ47:LMJ49 LCN47:LCN49 KSR47:KSR49 KIV47:KIV49 JYZ47:JYZ49 JPD47:JPD49 JFH47:JFH49 IVL47:IVL49 ILP47:ILP49 IBT47:IBT49 HRX47:HRX49 HIB47:HIB49 GYF47:GYF49 GOJ47:GOJ49 GEN47:GEN49 FUR47:FUR49 FKV47:FKV49 FAZ47:FAZ49 ERD47:ERD49 EHH47:EHH49 DXL47:DXL49 DNP47:DNP49 DDT47:DDT49 CTX47:CTX49 CKB47:CKB49 CAF47:CAF49 BQJ47:BQJ49 BGN47:BGN49 AWR47:AWR49 AMV47:AMV49 ACZ47:ACZ49 TD47:TD49 JH47:JH49 L47:L49 WVT983061:WVT983099 WLX983061:WLX983099 WCB983061:WCB983099 VSF983061:VSF983099 VIJ983061:VIJ983099 UYN983061:UYN983099 UOR983061:UOR983099 UEV983061:UEV983099 TUZ983061:TUZ983099 TLD983061:TLD983099 TBH983061:TBH983099 SRL983061:SRL983099 SHP983061:SHP983099 RXT983061:RXT983099 RNX983061:RNX983099 REB983061:REB983099 QUF983061:QUF983099 QKJ983061:QKJ983099 QAN983061:QAN983099 PQR983061:PQR983099 PGV983061:PGV983099 OWZ983061:OWZ983099 OND983061:OND983099 ODH983061:ODH983099 NTL983061:NTL983099 NJP983061:NJP983099 MZT983061:MZT983099 MPX983061:MPX983099 MGB983061:MGB983099 LWF983061:LWF983099 LMJ983061:LMJ983099 LCN983061:LCN983099 KSR983061:KSR983099 KIV983061:KIV983099 JYZ983061:JYZ983099 JPD983061:JPD983099 JFH983061:JFH983099 IVL983061:IVL983099 ILP983061:ILP983099 IBT983061:IBT983099 HRX983061:HRX983099 HIB983061:HIB983099 GYF983061:GYF983099 GOJ983061:GOJ983099 GEN983061:GEN983099 FUR983061:FUR983099 FKV983061:FKV983099 FAZ983061:FAZ983099 ERD983061:ERD983099 EHH983061:EHH983099 DXL983061:DXL983099 DNP983061:DNP983099 DDT983061:DDT983099 CTX983061:CTX983099 CKB983061:CKB983099 CAF983061:CAF983099 BQJ983061:BQJ983099 BGN983061:BGN983099 AWR983061:AWR983099 AMV983061:AMV983099 ACZ983061:ACZ983099 TD983061:TD983099 JH983061:JH983099 L983061:L983099 WVT917525:WVT917563 WLX917525:WLX917563 WCB917525:WCB917563 VSF917525:VSF917563 VIJ917525:VIJ917563 UYN917525:UYN917563 UOR917525:UOR917563 UEV917525:UEV917563 TUZ917525:TUZ917563 TLD917525:TLD917563 TBH917525:TBH917563 SRL917525:SRL917563 SHP917525:SHP917563 RXT917525:RXT917563 RNX917525:RNX917563 REB917525:REB917563 QUF917525:QUF917563 QKJ917525:QKJ917563 QAN917525:QAN917563 PQR917525:PQR917563 PGV917525:PGV917563 OWZ917525:OWZ917563 OND917525:OND917563 ODH917525:ODH917563 NTL917525:NTL917563 NJP917525:NJP917563 MZT917525:MZT917563 MPX917525:MPX917563 MGB917525:MGB917563 LWF917525:LWF917563 LMJ917525:LMJ917563 LCN917525:LCN917563 KSR917525:KSR917563 KIV917525:KIV917563 JYZ917525:JYZ917563 JPD917525:JPD917563 JFH917525:JFH917563 IVL917525:IVL917563 ILP917525:ILP917563 IBT917525:IBT917563 HRX917525:HRX917563 HIB917525:HIB917563 GYF917525:GYF917563 GOJ917525:GOJ917563 GEN917525:GEN917563 FUR917525:FUR917563 FKV917525:FKV917563 FAZ917525:FAZ917563 ERD917525:ERD917563 EHH917525:EHH917563 DXL917525:DXL917563 DNP917525:DNP917563 DDT917525:DDT917563 CTX917525:CTX917563 CKB917525:CKB917563 CAF917525:CAF917563 BQJ917525:BQJ917563 BGN917525:BGN917563 AWR917525:AWR917563 AMV917525:AMV917563 ACZ917525:ACZ917563 TD917525:TD917563 JH917525:JH917563 L917525:L917563 WVT851989:WVT852027 WLX851989:WLX852027 WCB851989:WCB852027 VSF851989:VSF852027 VIJ851989:VIJ852027 UYN851989:UYN852027 UOR851989:UOR852027 UEV851989:UEV852027 TUZ851989:TUZ852027 TLD851989:TLD852027 TBH851989:TBH852027 SRL851989:SRL852027 SHP851989:SHP852027 RXT851989:RXT852027 RNX851989:RNX852027 REB851989:REB852027 QUF851989:QUF852027 QKJ851989:QKJ852027 QAN851989:QAN852027 PQR851989:PQR852027 PGV851989:PGV852027 OWZ851989:OWZ852027 OND851989:OND852027 ODH851989:ODH852027 NTL851989:NTL852027 NJP851989:NJP852027 MZT851989:MZT852027 MPX851989:MPX852027 MGB851989:MGB852027 LWF851989:LWF852027 LMJ851989:LMJ852027 LCN851989:LCN852027 KSR851989:KSR852027 KIV851989:KIV852027 JYZ851989:JYZ852027 JPD851989:JPD852027 JFH851989:JFH852027 IVL851989:IVL852027 ILP851989:ILP852027 IBT851989:IBT852027 HRX851989:HRX852027 HIB851989:HIB852027 GYF851989:GYF852027 GOJ851989:GOJ852027 GEN851989:GEN852027 FUR851989:FUR852027 FKV851989:FKV852027 FAZ851989:FAZ852027 ERD851989:ERD852027 EHH851989:EHH852027 DXL851989:DXL852027 DNP851989:DNP852027 DDT851989:DDT852027 CTX851989:CTX852027 CKB851989:CKB852027 CAF851989:CAF852027 BQJ851989:BQJ852027 BGN851989:BGN852027 AWR851989:AWR852027 AMV851989:AMV852027 ACZ851989:ACZ852027 TD851989:TD852027 JH851989:JH852027 L851989:L852027 WVT786453:WVT786491 WLX786453:WLX786491 WCB786453:WCB786491 VSF786453:VSF786491 VIJ786453:VIJ786491 UYN786453:UYN786491 UOR786453:UOR786491 UEV786453:UEV786491 TUZ786453:TUZ786491 TLD786453:TLD786491 TBH786453:TBH786491 SRL786453:SRL786491 SHP786453:SHP786491 RXT786453:RXT786491 RNX786453:RNX786491 REB786453:REB786491 QUF786453:QUF786491 QKJ786453:QKJ786491 QAN786453:QAN786491 PQR786453:PQR786491 PGV786453:PGV786491 OWZ786453:OWZ786491 OND786453:OND786491 ODH786453:ODH786491 NTL786453:NTL786491 NJP786453:NJP786491 MZT786453:MZT786491 MPX786453:MPX786491 MGB786453:MGB786491 LWF786453:LWF786491 LMJ786453:LMJ786491 LCN786453:LCN786491 KSR786453:KSR786491 KIV786453:KIV786491 JYZ786453:JYZ786491 JPD786453:JPD786491 JFH786453:JFH786491 IVL786453:IVL786491 ILP786453:ILP786491 IBT786453:IBT786491 HRX786453:HRX786491 HIB786453:HIB786491 GYF786453:GYF786491 GOJ786453:GOJ786491 GEN786453:GEN786491 FUR786453:FUR786491 FKV786453:FKV786491 FAZ786453:FAZ786491 ERD786453:ERD786491 EHH786453:EHH786491 DXL786453:DXL786491 DNP786453:DNP786491 DDT786453:DDT786491 CTX786453:CTX786491 CKB786453:CKB786491 CAF786453:CAF786491 BQJ786453:BQJ786491 BGN786453:BGN786491 AWR786453:AWR786491 AMV786453:AMV786491 ACZ786453:ACZ786491 TD786453:TD786491 JH786453:JH786491 L786453:L786491 WVT720917:WVT720955 WLX720917:WLX720955 WCB720917:WCB720955 VSF720917:VSF720955 VIJ720917:VIJ720955 UYN720917:UYN720955 UOR720917:UOR720955 UEV720917:UEV720955 TUZ720917:TUZ720955 TLD720917:TLD720955 TBH720917:TBH720955 SRL720917:SRL720955 SHP720917:SHP720955 RXT720917:RXT720955 RNX720917:RNX720955 REB720917:REB720955 QUF720917:QUF720955 QKJ720917:QKJ720955 QAN720917:QAN720955 PQR720917:PQR720955 PGV720917:PGV720955 OWZ720917:OWZ720955 OND720917:OND720955 ODH720917:ODH720955 NTL720917:NTL720955 NJP720917:NJP720955 MZT720917:MZT720955 MPX720917:MPX720955 MGB720917:MGB720955 LWF720917:LWF720955 LMJ720917:LMJ720955 LCN720917:LCN720955 KSR720917:KSR720955 KIV720917:KIV720955 JYZ720917:JYZ720955 JPD720917:JPD720955 JFH720917:JFH720955 IVL720917:IVL720955 ILP720917:ILP720955 IBT720917:IBT720955 HRX720917:HRX720955 HIB720917:HIB720955 GYF720917:GYF720955 GOJ720917:GOJ720955 GEN720917:GEN720955 FUR720917:FUR720955 FKV720917:FKV720955 FAZ720917:FAZ720955 ERD720917:ERD720955 EHH720917:EHH720955 DXL720917:DXL720955 DNP720917:DNP720955 DDT720917:DDT720955 CTX720917:CTX720955 CKB720917:CKB720955 CAF720917:CAF720955 BQJ720917:BQJ720955 BGN720917:BGN720955 AWR720917:AWR720955 AMV720917:AMV720955 ACZ720917:ACZ720955 TD720917:TD720955 JH720917:JH720955 L720917:L720955 WVT655381:WVT655419 WLX655381:WLX655419 WCB655381:WCB655419 VSF655381:VSF655419 VIJ655381:VIJ655419 UYN655381:UYN655419 UOR655381:UOR655419 UEV655381:UEV655419 TUZ655381:TUZ655419 TLD655381:TLD655419 TBH655381:TBH655419 SRL655381:SRL655419 SHP655381:SHP655419 RXT655381:RXT655419 RNX655381:RNX655419 REB655381:REB655419 QUF655381:QUF655419 QKJ655381:QKJ655419 QAN655381:QAN655419 PQR655381:PQR655419 PGV655381:PGV655419 OWZ655381:OWZ655419 OND655381:OND655419 ODH655381:ODH655419 NTL655381:NTL655419 NJP655381:NJP655419 MZT655381:MZT655419 MPX655381:MPX655419 MGB655381:MGB655419 LWF655381:LWF655419 LMJ655381:LMJ655419 LCN655381:LCN655419 KSR655381:KSR655419 KIV655381:KIV655419 JYZ655381:JYZ655419 JPD655381:JPD655419 JFH655381:JFH655419 IVL655381:IVL655419 ILP655381:ILP655419 IBT655381:IBT655419 HRX655381:HRX655419 HIB655381:HIB655419 GYF655381:GYF655419 GOJ655381:GOJ655419 GEN655381:GEN655419 FUR655381:FUR655419 FKV655381:FKV655419 FAZ655381:FAZ655419 ERD655381:ERD655419 EHH655381:EHH655419 DXL655381:DXL655419 DNP655381:DNP655419 DDT655381:DDT655419 CTX655381:CTX655419 CKB655381:CKB655419 CAF655381:CAF655419 BQJ655381:BQJ655419 BGN655381:BGN655419 AWR655381:AWR655419 AMV655381:AMV655419 ACZ655381:ACZ655419 TD655381:TD655419 JH655381:JH655419 L655381:L655419 WVT589845:WVT589883 WLX589845:WLX589883 WCB589845:WCB589883 VSF589845:VSF589883 VIJ589845:VIJ589883 UYN589845:UYN589883 UOR589845:UOR589883 UEV589845:UEV589883 TUZ589845:TUZ589883 TLD589845:TLD589883 TBH589845:TBH589883 SRL589845:SRL589883 SHP589845:SHP589883 RXT589845:RXT589883 RNX589845:RNX589883 REB589845:REB589883 QUF589845:QUF589883 QKJ589845:QKJ589883 QAN589845:QAN589883 PQR589845:PQR589883 PGV589845:PGV589883 OWZ589845:OWZ589883 OND589845:OND589883 ODH589845:ODH589883 NTL589845:NTL589883 NJP589845:NJP589883 MZT589845:MZT589883 MPX589845:MPX589883 MGB589845:MGB589883 LWF589845:LWF589883 LMJ589845:LMJ589883 LCN589845:LCN589883 KSR589845:KSR589883 KIV589845:KIV589883 JYZ589845:JYZ589883 JPD589845:JPD589883 JFH589845:JFH589883 IVL589845:IVL589883 ILP589845:ILP589883 IBT589845:IBT589883 HRX589845:HRX589883 HIB589845:HIB589883 GYF589845:GYF589883 GOJ589845:GOJ589883 GEN589845:GEN589883 FUR589845:FUR589883 FKV589845:FKV589883 FAZ589845:FAZ589883 ERD589845:ERD589883 EHH589845:EHH589883 DXL589845:DXL589883 DNP589845:DNP589883 DDT589845:DDT589883 CTX589845:CTX589883 CKB589845:CKB589883 CAF589845:CAF589883 BQJ589845:BQJ589883 BGN589845:BGN589883 AWR589845:AWR589883 AMV589845:AMV589883 ACZ589845:ACZ589883 TD589845:TD589883 JH589845:JH589883 L589845:L589883 WVT524309:WVT524347 WLX524309:WLX524347 WCB524309:WCB524347 VSF524309:VSF524347 VIJ524309:VIJ524347 UYN524309:UYN524347 UOR524309:UOR524347 UEV524309:UEV524347 TUZ524309:TUZ524347 TLD524309:TLD524347 TBH524309:TBH524347 SRL524309:SRL524347 SHP524309:SHP524347 RXT524309:RXT524347 RNX524309:RNX524347 REB524309:REB524347 QUF524309:QUF524347 QKJ524309:QKJ524347 QAN524309:QAN524347 PQR524309:PQR524347 PGV524309:PGV524347 OWZ524309:OWZ524347 OND524309:OND524347 ODH524309:ODH524347 NTL524309:NTL524347 NJP524309:NJP524347 MZT524309:MZT524347 MPX524309:MPX524347 MGB524309:MGB524347 LWF524309:LWF524347 LMJ524309:LMJ524347 LCN524309:LCN524347 KSR524309:KSR524347 KIV524309:KIV524347 JYZ524309:JYZ524347 JPD524309:JPD524347 JFH524309:JFH524347 IVL524309:IVL524347 ILP524309:ILP524347 IBT524309:IBT524347 HRX524309:HRX524347 HIB524309:HIB524347 GYF524309:GYF524347 GOJ524309:GOJ524347 GEN524309:GEN524347 FUR524309:FUR524347 FKV524309:FKV524347 FAZ524309:FAZ524347 ERD524309:ERD524347 EHH524309:EHH524347 DXL524309:DXL524347 DNP524309:DNP524347 DDT524309:DDT524347 CTX524309:CTX524347 CKB524309:CKB524347 CAF524309:CAF524347 BQJ524309:BQJ524347 BGN524309:BGN524347 AWR524309:AWR524347 AMV524309:AMV524347 ACZ524309:ACZ524347 TD524309:TD524347 JH524309:JH524347 L524309:L524347 WVT458773:WVT458811 WLX458773:WLX458811 WCB458773:WCB458811 VSF458773:VSF458811 VIJ458773:VIJ458811 UYN458773:UYN458811 UOR458773:UOR458811 UEV458773:UEV458811 TUZ458773:TUZ458811 TLD458773:TLD458811 TBH458773:TBH458811 SRL458773:SRL458811 SHP458773:SHP458811 RXT458773:RXT458811 RNX458773:RNX458811 REB458773:REB458811 QUF458773:QUF458811 QKJ458773:QKJ458811 QAN458773:QAN458811 PQR458773:PQR458811 PGV458773:PGV458811 OWZ458773:OWZ458811 OND458773:OND458811 ODH458773:ODH458811 NTL458773:NTL458811 NJP458773:NJP458811 MZT458773:MZT458811 MPX458773:MPX458811 MGB458773:MGB458811 LWF458773:LWF458811 LMJ458773:LMJ458811 LCN458773:LCN458811 KSR458773:KSR458811 KIV458773:KIV458811 JYZ458773:JYZ458811 JPD458773:JPD458811 JFH458773:JFH458811 IVL458773:IVL458811 ILP458773:ILP458811 IBT458773:IBT458811 HRX458773:HRX458811 HIB458773:HIB458811 GYF458773:GYF458811 GOJ458773:GOJ458811 GEN458773:GEN458811 FUR458773:FUR458811 FKV458773:FKV458811 FAZ458773:FAZ458811 ERD458773:ERD458811 EHH458773:EHH458811 DXL458773:DXL458811 DNP458773:DNP458811 DDT458773:DDT458811 CTX458773:CTX458811 CKB458773:CKB458811 CAF458773:CAF458811 BQJ458773:BQJ458811 BGN458773:BGN458811 AWR458773:AWR458811 AMV458773:AMV458811 ACZ458773:ACZ458811 TD458773:TD458811 JH458773:JH458811 L458773:L458811 WVT393237:WVT393275 WLX393237:WLX393275 WCB393237:WCB393275 VSF393237:VSF393275 VIJ393237:VIJ393275 UYN393237:UYN393275 UOR393237:UOR393275 UEV393237:UEV393275 TUZ393237:TUZ393275 TLD393237:TLD393275 TBH393237:TBH393275 SRL393237:SRL393275 SHP393237:SHP393275 RXT393237:RXT393275 RNX393237:RNX393275 REB393237:REB393275 QUF393237:QUF393275 QKJ393237:QKJ393275 QAN393237:QAN393275 PQR393237:PQR393275 PGV393237:PGV393275 OWZ393237:OWZ393275 OND393237:OND393275 ODH393237:ODH393275 NTL393237:NTL393275 NJP393237:NJP393275 MZT393237:MZT393275 MPX393237:MPX393275 MGB393237:MGB393275 LWF393237:LWF393275 LMJ393237:LMJ393275 LCN393237:LCN393275 KSR393237:KSR393275 KIV393237:KIV393275 JYZ393237:JYZ393275 JPD393237:JPD393275 JFH393237:JFH393275 IVL393237:IVL393275 ILP393237:ILP393275 IBT393237:IBT393275 HRX393237:HRX393275 HIB393237:HIB393275 GYF393237:GYF393275 GOJ393237:GOJ393275 GEN393237:GEN393275 FUR393237:FUR393275 FKV393237:FKV393275 FAZ393237:FAZ393275 ERD393237:ERD393275 EHH393237:EHH393275 DXL393237:DXL393275 DNP393237:DNP393275 DDT393237:DDT393275 CTX393237:CTX393275 CKB393237:CKB393275 CAF393237:CAF393275 BQJ393237:BQJ393275 BGN393237:BGN393275 AWR393237:AWR393275 AMV393237:AMV393275 ACZ393237:ACZ393275 TD393237:TD393275 JH393237:JH393275 L393237:L393275 WVT327701:WVT327739 WLX327701:WLX327739 WCB327701:WCB327739 VSF327701:VSF327739 VIJ327701:VIJ327739 UYN327701:UYN327739 UOR327701:UOR327739 UEV327701:UEV327739 TUZ327701:TUZ327739 TLD327701:TLD327739 TBH327701:TBH327739 SRL327701:SRL327739 SHP327701:SHP327739 RXT327701:RXT327739 RNX327701:RNX327739 REB327701:REB327739 QUF327701:QUF327739 QKJ327701:QKJ327739 QAN327701:QAN327739 PQR327701:PQR327739 PGV327701:PGV327739 OWZ327701:OWZ327739 OND327701:OND327739 ODH327701:ODH327739 NTL327701:NTL327739 NJP327701:NJP327739 MZT327701:MZT327739 MPX327701:MPX327739 MGB327701:MGB327739 LWF327701:LWF327739 LMJ327701:LMJ327739 LCN327701:LCN327739 KSR327701:KSR327739 KIV327701:KIV327739 JYZ327701:JYZ327739 JPD327701:JPD327739 JFH327701:JFH327739 IVL327701:IVL327739 ILP327701:ILP327739 IBT327701:IBT327739 HRX327701:HRX327739 HIB327701:HIB327739 GYF327701:GYF327739 GOJ327701:GOJ327739 GEN327701:GEN327739 FUR327701:FUR327739 FKV327701:FKV327739 FAZ327701:FAZ327739 ERD327701:ERD327739 EHH327701:EHH327739 DXL327701:DXL327739 DNP327701:DNP327739 DDT327701:DDT327739 CTX327701:CTX327739 CKB327701:CKB327739 CAF327701:CAF327739 BQJ327701:BQJ327739 BGN327701:BGN327739 AWR327701:AWR327739 AMV327701:AMV327739 ACZ327701:ACZ327739 TD327701:TD327739 JH327701:JH327739 L327701:L327739 WVT262165:WVT262203 WLX262165:WLX262203 WCB262165:WCB262203 VSF262165:VSF262203 VIJ262165:VIJ262203 UYN262165:UYN262203 UOR262165:UOR262203 UEV262165:UEV262203 TUZ262165:TUZ262203 TLD262165:TLD262203 TBH262165:TBH262203 SRL262165:SRL262203 SHP262165:SHP262203 RXT262165:RXT262203 RNX262165:RNX262203 REB262165:REB262203 QUF262165:QUF262203 QKJ262165:QKJ262203 QAN262165:QAN262203 PQR262165:PQR262203 PGV262165:PGV262203 OWZ262165:OWZ262203 OND262165:OND262203 ODH262165:ODH262203 NTL262165:NTL262203 NJP262165:NJP262203 MZT262165:MZT262203 MPX262165:MPX262203 MGB262165:MGB262203 LWF262165:LWF262203 LMJ262165:LMJ262203 LCN262165:LCN262203 KSR262165:KSR262203 KIV262165:KIV262203 JYZ262165:JYZ262203 JPD262165:JPD262203 JFH262165:JFH262203 IVL262165:IVL262203 ILP262165:ILP262203 IBT262165:IBT262203 HRX262165:HRX262203 HIB262165:HIB262203 GYF262165:GYF262203 GOJ262165:GOJ262203 GEN262165:GEN262203 FUR262165:FUR262203 FKV262165:FKV262203 FAZ262165:FAZ262203 ERD262165:ERD262203 EHH262165:EHH262203 DXL262165:DXL262203 DNP262165:DNP262203 DDT262165:DDT262203 CTX262165:CTX262203 CKB262165:CKB262203 CAF262165:CAF262203 BQJ262165:BQJ262203 BGN262165:BGN262203 AWR262165:AWR262203 AMV262165:AMV262203 ACZ262165:ACZ262203 TD262165:TD262203 JH262165:JH262203 L262165:L262203 WVT196629:WVT196667 WLX196629:WLX196667 WCB196629:WCB196667 VSF196629:VSF196667 VIJ196629:VIJ196667 UYN196629:UYN196667 UOR196629:UOR196667 UEV196629:UEV196667 TUZ196629:TUZ196667 TLD196629:TLD196667 TBH196629:TBH196667 SRL196629:SRL196667 SHP196629:SHP196667 RXT196629:RXT196667 RNX196629:RNX196667 REB196629:REB196667 QUF196629:QUF196667 QKJ196629:QKJ196667 QAN196629:QAN196667 PQR196629:PQR196667 PGV196629:PGV196667 OWZ196629:OWZ196667 OND196629:OND196667 ODH196629:ODH196667 NTL196629:NTL196667 NJP196629:NJP196667 MZT196629:MZT196667 MPX196629:MPX196667 MGB196629:MGB196667 LWF196629:LWF196667 LMJ196629:LMJ196667 LCN196629:LCN196667 KSR196629:KSR196667 KIV196629:KIV196667 JYZ196629:JYZ196667 JPD196629:JPD196667 JFH196629:JFH196667 IVL196629:IVL196667 ILP196629:ILP196667 IBT196629:IBT196667 HRX196629:HRX196667 HIB196629:HIB196667 GYF196629:GYF196667 GOJ196629:GOJ196667 GEN196629:GEN196667 FUR196629:FUR196667 FKV196629:FKV196667 FAZ196629:FAZ196667 ERD196629:ERD196667 EHH196629:EHH196667 DXL196629:DXL196667 DNP196629:DNP196667 DDT196629:DDT196667 CTX196629:CTX196667 CKB196629:CKB196667 CAF196629:CAF196667 BQJ196629:BQJ196667 BGN196629:BGN196667 AWR196629:AWR196667 AMV196629:AMV196667 ACZ196629:ACZ196667 TD196629:TD196667 JH196629:JH196667 L196629:L196667 WVT131093:WVT131131 WLX131093:WLX131131 WCB131093:WCB131131 VSF131093:VSF131131 VIJ131093:VIJ131131 UYN131093:UYN131131 UOR131093:UOR131131 UEV131093:UEV131131 TUZ131093:TUZ131131 TLD131093:TLD131131 TBH131093:TBH131131 SRL131093:SRL131131 SHP131093:SHP131131 RXT131093:RXT131131 RNX131093:RNX131131 REB131093:REB131131 QUF131093:QUF131131 QKJ131093:QKJ131131 QAN131093:QAN131131 PQR131093:PQR131131 PGV131093:PGV131131 OWZ131093:OWZ131131 OND131093:OND131131 ODH131093:ODH131131 NTL131093:NTL131131 NJP131093:NJP131131 MZT131093:MZT131131 MPX131093:MPX131131 MGB131093:MGB131131 LWF131093:LWF131131 LMJ131093:LMJ131131 LCN131093:LCN131131 KSR131093:KSR131131 KIV131093:KIV131131 JYZ131093:JYZ131131 JPD131093:JPD131131 JFH131093:JFH131131 IVL131093:IVL131131 ILP131093:ILP131131 IBT131093:IBT131131 HRX131093:HRX131131 HIB131093:HIB131131 GYF131093:GYF131131 GOJ131093:GOJ131131 GEN131093:GEN131131 FUR131093:FUR131131 FKV131093:FKV131131 FAZ131093:FAZ131131 ERD131093:ERD131131 EHH131093:EHH131131 DXL131093:DXL131131 DNP131093:DNP131131 DDT131093:DDT131131 CTX131093:CTX131131 CKB131093:CKB131131 CAF131093:CAF131131 BQJ131093:BQJ131131 BGN131093:BGN131131 AWR131093:AWR131131 AMV131093:AMV131131 ACZ131093:ACZ131131 TD131093:TD131131 JH131093:JH131131 L131093:L131131 WVT65557:WVT65595 WLX65557:WLX65595 WCB65557:WCB65595 VSF65557:VSF65595 VIJ65557:VIJ65595 UYN65557:UYN65595 UOR65557:UOR65595 UEV65557:UEV65595 TUZ65557:TUZ65595 TLD65557:TLD65595 TBH65557:TBH65595 SRL65557:SRL65595 SHP65557:SHP65595 RXT65557:RXT65595 RNX65557:RNX65595 REB65557:REB65595 QUF65557:QUF65595 QKJ65557:QKJ65595 QAN65557:QAN65595 PQR65557:PQR65595 PGV65557:PGV65595 OWZ65557:OWZ65595 OND65557:OND65595 ODH65557:ODH65595 NTL65557:NTL65595 NJP65557:NJP65595 MZT65557:MZT65595 MPX65557:MPX65595 MGB65557:MGB65595 LWF65557:LWF65595 LMJ65557:LMJ65595 LCN65557:LCN65595 KSR65557:KSR65595 KIV65557:KIV65595 JYZ65557:JYZ65595 JPD65557:JPD65595 JFH65557:JFH65595 IVL65557:IVL65595 ILP65557:ILP65595 IBT65557:IBT65595 HRX65557:HRX65595 HIB65557:HIB65595 GYF65557:GYF65595 GOJ65557:GOJ65595 GEN65557:GEN65595 FUR65557:FUR65595 FKV65557:FKV65595 FAZ65557:FAZ65595 ERD65557:ERD65595 EHH65557:EHH65595 DXL65557:DXL65595 DNP65557:DNP65595 DDT65557:DDT65595 CTX65557:CTX65595 CKB65557:CKB65595 CAF65557:CAF65595 BQJ65557:BQJ65595 BGN65557:BGN65595 AWR65557:AWR65595 AMV65557:AMV65595 ACZ65557:ACZ65595 TD65557:TD65595 JH65557:JH65595 L65557:L65595 WVT57:WVT59 WLX57:WLX59 WCB57:WCB59 VSF57:VSF59 VIJ57:VIJ59 UYN57:UYN59 UOR57:UOR59 UEV57:UEV59 TUZ57:TUZ59 TLD57:TLD59 TBH57:TBH59 SRL57:SRL59 SHP57:SHP59 RXT57:RXT59 RNX57:RNX59 REB57:REB59 QUF57:QUF59 QKJ57:QKJ59 QAN57:QAN59 PQR57:PQR59 PGV57:PGV59 OWZ57:OWZ59 OND57:OND59 ODH57:ODH59 NTL57:NTL59 NJP57:NJP59 MZT57:MZT59 MPX57:MPX59 MGB57:MGB59 LWF57:LWF59 LMJ57:LMJ59 LCN57:LCN59 KSR57:KSR59 KIV57:KIV59 JYZ57:JYZ59 JPD57:JPD59 JFH57:JFH59 IVL57:IVL59 ILP57:ILP59 IBT57:IBT59 HRX57:HRX59 HIB57:HIB59 GYF57:GYF59 GOJ57:GOJ59 GEN57:GEN59 FUR57:FUR59 FKV57:FKV59 FAZ57:FAZ59 ERD57:ERD59 EHH57:EHH59 DXL57:DXL59 DNP57:DNP59 DDT57:DDT59 CTX57:CTX59 CKB57:CKB59 CAF57:CAF59 BQJ57:BQJ59 BGN57:BGN59 AWR57:AWR59 AMV57:AMV59 ACZ57:ACZ59 TD57:TD59 JH57:JH59">
      <formula1>$H$119:$H$124</formula1>
    </dataValidation>
    <dataValidation type="list" allowBlank="1" showInputMessage="1" showErrorMessage="1" sqref="WVS983047:WVS983054 K57:K59 WLW983047:WLW983054 WCA983047:WCA983054 VSE983047:VSE983054 VII983047:VII983054 UYM983047:UYM983054 UOQ983047:UOQ983054 UEU983047:UEU983054 TUY983047:TUY983054 TLC983047:TLC983054 TBG983047:TBG983054 SRK983047:SRK983054 SHO983047:SHO983054 RXS983047:RXS983054 RNW983047:RNW983054 REA983047:REA983054 QUE983047:QUE983054 QKI983047:QKI983054 QAM983047:QAM983054 PQQ983047:PQQ983054 PGU983047:PGU983054 OWY983047:OWY983054 ONC983047:ONC983054 ODG983047:ODG983054 NTK983047:NTK983054 NJO983047:NJO983054 MZS983047:MZS983054 MPW983047:MPW983054 MGA983047:MGA983054 LWE983047:LWE983054 LMI983047:LMI983054 LCM983047:LCM983054 KSQ983047:KSQ983054 KIU983047:KIU983054 JYY983047:JYY983054 JPC983047:JPC983054 JFG983047:JFG983054 IVK983047:IVK983054 ILO983047:ILO983054 IBS983047:IBS983054 HRW983047:HRW983054 HIA983047:HIA983054 GYE983047:GYE983054 GOI983047:GOI983054 GEM983047:GEM983054 FUQ983047:FUQ983054 FKU983047:FKU983054 FAY983047:FAY983054 ERC983047:ERC983054 EHG983047:EHG983054 DXK983047:DXK983054 DNO983047:DNO983054 DDS983047:DDS983054 CTW983047:CTW983054 CKA983047:CKA983054 CAE983047:CAE983054 BQI983047:BQI983054 BGM983047:BGM983054 AWQ983047:AWQ983054 AMU983047:AMU983054 ACY983047:ACY983054 TC983047:TC983054 JG983047:JG983054 K983047:K983054 WVS917511:WVS917518 WLW917511:WLW917518 WCA917511:WCA917518 VSE917511:VSE917518 VII917511:VII917518 UYM917511:UYM917518 UOQ917511:UOQ917518 UEU917511:UEU917518 TUY917511:TUY917518 TLC917511:TLC917518 TBG917511:TBG917518 SRK917511:SRK917518 SHO917511:SHO917518 RXS917511:RXS917518 RNW917511:RNW917518 REA917511:REA917518 QUE917511:QUE917518 QKI917511:QKI917518 QAM917511:QAM917518 PQQ917511:PQQ917518 PGU917511:PGU917518 OWY917511:OWY917518 ONC917511:ONC917518 ODG917511:ODG917518 NTK917511:NTK917518 NJO917511:NJO917518 MZS917511:MZS917518 MPW917511:MPW917518 MGA917511:MGA917518 LWE917511:LWE917518 LMI917511:LMI917518 LCM917511:LCM917518 KSQ917511:KSQ917518 KIU917511:KIU917518 JYY917511:JYY917518 JPC917511:JPC917518 JFG917511:JFG917518 IVK917511:IVK917518 ILO917511:ILO917518 IBS917511:IBS917518 HRW917511:HRW917518 HIA917511:HIA917518 GYE917511:GYE917518 GOI917511:GOI917518 GEM917511:GEM917518 FUQ917511:FUQ917518 FKU917511:FKU917518 FAY917511:FAY917518 ERC917511:ERC917518 EHG917511:EHG917518 DXK917511:DXK917518 DNO917511:DNO917518 DDS917511:DDS917518 CTW917511:CTW917518 CKA917511:CKA917518 CAE917511:CAE917518 BQI917511:BQI917518 BGM917511:BGM917518 AWQ917511:AWQ917518 AMU917511:AMU917518 ACY917511:ACY917518 TC917511:TC917518 JG917511:JG917518 K917511:K917518 WVS851975:WVS851982 WLW851975:WLW851982 WCA851975:WCA851982 VSE851975:VSE851982 VII851975:VII851982 UYM851975:UYM851982 UOQ851975:UOQ851982 UEU851975:UEU851982 TUY851975:TUY851982 TLC851975:TLC851982 TBG851975:TBG851982 SRK851975:SRK851982 SHO851975:SHO851982 RXS851975:RXS851982 RNW851975:RNW851982 REA851975:REA851982 QUE851975:QUE851982 QKI851975:QKI851982 QAM851975:QAM851982 PQQ851975:PQQ851982 PGU851975:PGU851982 OWY851975:OWY851982 ONC851975:ONC851982 ODG851975:ODG851982 NTK851975:NTK851982 NJO851975:NJO851982 MZS851975:MZS851982 MPW851975:MPW851982 MGA851975:MGA851982 LWE851975:LWE851982 LMI851975:LMI851982 LCM851975:LCM851982 KSQ851975:KSQ851982 KIU851975:KIU851982 JYY851975:JYY851982 JPC851975:JPC851982 JFG851975:JFG851982 IVK851975:IVK851982 ILO851975:ILO851982 IBS851975:IBS851982 HRW851975:HRW851982 HIA851975:HIA851982 GYE851975:GYE851982 GOI851975:GOI851982 GEM851975:GEM851982 FUQ851975:FUQ851982 FKU851975:FKU851982 FAY851975:FAY851982 ERC851975:ERC851982 EHG851975:EHG851982 DXK851975:DXK851982 DNO851975:DNO851982 DDS851975:DDS851982 CTW851975:CTW851982 CKA851975:CKA851982 CAE851975:CAE851982 BQI851975:BQI851982 BGM851975:BGM851982 AWQ851975:AWQ851982 AMU851975:AMU851982 ACY851975:ACY851982 TC851975:TC851982 JG851975:JG851982 K851975:K851982 WVS786439:WVS786446 WLW786439:WLW786446 WCA786439:WCA786446 VSE786439:VSE786446 VII786439:VII786446 UYM786439:UYM786446 UOQ786439:UOQ786446 UEU786439:UEU786446 TUY786439:TUY786446 TLC786439:TLC786446 TBG786439:TBG786446 SRK786439:SRK786446 SHO786439:SHO786446 RXS786439:RXS786446 RNW786439:RNW786446 REA786439:REA786446 QUE786439:QUE786446 QKI786439:QKI786446 QAM786439:QAM786446 PQQ786439:PQQ786446 PGU786439:PGU786446 OWY786439:OWY786446 ONC786439:ONC786446 ODG786439:ODG786446 NTK786439:NTK786446 NJO786439:NJO786446 MZS786439:MZS786446 MPW786439:MPW786446 MGA786439:MGA786446 LWE786439:LWE786446 LMI786439:LMI786446 LCM786439:LCM786446 KSQ786439:KSQ786446 KIU786439:KIU786446 JYY786439:JYY786446 JPC786439:JPC786446 JFG786439:JFG786446 IVK786439:IVK786446 ILO786439:ILO786446 IBS786439:IBS786446 HRW786439:HRW786446 HIA786439:HIA786446 GYE786439:GYE786446 GOI786439:GOI786446 GEM786439:GEM786446 FUQ786439:FUQ786446 FKU786439:FKU786446 FAY786439:FAY786446 ERC786439:ERC786446 EHG786439:EHG786446 DXK786439:DXK786446 DNO786439:DNO786446 DDS786439:DDS786446 CTW786439:CTW786446 CKA786439:CKA786446 CAE786439:CAE786446 BQI786439:BQI786446 BGM786439:BGM786446 AWQ786439:AWQ786446 AMU786439:AMU786446 ACY786439:ACY786446 TC786439:TC786446 JG786439:JG786446 K786439:K786446 WVS720903:WVS720910 WLW720903:WLW720910 WCA720903:WCA720910 VSE720903:VSE720910 VII720903:VII720910 UYM720903:UYM720910 UOQ720903:UOQ720910 UEU720903:UEU720910 TUY720903:TUY720910 TLC720903:TLC720910 TBG720903:TBG720910 SRK720903:SRK720910 SHO720903:SHO720910 RXS720903:RXS720910 RNW720903:RNW720910 REA720903:REA720910 QUE720903:QUE720910 QKI720903:QKI720910 QAM720903:QAM720910 PQQ720903:PQQ720910 PGU720903:PGU720910 OWY720903:OWY720910 ONC720903:ONC720910 ODG720903:ODG720910 NTK720903:NTK720910 NJO720903:NJO720910 MZS720903:MZS720910 MPW720903:MPW720910 MGA720903:MGA720910 LWE720903:LWE720910 LMI720903:LMI720910 LCM720903:LCM720910 KSQ720903:KSQ720910 KIU720903:KIU720910 JYY720903:JYY720910 JPC720903:JPC720910 JFG720903:JFG720910 IVK720903:IVK720910 ILO720903:ILO720910 IBS720903:IBS720910 HRW720903:HRW720910 HIA720903:HIA720910 GYE720903:GYE720910 GOI720903:GOI720910 GEM720903:GEM720910 FUQ720903:FUQ720910 FKU720903:FKU720910 FAY720903:FAY720910 ERC720903:ERC720910 EHG720903:EHG720910 DXK720903:DXK720910 DNO720903:DNO720910 DDS720903:DDS720910 CTW720903:CTW720910 CKA720903:CKA720910 CAE720903:CAE720910 BQI720903:BQI720910 BGM720903:BGM720910 AWQ720903:AWQ720910 AMU720903:AMU720910 ACY720903:ACY720910 TC720903:TC720910 JG720903:JG720910 K720903:K720910 WVS655367:WVS655374 WLW655367:WLW655374 WCA655367:WCA655374 VSE655367:VSE655374 VII655367:VII655374 UYM655367:UYM655374 UOQ655367:UOQ655374 UEU655367:UEU655374 TUY655367:TUY655374 TLC655367:TLC655374 TBG655367:TBG655374 SRK655367:SRK655374 SHO655367:SHO655374 RXS655367:RXS655374 RNW655367:RNW655374 REA655367:REA655374 QUE655367:QUE655374 QKI655367:QKI655374 QAM655367:QAM655374 PQQ655367:PQQ655374 PGU655367:PGU655374 OWY655367:OWY655374 ONC655367:ONC655374 ODG655367:ODG655374 NTK655367:NTK655374 NJO655367:NJO655374 MZS655367:MZS655374 MPW655367:MPW655374 MGA655367:MGA655374 LWE655367:LWE655374 LMI655367:LMI655374 LCM655367:LCM655374 KSQ655367:KSQ655374 KIU655367:KIU655374 JYY655367:JYY655374 JPC655367:JPC655374 JFG655367:JFG655374 IVK655367:IVK655374 ILO655367:ILO655374 IBS655367:IBS655374 HRW655367:HRW655374 HIA655367:HIA655374 GYE655367:GYE655374 GOI655367:GOI655374 GEM655367:GEM655374 FUQ655367:FUQ655374 FKU655367:FKU655374 FAY655367:FAY655374 ERC655367:ERC655374 EHG655367:EHG655374 DXK655367:DXK655374 DNO655367:DNO655374 DDS655367:DDS655374 CTW655367:CTW655374 CKA655367:CKA655374 CAE655367:CAE655374 BQI655367:BQI655374 BGM655367:BGM655374 AWQ655367:AWQ655374 AMU655367:AMU655374 ACY655367:ACY655374 TC655367:TC655374 JG655367:JG655374 K655367:K655374 WVS589831:WVS589838 WLW589831:WLW589838 WCA589831:WCA589838 VSE589831:VSE589838 VII589831:VII589838 UYM589831:UYM589838 UOQ589831:UOQ589838 UEU589831:UEU589838 TUY589831:TUY589838 TLC589831:TLC589838 TBG589831:TBG589838 SRK589831:SRK589838 SHO589831:SHO589838 RXS589831:RXS589838 RNW589831:RNW589838 REA589831:REA589838 QUE589831:QUE589838 QKI589831:QKI589838 QAM589831:QAM589838 PQQ589831:PQQ589838 PGU589831:PGU589838 OWY589831:OWY589838 ONC589831:ONC589838 ODG589831:ODG589838 NTK589831:NTK589838 NJO589831:NJO589838 MZS589831:MZS589838 MPW589831:MPW589838 MGA589831:MGA589838 LWE589831:LWE589838 LMI589831:LMI589838 LCM589831:LCM589838 KSQ589831:KSQ589838 KIU589831:KIU589838 JYY589831:JYY589838 JPC589831:JPC589838 JFG589831:JFG589838 IVK589831:IVK589838 ILO589831:ILO589838 IBS589831:IBS589838 HRW589831:HRW589838 HIA589831:HIA589838 GYE589831:GYE589838 GOI589831:GOI589838 GEM589831:GEM589838 FUQ589831:FUQ589838 FKU589831:FKU589838 FAY589831:FAY589838 ERC589831:ERC589838 EHG589831:EHG589838 DXK589831:DXK589838 DNO589831:DNO589838 DDS589831:DDS589838 CTW589831:CTW589838 CKA589831:CKA589838 CAE589831:CAE589838 BQI589831:BQI589838 BGM589831:BGM589838 AWQ589831:AWQ589838 AMU589831:AMU589838 ACY589831:ACY589838 TC589831:TC589838 JG589831:JG589838 K589831:K589838 WVS524295:WVS524302 WLW524295:WLW524302 WCA524295:WCA524302 VSE524295:VSE524302 VII524295:VII524302 UYM524295:UYM524302 UOQ524295:UOQ524302 UEU524295:UEU524302 TUY524295:TUY524302 TLC524295:TLC524302 TBG524295:TBG524302 SRK524295:SRK524302 SHO524295:SHO524302 RXS524295:RXS524302 RNW524295:RNW524302 REA524295:REA524302 QUE524295:QUE524302 QKI524295:QKI524302 QAM524295:QAM524302 PQQ524295:PQQ524302 PGU524295:PGU524302 OWY524295:OWY524302 ONC524295:ONC524302 ODG524295:ODG524302 NTK524295:NTK524302 NJO524295:NJO524302 MZS524295:MZS524302 MPW524295:MPW524302 MGA524295:MGA524302 LWE524295:LWE524302 LMI524295:LMI524302 LCM524295:LCM524302 KSQ524295:KSQ524302 KIU524295:KIU524302 JYY524295:JYY524302 JPC524295:JPC524302 JFG524295:JFG524302 IVK524295:IVK524302 ILO524295:ILO524302 IBS524295:IBS524302 HRW524295:HRW524302 HIA524295:HIA524302 GYE524295:GYE524302 GOI524295:GOI524302 GEM524295:GEM524302 FUQ524295:FUQ524302 FKU524295:FKU524302 FAY524295:FAY524302 ERC524295:ERC524302 EHG524295:EHG524302 DXK524295:DXK524302 DNO524295:DNO524302 DDS524295:DDS524302 CTW524295:CTW524302 CKA524295:CKA524302 CAE524295:CAE524302 BQI524295:BQI524302 BGM524295:BGM524302 AWQ524295:AWQ524302 AMU524295:AMU524302 ACY524295:ACY524302 TC524295:TC524302 JG524295:JG524302 K524295:K524302 WVS458759:WVS458766 WLW458759:WLW458766 WCA458759:WCA458766 VSE458759:VSE458766 VII458759:VII458766 UYM458759:UYM458766 UOQ458759:UOQ458766 UEU458759:UEU458766 TUY458759:TUY458766 TLC458759:TLC458766 TBG458759:TBG458766 SRK458759:SRK458766 SHO458759:SHO458766 RXS458759:RXS458766 RNW458759:RNW458766 REA458759:REA458766 QUE458759:QUE458766 QKI458759:QKI458766 QAM458759:QAM458766 PQQ458759:PQQ458766 PGU458759:PGU458766 OWY458759:OWY458766 ONC458759:ONC458766 ODG458759:ODG458766 NTK458759:NTK458766 NJO458759:NJO458766 MZS458759:MZS458766 MPW458759:MPW458766 MGA458759:MGA458766 LWE458759:LWE458766 LMI458759:LMI458766 LCM458759:LCM458766 KSQ458759:KSQ458766 KIU458759:KIU458766 JYY458759:JYY458766 JPC458759:JPC458766 JFG458759:JFG458766 IVK458759:IVK458766 ILO458759:ILO458766 IBS458759:IBS458766 HRW458759:HRW458766 HIA458759:HIA458766 GYE458759:GYE458766 GOI458759:GOI458766 GEM458759:GEM458766 FUQ458759:FUQ458766 FKU458759:FKU458766 FAY458759:FAY458766 ERC458759:ERC458766 EHG458759:EHG458766 DXK458759:DXK458766 DNO458759:DNO458766 DDS458759:DDS458766 CTW458759:CTW458766 CKA458759:CKA458766 CAE458759:CAE458766 BQI458759:BQI458766 BGM458759:BGM458766 AWQ458759:AWQ458766 AMU458759:AMU458766 ACY458759:ACY458766 TC458759:TC458766 JG458759:JG458766 K458759:K458766 WVS393223:WVS393230 WLW393223:WLW393230 WCA393223:WCA393230 VSE393223:VSE393230 VII393223:VII393230 UYM393223:UYM393230 UOQ393223:UOQ393230 UEU393223:UEU393230 TUY393223:TUY393230 TLC393223:TLC393230 TBG393223:TBG393230 SRK393223:SRK393230 SHO393223:SHO393230 RXS393223:RXS393230 RNW393223:RNW393230 REA393223:REA393230 QUE393223:QUE393230 QKI393223:QKI393230 QAM393223:QAM393230 PQQ393223:PQQ393230 PGU393223:PGU393230 OWY393223:OWY393230 ONC393223:ONC393230 ODG393223:ODG393230 NTK393223:NTK393230 NJO393223:NJO393230 MZS393223:MZS393230 MPW393223:MPW393230 MGA393223:MGA393230 LWE393223:LWE393230 LMI393223:LMI393230 LCM393223:LCM393230 KSQ393223:KSQ393230 KIU393223:KIU393230 JYY393223:JYY393230 JPC393223:JPC393230 JFG393223:JFG393230 IVK393223:IVK393230 ILO393223:ILO393230 IBS393223:IBS393230 HRW393223:HRW393230 HIA393223:HIA393230 GYE393223:GYE393230 GOI393223:GOI393230 GEM393223:GEM393230 FUQ393223:FUQ393230 FKU393223:FKU393230 FAY393223:FAY393230 ERC393223:ERC393230 EHG393223:EHG393230 DXK393223:DXK393230 DNO393223:DNO393230 DDS393223:DDS393230 CTW393223:CTW393230 CKA393223:CKA393230 CAE393223:CAE393230 BQI393223:BQI393230 BGM393223:BGM393230 AWQ393223:AWQ393230 AMU393223:AMU393230 ACY393223:ACY393230 TC393223:TC393230 JG393223:JG393230 K393223:K393230 WVS327687:WVS327694 WLW327687:WLW327694 WCA327687:WCA327694 VSE327687:VSE327694 VII327687:VII327694 UYM327687:UYM327694 UOQ327687:UOQ327694 UEU327687:UEU327694 TUY327687:TUY327694 TLC327687:TLC327694 TBG327687:TBG327694 SRK327687:SRK327694 SHO327687:SHO327694 RXS327687:RXS327694 RNW327687:RNW327694 REA327687:REA327694 QUE327687:QUE327694 QKI327687:QKI327694 QAM327687:QAM327694 PQQ327687:PQQ327694 PGU327687:PGU327694 OWY327687:OWY327694 ONC327687:ONC327694 ODG327687:ODG327694 NTK327687:NTK327694 NJO327687:NJO327694 MZS327687:MZS327694 MPW327687:MPW327694 MGA327687:MGA327694 LWE327687:LWE327694 LMI327687:LMI327694 LCM327687:LCM327694 KSQ327687:KSQ327694 KIU327687:KIU327694 JYY327687:JYY327694 JPC327687:JPC327694 JFG327687:JFG327694 IVK327687:IVK327694 ILO327687:ILO327694 IBS327687:IBS327694 HRW327687:HRW327694 HIA327687:HIA327694 GYE327687:GYE327694 GOI327687:GOI327694 GEM327687:GEM327694 FUQ327687:FUQ327694 FKU327687:FKU327694 FAY327687:FAY327694 ERC327687:ERC327694 EHG327687:EHG327694 DXK327687:DXK327694 DNO327687:DNO327694 DDS327687:DDS327694 CTW327687:CTW327694 CKA327687:CKA327694 CAE327687:CAE327694 BQI327687:BQI327694 BGM327687:BGM327694 AWQ327687:AWQ327694 AMU327687:AMU327694 ACY327687:ACY327694 TC327687:TC327694 JG327687:JG327694 K327687:K327694 WVS262151:WVS262158 WLW262151:WLW262158 WCA262151:WCA262158 VSE262151:VSE262158 VII262151:VII262158 UYM262151:UYM262158 UOQ262151:UOQ262158 UEU262151:UEU262158 TUY262151:TUY262158 TLC262151:TLC262158 TBG262151:TBG262158 SRK262151:SRK262158 SHO262151:SHO262158 RXS262151:RXS262158 RNW262151:RNW262158 REA262151:REA262158 QUE262151:QUE262158 QKI262151:QKI262158 QAM262151:QAM262158 PQQ262151:PQQ262158 PGU262151:PGU262158 OWY262151:OWY262158 ONC262151:ONC262158 ODG262151:ODG262158 NTK262151:NTK262158 NJO262151:NJO262158 MZS262151:MZS262158 MPW262151:MPW262158 MGA262151:MGA262158 LWE262151:LWE262158 LMI262151:LMI262158 LCM262151:LCM262158 KSQ262151:KSQ262158 KIU262151:KIU262158 JYY262151:JYY262158 JPC262151:JPC262158 JFG262151:JFG262158 IVK262151:IVK262158 ILO262151:ILO262158 IBS262151:IBS262158 HRW262151:HRW262158 HIA262151:HIA262158 GYE262151:GYE262158 GOI262151:GOI262158 GEM262151:GEM262158 FUQ262151:FUQ262158 FKU262151:FKU262158 FAY262151:FAY262158 ERC262151:ERC262158 EHG262151:EHG262158 DXK262151:DXK262158 DNO262151:DNO262158 DDS262151:DDS262158 CTW262151:CTW262158 CKA262151:CKA262158 CAE262151:CAE262158 BQI262151:BQI262158 BGM262151:BGM262158 AWQ262151:AWQ262158 AMU262151:AMU262158 ACY262151:ACY262158 TC262151:TC262158 JG262151:JG262158 K262151:K262158 WVS196615:WVS196622 WLW196615:WLW196622 WCA196615:WCA196622 VSE196615:VSE196622 VII196615:VII196622 UYM196615:UYM196622 UOQ196615:UOQ196622 UEU196615:UEU196622 TUY196615:TUY196622 TLC196615:TLC196622 TBG196615:TBG196622 SRK196615:SRK196622 SHO196615:SHO196622 RXS196615:RXS196622 RNW196615:RNW196622 REA196615:REA196622 QUE196615:QUE196622 QKI196615:QKI196622 QAM196615:QAM196622 PQQ196615:PQQ196622 PGU196615:PGU196622 OWY196615:OWY196622 ONC196615:ONC196622 ODG196615:ODG196622 NTK196615:NTK196622 NJO196615:NJO196622 MZS196615:MZS196622 MPW196615:MPW196622 MGA196615:MGA196622 LWE196615:LWE196622 LMI196615:LMI196622 LCM196615:LCM196622 KSQ196615:KSQ196622 KIU196615:KIU196622 JYY196615:JYY196622 JPC196615:JPC196622 JFG196615:JFG196622 IVK196615:IVK196622 ILO196615:ILO196622 IBS196615:IBS196622 HRW196615:HRW196622 HIA196615:HIA196622 GYE196615:GYE196622 GOI196615:GOI196622 GEM196615:GEM196622 FUQ196615:FUQ196622 FKU196615:FKU196622 FAY196615:FAY196622 ERC196615:ERC196622 EHG196615:EHG196622 DXK196615:DXK196622 DNO196615:DNO196622 DDS196615:DDS196622 CTW196615:CTW196622 CKA196615:CKA196622 CAE196615:CAE196622 BQI196615:BQI196622 BGM196615:BGM196622 AWQ196615:AWQ196622 AMU196615:AMU196622 ACY196615:ACY196622 TC196615:TC196622 JG196615:JG196622 K196615:K196622 WVS131079:WVS131086 WLW131079:WLW131086 WCA131079:WCA131086 VSE131079:VSE131086 VII131079:VII131086 UYM131079:UYM131086 UOQ131079:UOQ131086 UEU131079:UEU131086 TUY131079:TUY131086 TLC131079:TLC131086 TBG131079:TBG131086 SRK131079:SRK131086 SHO131079:SHO131086 RXS131079:RXS131086 RNW131079:RNW131086 REA131079:REA131086 QUE131079:QUE131086 QKI131079:QKI131086 QAM131079:QAM131086 PQQ131079:PQQ131086 PGU131079:PGU131086 OWY131079:OWY131086 ONC131079:ONC131086 ODG131079:ODG131086 NTK131079:NTK131086 NJO131079:NJO131086 MZS131079:MZS131086 MPW131079:MPW131086 MGA131079:MGA131086 LWE131079:LWE131086 LMI131079:LMI131086 LCM131079:LCM131086 KSQ131079:KSQ131086 KIU131079:KIU131086 JYY131079:JYY131086 JPC131079:JPC131086 JFG131079:JFG131086 IVK131079:IVK131086 ILO131079:ILO131086 IBS131079:IBS131086 HRW131079:HRW131086 HIA131079:HIA131086 GYE131079:GYE131086 GOI131079:GOI131086 GEM131079:GEM131086 FUQ131079:FUQ131086 FKU131079:FKU131086 FAY131079:FAY131086 ERC131079:ERC131086 EHG131079:EHG131086 DXK131079:DXK131086 DNO131079:DNO131086 DDS131079:DDS131086 CTW131079:CTW131086 CKA131079:CKA131086 CAE131079:CAE131086 BQI131079:BQI131086 BGM131079:BGM131086 AWQ131079:AWQ131086 AMU131079:AMU131086 ACY131079:ACY131086 TC131079:TC131086 JG131079:JG131086 K131079:K131086 WVS65543:WVS65550 WLW65543:WLW65550 WCA65543:WCA65550 VSE65543:VSE65550 VII65543:VII65550 UYM65543:UYM65550 UOQ65543:UOQ65550 UEU65543:UEU65550 TUY65543:TUY65550 TLC65543:TLC65550 TBG65543:TBG65550 SRK65543:SRK65550 SHO65543:SHO65550 RXS65543:RXS65550 RNW65543:RNW65550 REA65543:REA65550 QUE65543:QUE65550 QKI65543:QKI65550 QAM65543:QAM65550 PQQ65543:PQQ65550 PGU65543:PGU65550 OWY65543:OWY65550 ONC65543:ONC65550 ODG65543:ODG65550 NTK65543:NTK65550 NJO65543:NJO65550 MZS65543:MZS65550 MPW65543:MPW65550 MGA65543:MGA65550 LWE65543:LWE65550 LMI65543:LMI65550 LCM65543:LCM65550 KSQ65543:KSQ65550 KIU65543:KIU65550 JYY65543:JYY65550 JPC65543:JPC65550 JFG65543:JFG65550 IVK65543:IVK65550 ILO65543:ILO65550 IBS65543:IBS65550 HRW65543:HRW65550 HIA65543:HIA65550 GYE65543:GYE65550 GOI65543:GOI65550 GEM65543:GEM65550 FUQ65543:FUQ65550 FKU65543:FKU65550 FAY65543:FAY65550 ERC65543:ERC65550 EHG65543:EHG65550 DXK65543:DXK65550 DNO65543:DNO65550 DDS65543:DDS65550 CTW65543:CTW65550 CKA65543:CKA65550 CAE65543:CAE65550 BQI65543:BQI65550 BGM65543:BGM65550 AWQ65543:AWQ65550 AMU65543:AMU65550 ACY65543:ACY65550 TC65543:TC65550 JG65543:JG65550 K65543:K65550 WVS47:WVS49 WLW47:WLW49 WCA47:WCA49 VSE47:VSE49 VII47:VII49 UYM47:UYM49 UOQ47:UOQ49 UEU47:UEU49 TUY47:TUY49 TLC47:TLC49 TBG47:TBG49 SRK47:SRK49 SHO47:SHO49 RXS47:RXS49 RNW47:RNW49 REA47:REA49 QUE47:QUE49 QKI47:QKI49 QAM47:QAM49 PQQ47:PQQ49 PGU47:PGU49 OWY47:OWY49 ONC47:ONC49 ODG47:ODG49 NTK47:NTK49 NJO47:NJO49 MZS47:MZS49 MPW47:MPW49 MGA47:MGA49 LWE47:LWE49 LMI47:LMI49 LCM47:LCM49 KSQ47:KSQ49 KIU47:KIU49 JYY47:JYY49 JPC47:JPC49 JFG47:JFG49 IVK47:IVK49 ILO47:ILO49 IBS47:IBS49 HRW47:HRW49 HIA47:HIA49 GYE47:GYE49 GOI47:GOI49 GEM47:GEM49 FUQ47:FUQ49 FKU47:FKU49 FAY47:FAY49 ERC47:ERC49 EHG47:EHG49 DXK47:DXK49 DNO47:DNO49 DDS47:DDS49 CTW47:CTW49 CKA47:CKA49 CAE47:CAE49 BQI47:BQI49 BGM47:BGM49 AWQ47:AWQ49 AMU47:AMU49 ACY47:ACY49 TC47:TC49 JG47:JG49 K47:K49 WVS983061:WVS983099 WLW983061:WLW983099 WCA983061:WCA983099 VSE983061:VSE983099 VII983061:VII983099 UYM983061:UYM983099 UOQ983061:UOQ983099 UEU983061:UEU983099 TUY983061:TUY983099 TLC983061:TLC983099 TBG983061:TBG983099 SRK983061:SRK983099 SHO983061:SHO983099 RXS983061:RXS983099 RNW983061:RNW983099 REA983061:REA983099 QUE983061:QUE983099 QKI983061:QKI983099 QAM983061:QAM983099 PQQ983061:PQQ983099 PGU983061:PGU983099 OWY983061:OWY983099 ONC983061:ONC983099 ODG983061:ODG983099 NTK983061:NTK983099 NJO983061:NJO983099 MZS983061:MZS983099 MPW983061:MPW983099 MGA983061:MGA983099 LWE983061:LWE983099 LMI983061:LMI983099 LCM983061:LCM983099 KSQ983061:KSQ983099 KIU983061:KIU983099 JYY983061:JYY983099 JPC983061:JPC983099 JFG983061:JFG983099 IVK983061:IVK983099 ILO983061:ILO983099 IBS983061:IBS983099 HRW983061:HRW983099 HIA983061:HIA983099 GYE983061:GYE983099 GOI983061:GOI983099 GEM983061:GEM983099 FUQ983061:FUQ983099 FKU983061:FKU983099 FAY983061:FAY983099 ERC983061:ERC983099 EHG983061:EHG983099 DXK983061:DXK983099 DNO983061:DNO983099 DDS983061:DDS983099 CTW983061:CTW983099 CKA983061:CKA983099 CAE983061:CAE983099 BQI983061:BQI983099 BGM983061:BGM983099 AWQ983061:AWQ983099 AMU983061:AMU983099 ACY983061:ACY983099 TC983061:TC983099 JG983061:JG983099 K983061:K983099 WVS917525:WVS917563 WLW917525:WLW917563 WCA917525:WCA917563 VSE917525:VSE917563 VII917525:VII917563 UYM917525:UYM917563 UOQ917525:UOQ917563 UEU917525:UEU917563 TUY917525:TUY917563 TLC917525:TLC917563 TBG917525:TBG917563 SRK917525:SRK917563 SHO917525:SHO917563 RXS917525:RXS917563 RNW917525:RNW917563 REA917525:REA917563 QUE917525:QUE917563 QKI917525:QKI917563 QAM917525:QAM917563 PQQ917525:PQQ917563 PGU917525:PGU917563 OWY917525:OWY917563 ONC917525:ONC917563 ODG917525:ODG917563 NTK917525:NTK917563 NJO917525:NJO917563 MZS917525:MZS917563 MPW917525:MPW917563 MGA917525:MGA917563 LWE917525:LWE917563 LMI917525:LMI917563 LCM917525:LCM917563 KSQ917525:KSQ917563 KIU917525:KIU917563 JYY917525:JYY917563 JPC917525:JPC917563 JFG917525:JFG917563 IVK917525:IVK917563 ILO917525:ILO917563 IBS917525:IBS917563 HRW917525:HRW917563 HIA917525:HIA917563 GYE917525:GYE917563 GOI917525:GOI917563 GEM917525:GEM917563 FUQ917525:FUQ917563 FKU917525:FKU917563 FAY917525:FAY917563 ERC917525:ERC917563 EHG917525:EHG917563 DXK917525:DXK917563 DNO917525:DNO917563 DDS917525:DDS917563 CTW917525:CTW917563 CKA917525:CKA917563 CAE917525:CAE917563 BQI917525:BQI917563 BGM917525:BGM917563 AWQ917525:AWQ917563 AMU917525:AMU917563 ACY917525:ACY917563 TC917525:TC917563 JG917525:JG917563 K917525:K917563 WVS851989:WVS852027 WLW851989:WLW852027 WCA851989:WCA852027 VSE851989:VSE852027 VII851989:VII852027 UYM851989:UYM852027 UOQ851989:UOQ852027 UEU851989:UEU852027 TUY851989:TUY852027 TLC851989:TLC852027 TBG851989:TBG852027 SRK851989:SRK852027 SHO851989:SHO852027 RXS851989:RXS852027 RNW851989:RNW852027 REA851989:REA852027 QUE851989:QUE852027 QKI851989:QKI852027 QAM851989:QAM852027 PQQ851989:PQQ852027 PGU851989:PGU852027 OWY851989:OWY852027 ONC851989:ONC852027 ODG851989:ODG852027 NTK851989:NTK852027 NJO851989:NJO852027 MZS851989:MZS852027 MPW851989:MPW852027 MGA851989:MGA852027 LWE851989:LWE852027 LMI851989:LMI852027 LCM851989:LCM852027 KSQ851989:KSQ852027 KIU851989:KIU852027 JYY851989:JYY852027 JPC851989:JPC852027 JFG851989:JFG852027 IVK851989:IVK852027 ILO851989:ILO852027 IBS851989:IBS852027 HRW851989:HRW852027 HIA851989:HIA852027 GYE851989:GYE852027 GOI851989:GOI852027 GEM851989:GEM852027 FUQ851989:FUQ852027 FKU851989:FKU852027 FAY851989:FAY852027 ERC851989:ERC852027 EHG851989:EHG852027 DXK851989:DXK852027 DNO851989:DNO852027 DDS851989:DDS852027 CTW851989:CTW852027 CKA851989:CKA852027 CAE851989:CAE852027 BQI851989:BQI852027 BGM851989:BGM852027 AWQ851989:AWQ852027 AMU851989:AMU852027 ACY851989:ACY852027 TC851989:TC852027 JG851989:JG852027 K851989:K852027 WVS786453:WVS786491 WLW786453:WLW786491 WCA786453:WCA786491 VSE786453:VSE786491 VII786453:VII786491 UYM786453:UYM786491 UOQ786453:UOQ786491 UEU786453:UEU786491 TUY786453:TUY786491 TLC786453:TLC786491 TBG786453:TBG786491 SRK786453:SRK786491 SHO786453:SHO786491 RXS786453:RXS786491 RNW786453:RNW786491 REA786453:REA786491 QUE786453:QUE786491 QKI786453:QKI786491 QAM786453:QAM786491 PQQ786453:PQQ786491 PGU786453:PGU786491 OWY786453:OWY786491 ONC786453:ONC786491 ODG786453:ODG786491 NTK786453:NTK786491 NJO786453:NJO786491 MZS786453:MZS786491 MPW786453:MPW786491 MGA786453:MGA786491 LWE786453:LWE786491 LMI786453:LMI786491 LCM786453:LCM786491 KSQ786453:KSQ786491 KIU786453:KIU786491 JYY786453:JYY786491 JPC786453:JPC786491 JFG786453:JFG786491 IVK786453:IVK786491 ILO786453:ILO786491 IBS786453:IBS786491 HRW786453:HRW786491 HIA786453:HIA786491 GYE786453:GYE786491 GOI786453:GOI786491 GEM786453:GEM786491 FUQ786453:FUQ786491 FKU786453:FKU786491 FAY786453:FAY786491 ERC786453:ERC786491 EHG786453:EHG786491 DXK786453:DXK786491 DNO786453:DNO786491 DDS786453:DDS786491 CTW786453:CTW786491 CKA786453:CKA786491 CAE786453:CAE786491 BQI786453:BQI786491 BGM786453:BGM786491 AWQ786453:AWQ786491 AMU786453:AMU786491 ACY786453:ACY786491 TC786453:TC786491 JG786453:JG786491 K786453:K786491 WVS720917:WVS720955 WLW720917:WLW720955 WCA720917:WCA720955 VSE720917:VSE720955 VII720917:VII720955 UYM720917:UYM720955 UOQ720917:UOQ720955 UEU720917:UEU720955 TUY720917:TUY720955 TLC720917:TLC720955 TBG720917:TBG720955 SRK720917:SRK720955 SHO720917:SHO720955 RXS720917:RXS720955 RNW720917:RNW720955 REA720917:REA720955 QUE720917:QUE720955 QKI720917:QKI720955 QAM720917:QAM720955 PQQ720917:PQQ720955 PGU720917:PGU720955 OWY720917:OWY720955 ONC720917:ONC720955 ODG720917:ODG720955 NTK720917:NTK720955 NJO720917:NJO720955 MZS720917:MZS720955 MPW720917:MPW720955 MGA720917:MGA720955 LWE720917:LWE720955 LMI720917:LMI720955 LCM720917:LCM720955 KSQ720917:KSQ720955 KIU720917:KIU720955 JYY720917:JYY720955 JPC720917:JPC720955 JFG720917:JFG720955 IVK720917:IVK720955 ILO720917:ILO720955 IBS720917:IBS720955 HRW720917:HRW720955 HIA720917:HIA720955 GYE720917:GYE720955 GOI720917:GOI720955 GEM720917:GEM720955 FUQ720917:FUQ720955 FKU720917:FKU720955 FAY720917:FAY720955 ERC720917:ERC720955 EHG720917:EHG720955 DXK720917:DXK720955 DNO720917:DNO720955 DDS720917:DDS720955 CTW720917:CTW720955 CKA720917:CKA720955 CAE720917:CAE720955 BQI720917:BQI720955 BGM720917:BGM720955 AWQ720917:AWQ720955 AMU720917:AMU720955 ACY720917:ACY720955 TC720917:TC720955 JG720917:JG720955 K720917:K720955 WVS655381:WVS655419 WLW655381:WLW655419 WCA655381:WCA655419 VSE655381:VSE655419 VII655381:VII655419 UYM655381:UYM655419 UOQ655381:UOQ655419 UEU655381:UEU655419 TUY655381:TUY655419 TLC655381:TLC655419 TBG655381:TBG655419 SRK655381:SRK655419 SHO655381:SHO655419 RXS655381:RXS655419 RNW655381:RNW655419 REA655381:REA655419 QUE655381:QUE655419 QKI655381:QKI655419 QAM655381:QAM655419 PQQ655381:PQQ655419 PGU655381:PGU655419 OWY655381:OWY655419 ONC655381:ONC655419 ODG655381:ODG655419 NTK655381:NTK655419 NJO655381:NJO655419 MZS655381:MZS655419 MPW655381:MPW655419 MGA655381:MGA655419 LWE655381:LWE655419 LMI655381:LMI655419 LCM655381:LCM655419 KSQ655381:KSQ655419 KIU655381:KIU655419 JYY655381:JYY655419 JPC655381:JPC655419 JFG655381:JFG655419 IVK655381:IVK655419 ILO655381:ILO655419 IBS655381:IBS655419 HRW655381:HRW655419 HIA655381:HIA655419 GYE655381:GYE655419 GOI655381:GOI655419 GEM655381:GEM655419 FUQ655381:FUQ655419 FKU655381:FKU655419 FAY655381:FAY655419 ERC655381:ERC655419 EHG655381:EHG655419 DXK655381:DXK655419 DNO655381:DNO655419 DDS655381:DDS655419 CTW655381:CTW655419 CKA655381:CKA655419 CAE655381:CAE655419 BQI655381:BQI655419 BGM655381:BGM655419 AWQ655381:AWQ655419 AMU655381:AMU655419 ACY655381:ACY655419 TC655381:TC655419 JG655381:JG655419 K655381:K655419 WVS589845:WVS589883 WLW589845:WLW589883 WCA589845:WCA589883 VSE589845:VSE589883 VII589845:VII589883 UYM589845:UYM589883 UOQ589845:UOQ589883 UEU589845:UEU589883 TUY589845:TUY589883 TLC589845:TLC589883 TBG589845:TBG589883 SRK589845:SRK589883 SHO589845:SHO589883 RXS589845:RXS589883 RNW589845:RNW589883 REA589845:REA589883 QUE589845:QUE589883 QKI589845:QKI589883 QAM589845:QAM589883 PQQ589845:PQQ589883 PGU589845:PGU589883 OWY589845:OWY589883 ONC589845:ONC589883 ODG589845:ODG589883 NTK589845:NTK589883 NJO589845:NJO589883 MZS589845:MZS589883 MPW589845:MPW589883 MGA589845:MGA589883 LWE589845:LWE589883 LMI589845:LMI589883 LCM589845:LCM589883 KSQ589845:KSQ589883 KIU589845:KIU589883 JYY589845:JYY589883 JPC589845:JPC589883 JFG589845:JFG589883 IVK589845:IVK589883 ILO589845:ILO589883 IBS589845:IBS589883 HRW589845:HRW589883 HIA589845:HIA589883 GYE589845:GYE589883 GOI589845:GOI589883 GEM589845:GEM589883 FUQ589845:FUQ589883 FKU589845:FKU589883 FAY589845:FAY589883 ERC589845:ERC589883 EHG589845:EHG589883 DXK589845:DXK589883 DNO589845:DNO589883 DDS589845:DDS589883 CTW589845:CTW589883 CKA589845:CKA589883 CAE589845:CAE589883 BQI589845:BQI589883 BGM589845:BGM589883 AWQ589845:AWQ589883 AMU589845:AMU589883 ACY589845:ACY589883 TC589845:TC589883 JG589845:JG589883 K589845:K589883 WVS524309:WVS524347 WLW524309:WLW524347 WCA524309:WCA524347 VSE524309:VSE524347 VII524309:VII524347 UYM524309:UYM524347 UOQ524309:UOQ524347 UEU524309:UEU524347 TUY524309:TUY524347 TLC524309:TLC524347 TBG524309:TBG524347 SRK524309:SRK524347 SHO524309:SHO524347 RXS524309:RXS524347 RNW524309:RNW524347 REA524309:REA524347 QUE524309:QUE524347 QKI524309:QKI524347 QAM524309:QAM524347 PQQ524309:PQQ524347 PGU524309:PGU524347 OWY524309:OWY524347 ONC524309:ONC524347 ODG524309:ODG524347 NTK524309:NTK524347 NJO524309:NJO524347 MZS524309:MZS524347 MPW524309:MPW524347 MGA524309:MGA524347 LWE524309:LWE524347 LMI524309:LMI524347 LCM524309:LCM524347 KSQ524309:KSQ524347 KIU524309:KIU524347 JYY524309:JYY524347 JPC524309:JPC524347 JFG524309:JFG524347 IVK524309:IVK524347 ILO524309:ILO524347 IBS524309:IBS524347 HRW524309:HRW524347 HIA524309:HIA524347 GYE524309:GYE524347 GOI524309:GOI524347 GEM524309:GEM524347 FUQ524309:FUQ524347 FKU524309:FKU524347 FAY524309:FAY524347 ERC524309:ERC524347 EHG524309:EHG524347 DXK524309:DXK524347 DNO524309:DNO524347 DDS524309:DDS524347 CTW524309:CTW524347 CKA524309:CKA524347 CAE524309:CAE524347 BQI524309:BQI524347 BGM524309:BGM524347 AWQ524309:AWQ524347 AMU524309:AMU524347 ACY524309:ACY524347 TC524309:TC524347 JG524309:JG524347 K524309:K524347 WVS458773:WVS458811 WLW458773:WLW458811 WCA458773:WCA458811 VSE458773:VSE458811 VII458773:VII458811 UYM458773:UYM458811 UOQ458773:UOQ458811 UEU458773:UEU458811 TUY458773:TUY458811 TLC458773:TLC458811 TBG458773:TBG458811 SRK458773:SRK458811 SHO458773:SHO458811 RXS458773:RXS458811 RNW458773:RNW458811 REA458773:REA458811 QUE458773:QUE458811 QKI458773:QKI458811 QAM458773:QAM458811 PQQ458773:PQQ458811 PGU458773:PGU458811 OWY458773:OWY458811 ONC458773:ONC458811 ODG458773:ODG458811 NTK458773:NTK458811 NJO458773:NJO458811 MZS458773:MZS458811 MPW458773:MPW458811 MGA458773:MGA458811 LWE458773:LWE458811 LMI458773:LMI458811 LCM458773:LCM458811 KSQ458773:KSQ458811 KIU458773:KIU458811 JYY458773:JYY458811 JPC458773:JPC458811 JFG458773:JFG458811 IVK458773:IVK458811 ILO458773:ILO458811 IBS458773:IBS458811 HRW458773:HRW458811 HIA458773:HIA458811 GYE458773:GYE458811 GOI458773:GOI458811 GEM458773:GEM458811 FUQ458773:FUQ458811 FKU458773:FKU458811 FAY458773:FAY458811 ERC458773:ERC458811 EHG458773:EHG458811 DXK458773:DXK458811 DNO458773:DNO458811 DDS458773:DDS458811 CTW458773:CTW458811 CKA458773:CKA458811 CAE458773:CAE458811 BQI458773:BQI458811 BGM458773:BGM458811 AWQ458773:AWQ458811 AMU458773:AMU458811 ACY458773:ACY458811 TC458773:TC458811 JG458773:JG458811 K458773:K458811 WVS393237:WVS393275 WLW393237:WLW393275 WCA393237:WCA393275 VSE393237:VSE393275 VII393237:VII393275 UYM393237:UYM393275 UOQ393237:UOQ393275 UEU393237:UEU393275 TUY393237:TUY393275 TLC393237:TLC393275 TBG393237:TBG393275 SRK393237:SRK393275 SHO393237:SHO393275 RXS393237:RXS393275 RNW393237:RNW393275 REA393237:REA393275 QUE393237:QUE393275 QKI393237:QKI393275 QAM393237:QAM393275 PQQ393237:PQQ393275 PGU393237:PGU393275 OWY393237:OWY393275 ONC393237:ONC393275 ODG393237:ODG393275 NTK393237:NTK393275 NJO393237:NJO393275 MZS393237:MZS393275 MPW393237:MPW393275 MGA393237:MGA393275 LWE393237:LWE393275 LMI393237:LMI393275 LCM393237:LCM393275 KSQ393237:KSQ393275 KIU393237:KIU393275 JYY393237:JYY393275 JPC393237:JPC393275 JFG393237:JFG393275 IVK393237:IVK393275 ILO393237:ILO393275 IBS393237:IBS393275 HRW393237:HRW393275 HIA393237:HIA393275 GYE393237:GYE393275 GOI393237:GOI393275 GEM393237:GEM393275 FUQ393237:FUQ393275 FKU393237:FKU393275 FAY393237:FAY393275 ERC393237:ERC393275 EHG393237:EHG393275 DXK393237:DXK393275 DNO393237:DNO393275 DDS393237:DDS393275 CTW393237:CTW393275 CKA393237:CKA393275 CAE393237:CAE393275 BQI393237:BQI393275 BGM393237:BGM393275 AWQ393237:AWQ393275 AMU393237:AMU393275 ACY393237:ACY393275 TC393237:TC393275 JG393237:JG393275 K393237:K393275 WVS327701:WVS327739 WLW327701:WLW327739 WCA327701:WCA327739 VSE327701:VSE327739 VII327701:VII327739 UYM327701:UYM327739 UOQ327701:UOQ327739 UEU327701:UEU327739 TUY327701:TUY327739 TLC327701:TLC327739 TBG327701:TBG327739 SRK327701:SRK327739 SHO327701:SHO327739 RXS327701:RXS327739 RNW327701:RNW327739 REA327701:REA327739 QUE327701:QUE327739 QKI327701:QKI327739 QAM327701:QAM327739 PQQ327701:PQQ327739 PGU327701:PGU327739 OWY327701:OWY327739 ONC327701:ONC327739 ODG327701:ODG327739 NTK327701:NTK327739 NJO327701:NJO327739 MZS327701:MZS327739 MPW327701:MPW327739 MGA327701:MGA327739 LWE327701:LWE327739 LMI327701:LMI327739 LCM327701:LCM327739 KSQ327701:KSQ327739 KIU327701:KIU327739 JYY327701:JYY327739 JPC327701:JPC327739 JFG327701:JFG327739 IVK327701:IVK327739 ILO327701:ILO327739 IBS327701:IBS327739 HRW327701:HRW327739 HIA327701:HIA327739 GYE327701:GYE327739 GOI327701:GOI327739 GEM327701:GEM327739 FUQ327701:FUQ327739 FKU327701:FKU327739 FAY327701:FAY327739 ERC327701:ERC327739 EHG327701:EHG327739 DXK327701:DXK327739 DNO327701:DNO327739 DDS327701:DDS327739 CTW327701:CTW327739 CKA327701:CKA327739 CAE327701:CAE327739 BQI327701:BQI327739 BGM327701:BGM327739 AWQ327701:AWQ327739 AMU327701:AMU327739 ACY327701:ACY327739 TC327701:TC327739 JG327701:JG327739 K327701:K327739 WVS262165:WVS262203 WLW262165:WLW262203 WCA262165:WCA262203 VSE262165:VSE262203 VII262165:VII262203 UYM262165:UYM262203 UOQ262165:UOQ262203 UEU262165:UEU262203 TUY262165:TUY262203 TLC262165:TLC262203 TBG262165:TBG262203 SRK262165:SRK262203 SHO262165:SHO262203 RXS262165:RXS262203 RNW262165:RNW262203 REA262165:REA262203 QUE262165:QUE262203 QKI262165:QKI262203 QAM262165:QAM262203 PQQ262165:PQQ262203 PGU262165:PGU262203 OWY262165:OWY262203 ONC262165:ONC262203 ODG262165:ODG262203 NTK262165:NTK262203 NJO262165:NJO262203 MZS262165:MZS262203 MPW262165:MPW262203 MGA262165:MGA262203 LWE262165:LWE262203 LMI262165:LMI262203 LCM262165:LCM262203 KSQ262165:KSQ262203 KIU262165:KIU262203 JYY262165:JYY262203 JPC262165:JPC262203 JFG262165:JFG262203 IVK262165:IVK262203 ILO262165:ILO262203 IBS262165:IBS262203 HRW262165:HRW262203 HIA262165:HIA262203 GYE262165:GYE262203 GOI262165:GOI262203 GEM262165:GEM262203 FUQ262165:FUQ262203 FKU262165:FKU262203 FAY262165:FAY262203 ERC262165:ERC262203 EHG262165:EHG262203 DXK262165:DXK262203 DNO262165:DNO262203 DDS262165:DDS262203 CTW262165:CTW262203 CKA262165:CKA262203 CAE262165:CAE262203 BQI262165:BQI262203 BGM262165:BGM262203 AWQ262165:AWQ262203 AMU262165:AMU262203 ACY262165:ACY262203 TC262165:TC262203 JG262165:JG262203 K262165:K262203 WVS196629:WVS196667 WLW196629:WLW196667 WCA196629:WCA196667 VSE196629:VSE196667 VII196629:VII196667 UYM196629:UYM196667 UOQ196629:UOQ196667 UEU196629:UEU196667 TUY196629:TUY196667 TLC196629:TLC196667 TBG196629:TBG196667 SRK196629:SRK196667 SHO196629:SHO196667 RXS196629:RXS196667 RNW196629:RNW196667 REA196629:REA196667 QUE196629:QUE196667 QKI196629:QKI196667 QAM196629:QAM196667 PQQ196629:PQQ196667 PGU196629:PGU196667 OWY196629:OWY196667 ONC196629:ONC196667 ODG196629:ODG196667 NTK196629:NTK196667 NJO196629:NJO196667 MZS196629:MZS196667 MPW196629:MPW196667 MGA196629:MGA196667 LWE196629:LWE196667 LMI196629:LMI196667 LCM196629:LCM196667 KSQ196629:KSQ196667 KIU196629:KIU196667 JYY196629:JYY196667 JPC196629:JPC196667 JFG196629:JFG196667 IVK196629:IVK196667 ILO196629:ILO196667 IBS196629:IBS196667 HRW196629:HRW196667 HIA196629:HIA196667 GYE196629:GYE196667 GOI196629:GOI196667 GEM196629:GEM196667 FUQ196629:FUQ196667 FKU196629:FKU196667 FAY196629:FAY196667 ERC196629:ERC196667 EHG196629:EHG196667 DXK196629:DXK196667 DNO196629:DNO196667 DDS196629:DDS196667 CTW196629:CTW196667 CKA196629:CKA196667 CAE196629:CAE196667 BQI196629:BQI196667 BGM196629:BGM196667 AWQ196629:AWQ196667 AMU196629:AMU196667 ACY196629:ACY196667 TC196629:TC196667 JG196629:JG196667 K196629:K196667 WVS131093:WVS131131 WLW131093:WLW131131 WCA131093:WCA131131 VSE131093:VSE131131 VII131093:VII131131 UYM131093:UYM131131 UOQ131093:UOQ131131 UEU131093:UEU131131 TUY131093:TUY131131 TLC131093:TLC131131 TBG131093:TBG131131 SRK131093:SRK131131 SHO131093:SHO131131 RXS131093:RXS131131 RNW131093:RNW131131 REA131093:REA131131 QUE131093:QUE131131 QKI131093:QKI131131 QAM131093:QAM131131 PQQ131093:PQQ131131 PGU131093:PGU131131 OWY131093:OWY131131 ONC131093:ONC131131 ODG131093:ODG131131 NTK131093:NTK131131 NJO131093:NJO131131 MZS131093:MZS131131 MPW131093:MPW131131 MGA131093:MGA131131 LWE131093:LWE131131 LMI131093:LMI131131 LCM131093:LCM131131 KSQ131093:KSQ131131 KIU131093:KIU131131 JYY131093:JYY131131 JPC131093:JPC131131 JFG131093:JFG131131 IVK131093:IVK131131 ILO131093:ILO131131 IBS131093:IBS131131 HRW131093:HRW131131 HIA131093:HIA131131 GYE131093:GYE131131 GOI131093:GOI131131 GEM131093:GEM131131 FUQ131093:FUQ131131 FKU131093:FKU131131 FAY131093:FAY131131 ERC131093:ERC131131 EHG131093:EHG131131 DXK131093:DXK131131 DNO131093:DNO131131 DDS131093:DDS131131 CTW131093:CTW131131 CKA131093:CKA131131 CAE131093:CAE131131 BQI131093:BQI131131 BGM131093:BGM131131 AWQ131093:AWQ131131 AMU131093:AMU131131 ACY131093:ACY131131 TC131093:TC131131 JG131093:JG131131 K131093:K131131 WVS65557:WVS65595 WLW65557:WLW65595 WCA65557:WCA65595 VSE65557:VSE65595 VII65557:VII65595 UYM65557:UYM65595 UOQ65557:UOQ65595 UEU65557:UEU65595 TUY65557:TUY65595 TLC65557:TLC65595 TBG65557:TBG65595 SRK65557:SRK65595 SHO65557:SHO65595 RXS65557:RXS65595 RNW65557:RNW65595 REA65557:REA65595 QUE65557:QUE65595 QKI65557:QKI65595 QAM65557:QAM65595 PQQ65557:PQQ65595 PGU65557:PGU65595 OWY65557:OWY65595 ONC65557:ONC65595 ODG65557:ODG65595 NTK65557:NTK65595 NJO65557:NJO65595 MZS65557:MZS65595 MPW65557:MPW65595 MGA65557:MGA65595 LWE65557:LWE65595 LMI65557:LMI65595 LCM65557:LCM65595 KSQ65557:KSQ65595 KIU65557:KIU65595 JYY65557:JYY65595 JPC65557:JPC65595 JFG65557:JFG65595 IVK65557:IVK65595 ILO65557:ILO65595 IBS65557:IBS65595 HRW65557:HRW65595 HIA65557:HIA65595 GYE65557:GYE65595 GOI65557:GOI65595 GEM65557:GEM65595 FUQ65557:FUQ65595 FKU65557:FKU65595 FAY65557:FAY65595 ERC65557:ERC65595 EHG65557:EHG65595 DXK65557:DXK65595 DNO65557:DNO65595 DDS65557:DDS65595 CTW65557:CTW65595 CKA65557:CKA65595 CAE65557:CAE65595 BQI65557:BQI65595 BGM65557:BGM65595 AWQ65557:AWQ65595 AMU65557:AMU65595 ACY65557:ACY65595 TC65557:TC65595 JG65557:JG65595 K65557:K65595 WVS57:WVS59 WLW57:WLW59 WCA57:WCA59 VSE57:VSE59 VII57:VII59 UYM57:UYM59 UOQ57:UOQ59 UEU57:UEU59 TUY57:TUY59 TLC57:TLC59 TBG57:TBG59 SRK57:SRK59 SHO57:SHO59 RXS57:RXS59 RNW57:RNW59 REA57:REA59 QUE57:QUE59 QKI57:QKI59 QAM57:QAM59 PQQ57:PQQ59 PGU57:PGU59 OWY57:OWY59 ONC57:ONC59 ODG57:ODG59 NTK57:NTK59 NJO57:NJO59 MZS57:MZS59 MPW57:MPW59 MGA57:MGA59 LWE57:LWE59 LMI57:LMI59 LCM57:LCM59 KSQ57:KSQ59 KIU57:KIU59 JYY57:JYY59 JPC57:JPC59 JFG57:JFG59 IVK57:IVK59 ILO57:ILO59 IBS57:IBS59 HRW57:HRW59 HIA57:HIA59 GYE57:GYE59 GOI57:GOI59 GEM57:GEM59 FUQ57:FUQ59 FKU57:FKU59 FAY57:FAY59 ERC57:ERC59 EHG57:EHG59 DXK57:DXK59 DNO57:DNO59 DDS57:DDS59 CTW57:CTW59 CKA57:CKA59 CAE57:CAE59 BQI57:BQI59 BGM57:BGM59 AWQ57:AWQ59 AMU57:AMU59 ACY57:ACY59 TC57:TC59 JG57:JG59">
      <formula1>$J$119:$J$121</formula1>
    </dataValidation>
    <dataValidation type="textLength" operator="lessThanOrEqual" allowBlank="1" showInputMessage="1" showErrorMessage="1" errorTitle="Description is to long!" error="Maximum of 250 characters.  Please shorten the length of the description." sqref="D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D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D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D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D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D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D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D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D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D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D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D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D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D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D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formula1>250</formula1>
    </dataValidation>
    <dataValidation type="list" allowBlank="1" showInputMessage="1" showErrorMessage="1" sqref="D65524 IZ65524 SV65524 ACR65524 AMN65524 AWJ65524 BGF65524 BQB65524 BZX65524 CJT65524 CTP65524 DDL65524 DNH65524 DXD65524 EGZ65524 EQV65524 FAR65524 FKN65524 FUJ65524 GEF65524 GOB65524 GXX65524 HHT65524 HRP65524 IBL65524 ILH65524 IVD65524 JEZ65524 JOV65524 JYR65524 KIN65524 KSJ65524 LCF65524 LMB65524 LVX65524 MFT65524 MPP65524 MZL65524 NJH65524 NTD65524 OCZ65524 OMV65524 OWR65524 PGN65524 PQJ65524 QAF65524 QKB65524 QTX65524 RDT65524 RNP65524 RXL65524 SHH65524 SRD65524 TAZ65524 TKV65524 TUR65524 UEN65524 UOJ65524 UYF65524 VIB65524 VRX65524 WBT65524 WLP65524 WVL65524 D131060 IZ131060 SV131060 ACR131060 AMN131060 AWJ131060 BGF131060 BQB131060 BZX131060 CJT131060 CTP131060 DDL131060 DNH131060 DXD131060 EGZ131060 EQV131060 FAR131060 FKN131060 FUJ131060 GEF131060 GOB131060 GXX131060 HHT131060 HRP131060 IBL131060 ILH131060 IVD131060 JEZ131060 JOV131060 JYR131060 KIN131060 KSJ131060 LCF131060 LMB131060 LVX131060 MFT131060 MPP131060 MZL131060 NJH131060 NTD131060 OCZ131060 OMV131060 OWR131060 PGN131060 PQJ131060 QAF131060 QKB131060 QTX131060 RDT131060 RNP131060 RXL131060 SHH131060 SRD131060 TAZ131060 TKV131060 TUR131060 UEN131060 UOJ131060 UYF131060 VIB131060 VRX131060 WBT131060 WLP131060 WVL131060 D196596 IZ196596 SV196596 ACR196596 AMN196596 AWJ196596 BGF196596 BQB196596 BZX196596 CJT196596 CTP196596 DDL196596 DNH196596 DXD196596 EGZ196596 EQV196596 FAR196596 FKN196596 FUJ196596 GEF196596 GOB196596 GXX196596 HHT196596 HRP196596 IBL196596 ILH196596 IVD196596 JEZ196596 JOV196596 JYR196596 KIN196596 KSJ196596 LCF196596 LMB196596 LVX196596 MFT196596 MPP196596 MZL196596 NJH196596 NTD196596 OCZ196596 OMV196596 OWR196596 PGN196596 PQJ196596 QAF196596 QKB196596 QTX196596 RDT196596 RNP196596 RXL196596 SHH196596 SRD196596 TAZ196596 TKV196596 TUR196596 UEN196596 UOJ196596 UYF196596 VIB196596 VRX196596 WBT196596 WLP196596 WVL196596 D262132 IZ262132 SV262132 ACR262132 AMN262132 AWJ262132 BGF262132 BQB262132 BZX262132 CJT262132 CTP262132 DDL262132 DNH262132 DXD262132 EGZ262132 EQV262132 FAR262132 FKN262132 FUJ262132 GEF262132 GOB262132 GXX262132 HHT262132 HRP262132 IBL262132 ILH262132 IVD262132 JEZ262132 JOV262132 JYR262132 KIN262132 KSJ262132 LCF262132 LMB262132 LVX262132 MFT262132 MPP262132 MZL262132 NJH262132 NTD262132 OCZ262132 OMV262132 OWR262132 PGN262132 PQJ262132 QAF262132 QKB262132 QTX262132 RDT262132 RNP262132 RXL262132 SHH262132 SRD262132 TAZ262132 TKV262132 TUR262132 UEN262132 UOJ262132 UYF262132 VIB262132 VRX262132 WBT262132 WLP262132 WVL262132 D327668 IZ327668 SV327668 ACR327668 AMN327668 AWJ327668 BGF327668 BQB327668 BZX327668 CJT327668 CTP327668 DDL327668 DNH327668 DXD327668 EGZ327668 EQV327668 FAR327668 FKN327668 FUJ327668 GEF327668 GOB327668 GXX327668 HHT327668 HRP327668 IBL327668 ILH327668 IVD327668 JEZ327668 JOV327668 JYR327668 KIN327668 KSJ327668 LCF327668 LMB327668 LVX327668 MFT327668 MPP327668 MZL327668 NJH327668 NTD327668 OCZ327668 OMV327668 OWR327668 PGN327668 PQJ327668 QAF327668 QKB327668 QTX327668 RDT327668 RNP327668 RXL327668 SHH327668 SRD327668 TAZ327668 TKV327668 TUR327668 UEN327668 UOJ327668 UYF327668 VIB327668 VRX327668 WBT327668 WLP327668 WVL327668 D393204 IZ393204 SV393204 ACR393204 AMN393204 AWJ393204 BGF393204 BQB393204 BZX393204 CJT393204 CTP393204 DDL393204 DNH393204 DXD393204 EGZ393204 EQV393204 FAR393204 FKN393204 FUJ393204 GEF393204 GOB393204 GXX393204 HHT393204 HRP393204 IBL393204 ILH393204 IVD393204 JEZ393204 JOV393204 JYR393204 KIN393204 KSJ393204 LCF393204 LMB393204 LVX393204 MFT393204 MPP393204 MZL393204 NJH393204 NTD393204 OCZ393204 OMV393204 OWR393204 PGN393204 PQJ393204 QAF393204 QKB393204 QTX393204 RDT393204 RNP393204 RXL393204 SHH393204 SRD393204 TAZ393204 TKV393204 TUR393204 UEN393204 UOJ393204 UYF393204 VIB393204 VRX393204 WBT393204 WLP393204 WVL393204 D458740 IZ458740 SV458740 ACR458740 AMN458740 AWJ458740 BGF458740 BQB458740 BZX458740 CJT458740 CTP458740 DDL458740 DNH458740 DXD458740 EGZ458740 EQV458740 FAR458740 FKN458740 FUJ458740 GEF458740 GOB458740 GXX458740 HHT458740 HRP458740 IBL458740 ILH458740 IVD458740 JEZ458740 JOV458740 JYR458740 KIN458740 KSJ458740 LCF458740 LMB458740 LVX458740 MFT458740 MPP458740 MZL458740 NJH458740 NTD458740 OCZ458740 OMV458740 OWR458740 PGN458740 PQJ458740 QAF458740 QKB458740 QTX458740 RDT458740 RNP458740 RXL458740 SHH458740 SRD458740 TAZ458740 TKV458740 TUR458740 UEN458740 UOJ458740 UYF458740 VIB458740 VRX458740 WBT458740 WLP458740 WVL458740 D524276 IZ524276 SV524276 ACR524276 AMN524276 AWJ524276 BGF524276 BQB524276 BZX524276 CJT524276 CTP524276 DDL524276 DNH524276 DXD524276 EGZ524276 EQV524276 FAR524276 FKN524276 FUJ524276 GEF524276 GOB524276 GXX524276 HHT524276 HRP524276 IBL524276 ILH524276 IVD524276 JEZ524276 JOV524276 JYR524276 KIN524276 KSJ524276 LCF524276 LMB524276 LVX524276 MFT524276 MPP524276 MZL524276 NJH524276 NTD524276 OCZ524276 OMV524276 OWR524276 PGN524276 PQJ524276 QAF524276 QKB524276 QTX524276 RDT524276 RNP524276 RXL524276 SHH524276 SRD524276 TAZ524276 TKV524276 TUR524276 UEN524276 UOJ524276 UYF524276 VIB524276 VRX524276 WBT524276 WLP524276 WVL524276 D589812 IZ589812 SV589812 ACR589812 AMN589812 AWJ589812 BGF589812 BQB589812 BZX589812 CJT589812 CTP589812 DDL589812 DNH589812 DXD589812 EGZ589812 EQV589812 FAR589812 FKN589812 FUJ589812 GEF589812 GOB589812 GXX589812 HHT589812 HRP589812 IBL589812 ILH589812 IVD589812 JEZ589812 JOV589812 JYR589812 KIN589812 KSJ589812 LCF589812 LMB589812 LVX589812 MFT589812 MPP589812 MZL589812 NJH589812 NTD589812 OCZ589812 OMV589812 OWR589812 PGN589812 PQJ589812 QAF589812 QKB589812 QTX589812 RDT589812 RNP589812 RXL589812 SHH589812 SRD589812 TAZ589812 TKV589812 TUR589812 UEN589812 UOJ589812 UYF589812 VIB589812 VRX589812 WBT589812 WLP589812 WVL589812 D655348 IZ655348 SV655348 ACR655348 AMN655348 AWJ655348 BGF655348 BQB655348 BZX655348 CJT655348 CTP655348 DDL655348 DNH655348 DXD655348 EGZ655348 EQV655348 FAR655348 FKN655348 FUJ655348 GEF655348 GOB655348 GXX655348 HHT655348 HRP655348 IBL655348 ILH655348 IVD655348 JEZ655348 JOV655348 JYR655348 KIN655348 KSJ655348 LCF655348 LMB655348 LVX655348 MFT655348 MPP655348 MZL655348 NJH655348 NTD655348 OCZ655348 OMV655348 OWR655348 PGN655348 PQJ655348 QAF655348 QKB655348 QTX655348 RDT655348 RNP655348 RXL655348 SHH655348 SRD655348 TAZ655348 TKV655348 TUR655348 UEN655348 UOJ655348 UYF655348 VIB655348 VRX655348 WBT655348 WLP655348 WVL655348 D720884 IZ720884 SV720884 ACR720884 AMN720884 AWJ720884 BGF720884 BQB720884 BZX720884 CJT720884 CTP720884 DDL720884 DNH720884 DXD720884 EGZ720884 EQV720884 FAR720884 FKN720884 FUJ720884 GEF720884 GOB720884 GXX720884 HHT720884 HRP720884 IBL720884 ILH720884 IVD720884 JEZ720884 JOV720884 JYR720884 KIN720884 KSJ720884 LCF720884 LMB720884 LVX720884 MFT720884 MPP720884 MZL720884 NJH720884 NTD720884 OCZ720884 OMV720884 OWR720884 PGN720884 PQJ720884 QAF720884 QKB720884 QTX720884 RDT720884 RNP720884 RXL720884 SHH720884 SRD720884 TAZ720884 TKV720884 TUR720884 UEN720884 UOJ720884 UYF720884 VIB720884 VRX720884 WBT720884 WLP720884 WVL720884 D786420 IZ786420 SV786420 ACR786420 AMN786420 AWJ786420 BGF786420 BQB786420 BZX786420 CJT786420 CTP786420 DDL786420 DNH786420 DXD786420 EGZ786420 EQV786420 FAR786420 FKN786420 FUJ786420 GEF786420 GOB786420 GXX786420 HHT786420 HRP786420 IBL786420 ILH786420 IVD786420 JEZ786420 JOV786420 JYR786420 KIN786420 KSJ786420 LCF786420 LMB786420 LVX786420 MFT786420 MPP786420 MZL786420 NJH786420 NTD786420 OCZ786420 OMV786420 OWR786420 PGN786420 PQJ786420 QAF786420 QKB786420 QTX786420 RDT786420 RNP786420 RXL786420 SHH786420 SRD786420 TAZ786420 TKV786420 TUR786420 UEN786420 UOJ786420 UYF786420 VIB786420 VRX786420 WBT786420 WLP786420 WVL786420 D851956 IZ851956 SV851956 ACR851956 AMN851956 AWJ851956 BGF851956 BQB851956 BZX851956 CJT851956 CTP851956 DDL851956 DNH851956 DXD851956 EGZ851956 EQV851956 FAR851956 FKN851956 FUJ851956 GEF851956 GOB851956 GXX851956 HHT851956 HRP851956 IBL851956 ILH851956 IVD851956 JEZ851956 JOV851956 JYR851956 KIN851956 KSJ851956 LCF851956 LMB851956 LVX851956 MFT851956 MPP851956 MZL851956 NJH851956 NTD851956 OCZ851956 OMV851956 OWR851956 PGN851956 PQJ851956 QAF851956 QKB851956 QTX851956 RDT851956 RNP851956 RXL851956 SHH851956 SRD851956 TAZ851956 TKV851956 TUR851956 UEN851956 UOJ851956 UYF851956 VIB851956 VRX851956 WBT851956 WLP851956 WVL851956 D917492 IZ917492 SV917492 ACR917492 AMN917492 AWJ917492 BGF917492 BQB917492 BZX917492 CJT917492 CTP917492 DDL917492 DNH917492 DXD917492 EGZ917492 EQV917492 FAR917492 FKN917492 FUJ917492 GEF917492 GOB917492 GXX917492 HHT917492 HRP917492 IBL917492 ILH917492 IVD917492 JEZ917492 JOV917492 JYR917492 KIN917492 KSJ917492 LCF917492 LMB917492 LVX917492 MFT917492 MPP917492 MZL917492 NJH917492 NTD917492 OCZ917492 OMV917492 OWR917492 PGN917492 PQJ917492 QAF917492 QKB917492 QTX917492 RDT917492 RNP917492 RXL917492 SHH917492 SRD917492 TAZ917492 TKV917492 TUR917492 UEN917492 UOJ917492 UYF917492 VIB917492 VRX917492 WBT917492 WLP917492 WVL917492 D983028 IZ983028 SV983028 ACR983028 AMN983028 AWJ983028 BGF983028 BQB983028 BZX983028 CJT983028 CTP983028 DDL983028 DNH983028 DXD983028 EGZ983028 EQV983028 FAR983028 FKN983028 FUJ983028 GEF983028 GOB983028 GXX983028 HHT983028 HRP983028 IBL983028 ILH983028 IVD983028 JEZ983028 JOV983028 JYR983028 KIN983028 KSJ983028 LCF983028 LMB983028 LVX983028 MFT983028 MPP983028 MZL983028 NJH983028 NTD983028 OCZ983028 OMV983028 OWR983028 PGN983028 PQJ983028 QAF983028 QKB983028 QTX983028 RDT983028 RNP983028 RXL983028 SHH983028 SRD983028 TAZ983028 TKV983028 TUR983028 UEN983028 UOJ983028 UYF983028 VIB983028 VRX983028 WBT983028 WLP983028 WVL983028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formula1>"&lt;select from list&gt;, Yes, No"</formula1>
    </dataValidation>
    <dataValidation type="list" allowBlank="1" showInputMessage="1" showErrorMessage="1" sqref="WVL983026:WVM983026 D13:E13 WLP983026:WLQ983026 WBT983026:WBU983026 VRX983026:VRY983026 VIB983026:VIC983026 UYF983026:UYG983026 UOJ983026:UOK983026 UEN983026:UEO983026 TUR983026:TUS983026 TKV983026:TKW983026 TAZ983026:TBA983026 SRD983026:SRE983026 SHH983026:SHI983026 RXL983026:RXM983026 RNP983026:RNQ983026 RDT983026:RDU983026 QTX983026:QTY983026 QKB983026:QKC983026 QAF983026:QAG983026 PQJ983026:PQK983026 PGN983026:PGO983026 OWR983026:OWS983026 OMV983026:OMW983026 OCZ983026:ODA983026 NTD983026:NTE983026 NJH983026:NJI983026 MZL983026:MZM983026 MPP983026:MPQ983026 MFT983026:MFU983026 LVX983026:LVY983026 LMB983026:LMC983026 LCF983026:LCG983026 KSJ983026:KSK983026 KIN983026:KIO983026 JYR983026:JYS983026 JOV983026:JOW983026 JEZ983026:JFA983026 IVD983026:IVE983026 ILH983026:ILI983026 IBL983026:IBM983026 HRP983026:HRQ983026 HHT983026:HHU983026 GXX983026:GXY983026 GOB983026:GOC983026 GEF983026:GEG983026 FUJ983026:FUK983026 FKN983026:FKO983026 FAR983026:FAS983026 EQV983026:EQW983026 EGZ983026:EHA983026 DXD983026:DXE983026 DNH983026:DNI983026 DDL983026:DDM983026 CTP983026:CTQ983026 CJT983026:CJU983026 BZX983026:BZY983026 BQB983026:BQC983026 BGF983026:BGG983026 AWJ983026:AWK983026 AMN983026:AMO983026 ACR983026:ACS983026 SV983026:SW983026 IZ983026:JA983026 D983026:E983026 WVL917490:WVM917490 WLP917490:WLQ917490 WBT917490:WBU917490 VRX917490:VRY917490 VIB917490:VIC917490 UYF917490:UYG917490 UOJ917490:UOK917490 UEN917490:UEO917490 TUR917490:TUS917490 TKV917490:TKW917490 TAZ917490:TBA917490 SRD917490:SRE917490 SHH917490:SHI917490 RXL917490:RXM917490 RNP917490:RNQ917490 RDT917490:RDU917490 QTX917490:QTY917490 QKB917490:QKC917490 QAF917490:QAG917490 PQJ917490:PQK917490 PGN917490:PGO917490 OWR917490:OWS917490 OMV917490:OMW917490 OCZ917490:ODA917490 NTD917490:NTE917490 NJH917490:NJI917490 MZL917490:MZM917490 MPP917490:MPQ917490 MFT917490:MFU917490 LVX917490:LVY917490 LMB917490:LMC917490 LCF917490:LCG917490 KSJ917490:KSK917490 KIN917490:KIO917490 JYR917490:JYS917490 JOV917490:JOW917490 JEZ917490:JFA917490 IVD917490:IVE917490 ILH917490:ILI917490 IBL917490:IBM917490 HRP917490:HRQ917490 HHT917490:HHU917490 GXX917490:GXY917490 GOB917490:GOC917490 GEF917490:GEG917490 FUJ917490:FUK917490 FKN917490:FKO917490 FAR917490:FAS917490 EQV917490:EQW917490 EGZ917490:EHA917490 DXD917490:DXE917490 DNH917490:DNI917490 DDL917490:DDM917490 CTP917490:CTQ917490 CJT917490:CJU917490 BZX917490:BZY917490 BQB917490:BQC917490 BGF917490:BGG917490 AWJ917490:AWK917490 AMN917490:AMO917490 ACR917490:ACS917490 SV917490:SW917490 IZ917490:JA917490 D917490:E917490 WVL851954:WVM851954 WLP851954:WLQ851954 WBT851954:WBU851954 VRX851954:VRY851954 VIB851954:VIC851954 UYF851954:UYG851954 UOJ851954:UOK851954 UEN851954:UEO851954 TUR851954:TUS851954 TKV851954:TKW851954 TAZ851954:TBA851954 SRD851954:SRE851954 SHH851954:SHI851954 RXL851954:RXM851954 RNP851954:RNQ851954 RDT851954:RDU851954 QTX851954:QTY851954 QKB851954:QKC851954 QAF851954:QAG851954 PQJ851954:PQK851954 PGN851954:PGO851954 OWR851954:OWS851954 OMV851954:OMW851954 OCZ851954:ODA851954 NTD851954:NTE851954 NJH851954:NJI851954 MZL851954:MZM851954 MPP851954:MPQ851954 MFT851954:MFU851954 LVX851954:LVY851954 LMB851954:LMC851954 LCF851954:LCG851954 KSJ851954:KSK851954 KIN851954:KIO851954 JYR851954:JYS851954 JOV851954:JOW851954 JEZ851954:JFA851954 IVD851954:IVE851954 ILH851954:ILI851954 IBL851954:IBM851954 HRP851954:HRQ851954 HHT851954:HHU851954 GXX851954:GXY851954 GOB851954:GOC851954 GEF851954:GEG851954 FUJ851954:FUK851954 FKN851954:FKO851954 FAR851954:FAS851954 EQV851954:EQW851954 EGZ851954:EHA851954 DXD851954:DXE851954 DNH851954:DNI851954 DDL851954:DDM851954 CTP851954:CTQ851954 CJT851954:CJU851954 BZX851954:BZY851954 BQB851954:BQC851954 BGF851954:BGG851954 AWJ851954:AWK851954 AMN851954:AMO851954 ACR851954:ACS851954 SV851954:SW851954 IZ851954:JA851954 D851954:E851954 WVL786418:WVM786418 WLP786418:WLQ786418 WBT786418:WBU786418 VRX786418:VRY786418 VIB786418:VIC786418 UYF786418:UYG786418 UOJ786418:UOK786418 UEN786418:UEO786418 TUR786418:TUS786418 TKV786418:TKW786418 TAZ786418:TBA786418 SRD786418:SRE786418 SHH786418:SHI786418 RXL786418:RXM786418 RNP786418:RNQ786418 RDT786418:RDU786418 QTX786418:QTY786418 QKB786418:QKC786418 QAF786418:QAG786418 PQJ786418:PQK786418 PGN786418:PGO786418 OWR786418:OWS786418 OMV786418:OMW786418 OCZ786418:ODA786418 NTD786418:NTE786418 NJH786418:NJI786418 MZL786418:MZM786418 MPP786418:MPQ786418 MFT786418:MFU786418 LVX786418:LVY786418 LMB786418:LMC786418 LCF786418:LCG786418 KSJ786418:KSK786418 KIN786418:KIO786418 JYR786418:JYS786418 JOV786418:JOW786418 JEZ786418:JFA786418 IVD786418:IVE786418 ILH786418:ILI786418 IBL786418:IBM786418 HRP786418:HRQ786418 HHT786418:HHU786418 GXX786418:GXY786418 GOB786418:GOC786418 GEF786418:GEG786418 FUJ786418:FUK786418 FKN786418:FKO786418 FAR786418:FAS786418 EQV786418:EQW786418 EGZ786418:EHA786418 DXD786418:DXE786418 DNH786418:DNI786418 DDL786418:DDM786418 CTP786418:CTQ786418 CJT786418:CJU786418 BZX786418:BZY786418 BQB786418:BQC786418 BGF786418:BGG786418 AWJ786418:AWK786418 AMN786418:AMO786418 ACR786418:ACS786418 SV786418:SW786418 IZ786418:JA786418 D786418:E786418 WVL720882:WVM720882 WLP720882:WLQ720882 WBT720882:WBU720882 VRX720882:VRY720882 VIB720882:VIC720882 UYF720882:UYG720882 UOJ720882:UOK720882 UEN720882:UEO720882 TUR720882:TUS720882 TKV720882:TKW720882 TAZ720882:TBA720882 SRD720882:SRE720882 SHH720882:SHI720882 RXL720882:RXM720882 RNP720882:RNQ720882 RDT720882:RDU720882 QTX720882:QTY720882 QKB720882:QKC720882 QAF720882:QAG720882 PQJ720882:PQK720882 PGN720882:PGO720882 OWR720882:OWS720882 OMV720882:OMW720882 OCZ720882:ODA720882 NTD720882:NTE720882 NJH720882:NJI720882 MZL720882:MZM720882 MPP720882:MPQ720882 MFT720882:MFU720882 LVX720882:LVY720882 LMB720882:LMC720882 LCF720882:LCG720882 KSJ720882:KSK720882 KIN720882:KIO720882 JYR720882:JYS720882 JOV720882:JOW720882 JEZ720882:JFA720882 IVD720882:IVE720882 ILH720882:ILI720882 IBL720882:IBM720882 HRP720882:HRQ720882 HHT720882:HHU720882 GXX720882:GXY720882 GOB720882:GOC720882 GEF720882:GEG720882 FUJ720882:FUK720882 FKN720882:FKO720882 FAR720882:FAS720882 EQV720882:EQW720882 EGZ720882:EHA720882 DXD720882:DXE720882 DNH720882:DNI720882 DDL720882:DDM720882 CTP720882:CTQ720882 CJT720882:CJU720882 BZX720882:BZY720882 BQB720882:BQC720882 BGF720882:BGG720882 AWJ720882:AWK720882 AMN720882:AMO720882 ACR720882:ACS720882 SV720882:SW720882 IZ720882:JA720882 D720882:E720882 WVL655346:WVM655346 WLP655346:WLQ655346 WBT655346:WBU655346 VRX655346:VRY655346 VIB655346:VIC655346 UYF655346:UYG655346 UOJ655346:UOK655346 UEN655346:UEO655346 TUR655346:TUS655346 TKV655346:TKW655346 TAZ655346:TBA655346 SRD655346:SRE655346 SHH655346:SHI655346 RXL655346:RXM655346 RNP655346:RNQ655346 RDT655346:RDU655346 QTX655346:QTY655346 QKB655346:QKC655346 QAF655346:QAG655346 PQJ655346:PQK655346 PGN655346:PGO655346 OWR655346:OWS655346 OMV655346:OMW655346 OCZ655346:ODA655346 NTD655346:NTE655346 NJH655346:NJI655346 MZL655346:MZM655346 MPP655346:MPQ655346 MFT655346:MFU655346 LVX655346:LVY655346 LMB655346:LMC655346 LCF655346:LCG655346 KSJ655346:KSK655346 KIN655346:KIO655346 JYR655346:JYS655346 JOV655346:JOW655346 JEZ655346:JFA655346 IVD655346:IVE655346 ILH655346:ILI655346 IBL655346:IBM655346 HRP655346:HRQ655346 HHT655346:HHU655346 GXX655346:GXY655346 GOB655346:GOC655346 GEF655346:GEG655346 FUJ655346:FUK655346 FKN655346:FKO655346 FAR655346:FAS655346 EQV655346:EQW655346 EGZ655346:EHA655346 DXD655346:DXE655346 DNH655346:DNI655346 DDL655346:DDM655346 CTP655346:CTQ655346 CJT655346:CJU655346 BZX655346:BZY655346 BQB655346:BQC655346 BGF655346:BGG655346 AWJ655346:AWK655346 AMN655346:AMO655346 ACR655346:ACS655346 SV655346:SW655346 IZ655346:JA655346 D655346:E655346 WVL589810:WVM589810 WLP589810:WLQ589810 WBT589810:WBU589810 VRX589810:VRY589810 VIB589810:VIC589810 UYF589810:UYG589810 UOJ589810:UOK589810 UEN589810:UEO589810 TUR589810:TUS589810 TKV589810:TKW589810 TAZ589810:TBA589810 SRD589810:SRE589810 SHH589810:SHI589810 RXL589810:RXM589810 RNP589810:RNQ589810 RDT589810:RDU589810 QTX589810:QTY589810 QKB589810:QKC589810 QAF589810:QAG589810 PQJ589810:PQK589810 PGN589810:PGO589810 OWR589810:OWS589810 OMV589810:OMW589810 OCZ589810:ODA589810 NTD589810:NTE589810 NJH589810:NJI589810 MZL589810:MZM589810 MPP589810:MPQ589810 MFT589810:MFU589810 LVX589810:LVY589810 LMB589810:LMC589810 LCF589810:LCG589810 KSJ589810:KSK589810 KIN589810:KIO589810 JYR589810:JYS589810 JOV589810:JOW589810 JEZ589810:JFA589810 IVD589810:IVE589810 ILH589810:ILI589810 IBL589810:IBM589810 HRP589810:HRQ589810 HHT589810:HHU589810 GXX589810:GXY589810 GOB589810:GOC589810 GEF589810:GEG589810 FUJ589810:FUK589810 FKN589810:FKO589810 FAR589810:FAS589810 EQV589810:EQW589810 EGZ589810:EHA589810 DXD589810:DXE589810 DNH589810:DNI589810 DDL589810:DDM589810 CTP589810:CTQ589810 CJT589810:CJU589810 BZX589810:BZY589810 BQB589810:BQC589810 BGF589810:BGG589810 AWJ589810:AWK589810 AMN589810:AMO589810 ACR589810:ACS589810 SV589810:SW589810 IZ589810:JA589810 D589810:E589810 WVL524274:WVM524274 WLP524274:WLQ524274 WBT524274:WBU524274 VRX524274:VRY524274 VIB524274:VIC524274 UYF524274:UYG524274 UOJ524274:UOK524274 UEN524274:UEO524274 TUR524274:TUS524274 TKV524274:TKW524274 TAZ524274:TBA524274 SRD524274:SRE524274 SHH524274:SHI524274 RXL524274:RXM524274 RNP524274:RNQ524274 RDT524274:RDU524274 QTX524274:QTY524274 QKB524274:QKC524274 QAF524274:QAG524274 PQJ524274:PQK524274 PGN524274:PGO524274 OWR524274:OWS524274 OMV524274:OMW524274 OCZ524274:ODA524274 NTD524274:NTE524274 NJH524274:NJI524274 MZL524274:MZM524274 MPP524274:MPQ524274 MFT524274:MFU524274 LVX524274:LVY524274 LMB524274:LMC524274 LCF524274:LCG524274 KSJ524274:KSK524274 KIN524274:KIO524274 JYR524274:JYS524274 JOV524274:JOW524274 JEZ524274:JFA524274 IVD524274:IVE524274 ILH524274:ILI524274 IBL524274:IBM524274 HRP524274:HRQ524274 HHT524274:HHU524274 GXX524274:GXY524274 GOB524274:GOC524274 GEF524274:GEG524274 FUJ524274:FUK524274 FKN524274:FKO524274 FAR524274:FAS524274 EQV524274:EQW524274 EGZ524274:EHA524274 DXD524274:DXE524274 DNH524274:DNI524274 DDL524274:DDM524274 CTP524274:CTQ524274 CJT524274:CJU524274 BZX524274:BZY524274 BQB524274:BQC524274 BGF524274:BGG524274 AWJ524274:AWK524274 AMN524274:AMO524274 ACR524274:ACS524274 SV524274:SW524274 IZ524274:JA524274 D524274:E524274 WVL458738:WVM458738 WLP458738:WLQ458738 WBT458738:WBU458738 VRX458738:VRY458738 VIB458738:VIC458738 UYF458738:UYG458738 UOJ458738:UOK458738 UEN458738:UEO458738 TUR458738:TUS458738 TKV458738:TKW458738 TAZ458738:TBA458738 SRD458738:SRE458738 SHH458738:SHI458738 RXL458738:RXM458738 RNP458738:RNQ458738 RDT458738:RDU458738 QTX458738:QTY458738 QKB458738:QKC458738 QAF458738:QAG458738 PQJ458738:PQK458738 PGN458738:PGO458738 OWR458738:OWS458738 OMV458738:OMW458738 OCZ458738:ODA458738 NTD458738:NTE458738 NJH458738:NJI458738 MZL458738:MZM458738 MPP458738:MPQ458738 MFT458738:MFU458738 LVX458738:LVY458738 LMB458738:LMC458738 LCF458738:LCG458738 KSJ458738:KSK458738 KIN458738:KIO458738 JYR458738:JYS458738 JOV458738:JOW458738 JEZ458738:JFA458738 IVD458738:IVE458738 ILH458738:ILI458738 IBL458738:IBM458738 HRP458738:HRQ458738 HHT458738:HHU458738 GXX458738:GXY458738 GOB458738:GOC458738 GEF458738:GEG458738 FUJ458738:FUK458738 FKN458738:FKO458738 FAR458738:FAS458738 EQV458738:EQW458738 EGZ458738:EHA458738 DXD458738:DXE458738 DNH458738:DNI458738 DDL458738:DDM458738 CTP458738:CTQ458738 CJT458738:CJU458738 BZX458738:BZY458738 BQB458738:BQC458738 BGF458738:BGG458738 AWJ458738:AWK458738 AMN458738:AMO458738 ACR458738:ACS458738 SV458738:SW458738 IZ458738:JA458738 D458738:E458738 WVL393202:WVM393202 WLP393202:WLQ393202 WBT393202:WBU393202 VRX393202:VRY393202 VIB393202:VIC393202 UYF393202:UYG393202 UOJ393202:UOK393202 UEN393202:UEO393202 TUR393202:TUS393202 TKV393202:TKW393202 TAZ393202:TBA393202 SRD393202:SRE393202 SHH393202:SHI393202 RXL393202:RXM393202 RNP393202:RNQ393202 RDT393202:RDU393202 QTX393202:QTY393202 QKB393202:QKC393202 QAF393202:QAG393202 PQJ393202:PQK393202 PGN393202:PGO393202 OWR393202:OWS393202 OMV393202:OMW393202 OCZ393202:ODA393202 NTD393202:NTE393202 NJH393202:NJI393202 MZL393202:MZM393202 MPP393202:MPQ393202 MFT393202:MFU393202 LVX393202:LVY393202 LMB393202:LMC393202 LCF393202:LCG393202 KSJ393202:KSK393202 KIN393202:KIO393202 JYR393202:JYS393202 JOV393202:JOW393202 JEZ393202:JFA393202 IVD393202:IVE393202 ILH393202:ILI393202 IBL393202:IBM393202 HRP393202:HRQ393202 HHT393202:HHU393202 GXX393202:GXY393202 GOB393202:GOC393202 GEF393202:GEG393202 FUJ393202:FUK393202 FKN393202:FKO393202 FAR393202:FAS393202 EQV393202:EQW393202 EGZ393202:EHA393202 DXD393202:DXE393202 DNH393202:DNI393202 DDL393202:DDM393202 CTP393202:CTQ393202 CJT393202:CJU393202 BZX393202:BZY393202 BQB393202:BQC393202 BGF393202:BGG393202 AWJ393202:AWK393202 AMN393202:AMO393202 ACR393202:ACS393202 SV393202:SW393202 IZ393202:JA393202 D393202:E393202 WVL327666:WVM327666 WLP327666:WLQ327666 WBT327666:WBU327666 VRX327666:VRY327666 VIB327666:VIC327666 UYF327666:UYG327666 UOJ327666:UOK327666 UEN327666:UEO327666 TUR327666:TUS327666 TKV327666:TKW327666 TAZ327666:TBA327666 SRD327666:SRE327666 SHH327666:SHI327666 RXL327666:RXM327666 RNP327666:RNQ327666 RDT327666:RDU327666 QTX327666:QTY327666 QKB327666:QKC327666 QAF327666:QAG327666 PQJ327666:PQK327666 PGN327666:PGO327666 OWR327666:OWS327666 OMV327666:OMW327666 OCZ327666:ODA327666 NTD327666:NTE327666 NJH327666:NJI327666 MZL327666:MZM327666 MPP327666:MPQ327666 MFT327666:MFU327666 LVX327666:LVY327666 LMB327666:LMC327666 LCF327666:LCG327666 KSJ327666:KSK327666 KIN327666:KIO327666 JYR327666:JYS327666 JOV327666:JOW327666 JEZ327666:JFA327666 IVD327666:IVE327666 ILH327666:ILI327666 IBL327666:IBM327666 HRP327666:HRQ327666 HHT327666:HHU327666 GXX327666:GXY327666 GOB327666:GOC327666 GEF327666:GEG327666 FUJ327666:FUK327666 FKN327666:FKO327666 FAR327666:FAS327666 EQV327666:EQW327666 EGZ327666:EHA327666 DXD327666:DXE327666 DNH327666:DNI327666 DDL327666:DDM327666 CTP327666:CTQ327666 CJT327666:CJU327666 BZX327666:BZY327666 BQB327666:BQC327666 BGF327666:BGG327666 AWJ327666:AWK327666 AMN327666:AMO327666 ACR327666:ACS327666 SV327666:SW327666 IZ327666:JA327666 D327666:E327666 WVL262130:WVM262130 WLP262130:WLQ262130 WBT262130:WBU262130 VRX262130:VRY262130 VIB262130:VIC262130 UYF262130:UYG262130 UOJ262130:UOK262130 UEN262130:UEO262130 TUR262130:TUS262130 TKV262130:TKW262130 TAZ262130:TBA262130 SRD262130:SRE262130 SHH262130:SHI262130 RXL262130:RXM262130 RNP262130:RNQ262130 RDT262130:RDU262130 QTX262130:QTY262130 QKB262130:QKC262130 QAF262130:QAG262130 PQJ262130:PQK262130 PGN262130:PGO262130 OWR262130:OWS262130 OMV262130:OMW262130 OCZ262130:ODA262130 NTD262130:NTE262130 NJH262130:NJI262130 MZL262130:MZM262130 MPP262130:MPQ262130 MFT262130:MFU262130 LVX262130:LVY262130 LMB262130:LMC262130 LCF262130:LCG262130 KSJ262130:KSK262130 KIN262130:KIO262130 JYR262130:JYS262130 JOV262130:JOW262130 JEZ262130:JFA262130 IVD262130:IVE262130 ILH262130:ILI262130 IBL262130:IBM262130 HRP262130:HRQ262130 HHT262130:HHU262130 GXX262130:GXY262130 GOB262130:GOC262130 GEF262130:GEG262130 FUJ262130:FUK262130 FKN262130:FKO262130 FAR262130:FAS262130 EQV262130:EQW262130 EGZ262130:EHA262130 DXD262130:DXE262130 DNH262130:DNI262130 DDL262130:DDM262130 CTP262130:CTQ262130 CJT262130:CJU262130 BZX262130:BZY262130 BQB262130:BQC262130 BGF262130:BGG262130 AWJ262130:AWK262130 AMN262130:AMO262130 ACR262130:ACS262130 SV262130:SW262130 IZ262130:JA262130 D262130:E262130 WVL196594:WVM196594 WLP196594:WLQ196594 WBT196594:WBU196594 VRX196594:VRY196594 VIB196594:VIC196594 UYF196594:UYG196594 UOJ196594:UOK196594 UEN196594:UEO196594 TUR196594:TUS196594 TKV196594:TKW196594 TAZ196594:TBA196594 SRD196594:SRE196594 SHH196594:SHI196594 RXL196594:RXM196594 RNP196594:RNQ196594 RDT196594:RDU196594 QTX196594:QTY196594 QKB196594:QKC196594 QAF196594:QAG196594 PQJ196594:PQK196594 PGN196594:PGO196594 OWR196594:OWS196594 OMV196594:OMW196594 OCZ196594:ODA196594 NTD196594:NTE196594 NJH196594:NJI196594 MZL196594:MZM196594 MPP196594:MPQ196594 MFT196594:MFU196594 LVX196594:LVY196594 LMB196594:LMC196594 LCF196594:LCG196594 KSJ196594:KSK196594 KIN196594:KIO196594 JYR196594:JYS196594 JOV196594:JOW196594 JEZ196594:JFA196594 IVD196594:IVE196594 ILH196594:ILI196594 IBL196594:IBM196594 HRP196594:HRQ196594 HHT196594:HHU196594 GXX196594:GXY196594 GOB196594:GOC196594 GEF196594:GEG196594 FUJ196594:FUK196594 FKN196594:FKO196594 FAR196594:FAS196594 EQV196594:EQW196594 EGZ196594:EHA196594 DXD196594:DXE196594 DNH196594:DNI196594 DDL196594:DDM196594 CTP196594:CTQ196594 CJT196594:CJU196594 BZX196594:BZY196594 BQB196594:BQC196594 BGF196594:BGG196594 AWJ196594:AWK196594 AMN196594:AMO196594 ACR196594:ACS196594 SV196594:SW196594 IZ196594:JA196594 D196594:E196594 WVL131058:WVM131058 WLP131058:WLQ131058 WBT131058:WBU131058 VRX131058:VRY131058 VIB131058:VIC131058 UYF131058:UYG131058 UOJ131058:UOK131058 UEN131058:UEO131058 TUR131058:TUS131058 TKV131058:TKW131058 TAZ131058:TBA131058 SRD131058:SRE131058 SHH131058:SHI131058 RXL131058:RXM131058 RNP131058:RNQ131058 RDT131058:RDU131058 QTX131058:QTY131058 QKB131058:QKC131058 QAF131058:QAG131058 PQJ131058:PQK131058 PGN131058:PGO131058 OWR131058:OWS131058 OMV131058:OMW131058 OCZ131058:ODA131058 NTD131058:NTE131058 NJH131058:NJI131058 MZL131058:MZM131058 MPP131058:MPQ131058 MFT131058:MFU131058 LVX131058:LVY131058 LMB131058:LMC131058 LCF131058:LCG131058 KSJ131058:KSK131058 KIN131058:KIO131058 JYR131058:JYS131058 JOV131058:JOW131058 JEZ131058:JFA131058 IVD131058:IVE131058 ILH131058:ILI131058 IBL131058:IBM131058 HRP131058:HRQ131058 HHT131058:HHU131058 GXX131058:GXY131058 GOB131058:GOC131058 GEF131058:GEG131058 FUJ131058:FUK131058 FKN131058:FKO131058 FAR131058:FAS131058 EQV131058:EQW131058 EGZ131058:EHA131058 DXD131058:DXE131058 DNH131058:DNI131058 DDL131058:DDM131058 CTP131058:CTQ131058 CJT131058:CJU131058 BZX131058:BZY131058 BQB131058:BQC131058 BGF131058:BGG131058 AWJ131058:AWK131058 AMN131058:AMO131058 ACR131058:ACS131058 SV131058:SW131058 IZ131058:JA131058 D131058:E131058 WVL65522:WVM65522 WLP65522:WLQ65522 WBT65522:WBU65522 VRX65522:VRY65522 VIB65522:VIC65522 UYF65522:UYG65522 UOJ65522:UOK65522 UEN65522:UEO65522 TUR65522:TUS65522 TKV65522:TKW65522 TAZ65522:TBA65522 SRD65522:SRE65522 SHH65522:SHI65522 RXL65522:RXM65522 RNP65522:RNQ65522 RDT65522:RDU65522 QTX65522:QTY65522 QKB65522:QKC65522 QAF65522:QAG65522 PQJ65522:PQK65522 PGN65522:PGO65522 OWR65522:OWS65522 OMV65522:OMW65522 OCZ65522:ODA65522 NTD65522:NTE65522 NJH65522:NJI65522 MZL65522:MZM65522 MPP65522:MPQ65522 MFT65522:MFU65522 LVX65522:LVY65522 LMB65522:LMC65522 LCF65522:LCG65522 KSJ65522:KSK65522 KIN65522:KIO65522 JYR65522:JYS65522 JOV65522:JOW65522 JEZ65522:JFA65522 IVD65522:IVE65522 ILH65522:ILI65522 IBL65522:IBM65522 HRP65522:HRQ65522 HHT65522:HHU65522 GXX65522:GXY65522 GOB65522:GOC65522 GEF65522:GEG65522 FUJ65522:FUK65522 FKN65522:FKO65522 FAR65522:FAS65522 EQV65522:EQW65522 EGZ65522:EHA65522 DXD65522:DXE65522 DNH65522:DNI65522 DDL65522:DDM65522 CTP65522:CTQ65522 CJT65522:CJU65522 BZX65522:BZY65522 BQB65522:BQC65522 BGF65522:BGG65522 AWJ65522:AWK65522 AMN65522:AMO65522 ACR65522:ACS65522 SV65522:SW65522 IZ65522:JA65522 D65522:E65522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$C$119:$C$128</formula1>
    </dataValidation>
    <dataValidation type="list" allowBlank="1" showInputMessage="1" showErrorMessage="1" sqref="WVL983027:WVM983027 D14:E14 WLP983027:WLQ983027 WBT983027:WBU983027 VRX983027:VRY983027 VIB983027:VIC983027 UYF983027:UYG983027 UOJ983027:UOK983027 UEN983027:UEO983027 TUR983027:TUS983027 TKV983027:TKW983027 TAZ983027:TBA983027 SRD983027:SRE983027 SHH983027:SHI983027 RXL983027:RXM983027 RNP983027:RNQ983027 RDT983027:RDU983027 QTX983027:QTY983027 QKB983027:QKC983027 QAF983027:QAG983027 PQJ983027:PQK983027 PGN983027:PGO983027 OWR983027:OWS983027 OMV983027:OMW983027 OCZ983027:ODA983027 NTD983027:NTE983027 NJH983027:NJI983027 MZL983027:MZM983027 MPP983027:MPQ983027 MFT983027:MFU983027 LVX983027:LVY983027 LMB983027:LMC983027 LCF983027:LCG983027 KSJ983027:KSK983027 KIN983027:KIO983027 JYR983027:JYS983027 JOV983027:JOW983027 JEZ983027:JFA983027 IVD983027:IVE983027 ILH983027:ILI983027 IBL983027:IBM983027 HRP983027:HRQ983027 HHT983027:HHU983027 GXX983027:GXY983027 GOB983027:GOC983027 GEF983027:GEG983027 FUJ983027:FUK983027 FKN983027:FKO983027 FAR983027:FAS983027 EQV983027:EQW983027 EGZ983027:EHA983027 DXD983027:DXE983027 DNH983027:DNI983027 DDL983027:DDM983027 CTP983027:CTQ983027 CJT983027:CJU983027 BZX983027:BZY983027 BQB983027:BQC983027 BGF983027:BGG983027 AWJ983027:AWK983027 AMN983027:AMO983027 ACR983027:ACS983027 SV983027:SW983027 IZ983027:JA983027 D983027:E983027 WVL917491:WVM917491 WLP917491:WLQ917491 WBT917491:WBU917491 VRX917491:VRY917491 VIB917491:VIC917491 UYF917491:UYG917491 UOJ917491:UOK917491 UEN917491:UEO917491 TUR917491:TUS917491 TKV917491:TKW917491 TAZ917491:TBA917491 SRD917491:SRE917491 SHH917491:SHI917491 RXL917491:RXM917491 RNP917491:RNQ917491 RDT917491:RDU917491 QTX917491:QTY917491 QKB917491:QKC917491 QAF917491:QAG917491 PQJ917491:PQK917491 PGN917491:PGO917491 OWR917491:OWS917491 OMV917491:OMW917491 OCZ917491:ODA917491 NTD917491:NTE917491 NJH917491:NJI917491 MZL917491:MZM917491 MPP917491:MPQ917491 MFT917491:MFU917491 LVX917491:LVY917491 LMB917491:LMC917491 LCF917491:LCG917491 KSJ917491:KSK917491 KIN917491:KIO917491 JYR917491:JYS917491 JOV917491:JOW917491 JEZ917491:JFA917491 IVD917491:IVE917491 ILH917491:ILI917491 IBL917491:IBM917491 HRP917491:HRQ917491 HHT917491:HHU917491 GXX917491:GXY917491 GOB917491:GOC917491 GEF917491:GEG917491 FUJ917491:FUK917491 FKN917491:FKO917491 FAR917491:FAS917491 EQV917491:EQW917491 EGZ917491:EHA917491 DXD917491:DXE917491 DNH917491:DNI917491 DDL917491:DDM917491 CTP917491:CTQ917491 CJT917491:CJU917491 BZX917491:BZY917491 BQB917491:BQC917491 BGF917491:BGG917491 AWJ917491:AWK917491 AMN917491:AMO917491 ACR917491:ACS917491 SV917491:SW917491 IZ917491:JA917491 D917491:E917491 WVL851955:WVM851955 WLP851955:WLQ851955 WBT851955:WBU851955 VRX851955:VRY851955 VIB851955:VIC851955 UYF851955:UYG851955 UOJ851955:UOK851955 UEN851955:UEO851955 TUR851955:TUS851955 TKV851955:TKW851955 TAZ851955:TBA851955 SRD851955:SRE851955 SHH851955:SHI851955 RXL851955:RXM851955 RNP851955:RNQ851955 RDT851955:RDU851955 QTX851955:QTY851955 QKB851955:QKC851955 QAF851955:QAG851955 PQJ851955:PQK851955 PGN851955:PGO851955 OWR851955:OWS851955 OMV851955:OMW851955 OCZ851955:ODA851955 NTD851955:NTE851955 NJH851955:NJI851955 MZL851955:MZM851955 MPP851955:MPQ851955 MFT851955:MFU851955 LVX851955:LVY851955 LMB851955:LMC851955 LCF851955:LCG851955 KSJ851955:KSK851955 KIN851955:KIO851955 JYR851955:JYS851955 JOV851955:JOW851955 JEZ851955:JFA851955 IVD851955:IVE851955 ILH851955:ILI851955 IBL851955:IBM851955 HRP851955:HRQ851955 HHT851955:HHU851955 GXX851955:GXY851955 GOB851955:GOC851955 GEF851955:GEG851955 FUJ851955:FUK851955 FKN851955:FKO851955 FAR851955:FAS851955 EQV851955:EQW851955 EGZ851955:EHA851955 DXD851955:DXE851955 DNH851955:DNI851955 DDL851955:DDM851955 CTP851955:CTQ851955 CJT851955:CJU851955 BZX851955:BZY851955 BQB851955:BQC851955 BGF851955:BGG851955 AWJ851955:AWK851955 AMN851955:AMO851955 ACR851955:ACS851955 SV851955:SW851955 IZ851955:JA851955 D851955:E851955 WVL786419:WVM786419 WLP786419:WLQ786419 WBT786419:WBU786419 VRX786419:VRY786419 VIB786419:VIC786419 UYF786419:UYG786419 UOJ786419:UOK786419 UEN786419:UEO786419 TUR786419:TUS786419 TKV786419:TKW786419 TAZ786419:TBA786419 SRD786419:SRE786419 SHH786419:SHI786419 RXL786419:RXM786419 RNP786419:RNQ786419 RDT786419:RDU786419 QTX786419:QTY786419 QKB786419:QKC786419 QAF786419:QAG786419 PQJ786419:PQK786419 PGN786419:PGO786419 OWR786419:OWS786419 OMV786419:OMW786419 OCZ786419:ODA786419 NTD786419:NTE786419 NJH786419:NJI786419 MZL786419:MZM786419 MPP786419:MPQ786419 MFT786419:MFU786419 LVX786419:LVY786419 LMB786419:LMC786419 LCF786419:LCG786419 KSJ786419:KSK786419 KIN786419:KIO786419 JYR786419:JYS786419 JOV786419:JOW786419 JEZ786419:JFA786419 IVD786419:IVE786419 ILH786419:ILI786419 IBL786419:IBM786419 HRP786419:HRQ786419 HHT786419:HHU786419 GXX786419:GXY786419 GOB786419:GOC786419 GEF786419:GEG786419 FUJ786419:FUK786419 FKN786419:FKO786419 FAR786419:FAS786419 EQV786419:EQW786419 EGZ786419:EHA786419 DXD786419:DXE786419 DNH786419:DNI786419 DDL786419:DDM786419 CTP786419:CTQ786419 CJT786419:CJU786419 BZX786419:BZY786419 BQB786419:BQC786419 BGF786419:BGG786419 AWJ786419:AWK786419 AMN786419:AMO786419 ACR786419:ACS786419 SV786419:SW786419 IZ786419:JA786419 D786419:E786419 WVL720883:WVM720883 WLP720883:WLQ720883 WBT720883:WBU720883 VRX720883:VRY720883 VIB720883:VIC720883 UYF720883:UYG720883 UOJ720883:UOK720883 UEN720883:UEO720883 TUR720883:TUS720883 TKV720883:TKW720883 TAZ720883:TBA720883 SRD720883:SRE720883 SHH720883:SHI720883 RXL720883:RXM720883 RNP720883:RNQ720883 RDT720883:RDU720883 QTX720883:QTY720883 QKB720883:QKC720883 QAF720883:QAG720883 PQJ720883:PQK720883 PGN720883:PGO720883 OWR720883:OWS720883 OMV720883:OMW720883 OCZ720883:ODA720883 NTD720883:NTE720883 NJH720883:NJI720883 MZL720883:MZM720883 MPP720883:MPQ720883 MFT720883:MFU720883 LVX720883:LVY720883 LMB720883:LMC720883 LCF720883:LCG720883 KSJ720883:KSK720883 KIN720883:KIO720883 JYR720883:JYS720883 JOV720883:JOW720883 JEZ720883:JFA720883 IVD720883:IVE720883 ILH720883:ILI720883 IBL720883:IBM720883 HRP720883:HRQ720883 HHT720883:HHU720883 GXX720883:GXY720883 GOB720883:GOC720883 GEF720883:GEG720883 FUJ720883:FUK720883 FKN720883:FKO720883 FAR720883:FAS720883 EQV720883:EQW720883 EGZ720883:EHA720883 DXD720883:DXE720883 DNH720883:DNI720883 DDL720883:DDM720883 CTP720883:CTQ720883 CJT720883:CJU720883 BZX720883:BZY720883 BQB720883:BQC720883 BGF720883:BGG720883 AWJ720883:AWK720883 AMN720883:AMO720883 ACR720883:ACS720883 SV720883:SW720883 IZ720883:JA720883 D720883:E720883 WVL655347:WVM655347 WLP655347:WLQ655347 WBT655347:WBU655347 VRX655347:VRY655347 VIB655347:VIC655347 UYF655347:UYG655347 UOJ655347:UOK655347 UEN655347:UEO655347 TUR655347:TUS655347 TKV655347:TKW655347 TAZ655347:TBA655347 SRD655347:SRE655347 SHH655347:SHI655347 RXL655347:RXM655347 RNP655347:RNQ655347 RDT655347:RDU655347 QTX655347:QTY655347 QKB655347:QKC655347 QAF655347:QAG655347 PQJ655347:PQK655347 PGN655347:PGO655347 OWR655347:OWS655347 OMV655347:OMW655347 OCZ655347:ODA655347 NTD655347:NTE655347 NJH655347:NJI655347 MZL655347:MZM655347 MPP655347:MPQ655347 MFT655347:MFU655347 LVX655347:LVY655347 LMB655347:LMC655347 LCF655347:LCG655347 KSJ655347:KSK655347 KIN655347:KIO655347 JYR655347:JYS655347 JOV655347:JOW655347 JEZ655347:JFA655347 IVD655347:IVE655347 ILH655347:ILI655347 IBL655347:IBM655347 HRP655347:HRQ655347 HHT655347:HHU655347 GXX655347:GXY655347 GOB655347:GOC655347 GEF655347:GEG655347 FUJ655347:FUK655347 FKN655347:FKO655347 FAR655347:FAS655347 EQV655347:EQW655347 EGZ655347:EHA655347 DXD655347:DXE655347 DNH655347:DNI655347 DDL655347:DDM655347 CTP655347:CTQ655347 CJT655347:CJU655347 BZX655347:BZY655347 BQB655347:BQC655347 BGF655347:BGG655347 AWJ655347:AWK655347 AMN655347:AMO655347 ACR655347:ACS655347 SV655347:SW655347 IZ655347:JA655347 D655347:E655347 WVL589811:WVM589811 WLP589811:WLQ589811 WBT589811:WBU589811 VRX589811:VRY589811 VIB589811:VIC589811 UYF589811:UYG589811 UOJ589811:UOK589811 UEN589811:UEO589811 TUR589811:TUS589811 TKV589811:TKW589811 TAZ589811:TBA589811 SRD589811:SRE589811 SHH589811:SHI589811 RXL589811:RXM589811 RNP589811:RNQ589811 RDT589811:RDU589811 QTX589811:QTY589811 QKB589811:QKC589811 QAF589811:QAG589811 PQJ589811:PQK589811 PGN589811:PGO589811 OWR589811:OWS589811 OMV589811:OMW589811 OCZ589811:ODA589811 NTD589811:NTE589811 NJH589811:NJI589811 MZL589811:MZM589811 MPP589811:MPQ589811 MFT589811:MFU589811 LVX589811:LVY589811 LMB589811:LMC589811 LCF589811:LCG589811 KSJ589811:KSK589811 KIN589811:KIO589811 JYR589811:JYS589811 JOV589811:JOW589811 JEZ589811:JFA589811 IVD589811:IVE589811 ILH589811:ILI589811 IBL589811:IBM589811 HRP589811:HRQ589811 HHT589811:HHU589811 GXX589811:GXY589811 GOB589811:GOC589811 GEF589811:GEG589811 FUJ589811:FUK589811 FKN589811:FKO589811 FAR589811:FAS589811 EQV589811:EQW589811 EGZ589811:EHA589811 DXD589811:DXE589811 DNH589811:DNI589811 DDL589811:DDM589811 CTP589811:CTQ589811 CJT589811:CJU589811 BZX589811:BZY589811 BQB589811:BQC589811 BGF589811:BGG589811 AWJ589811:AWK589811 AMN589811:AMO589811 ACR589811:ACS589811 SV589811:SW589811 IZ589811:JA589811 D589811:E589811 WVL524275:WVM524275 WLP524275:WLQ524275 WBT524275:WBU524275 VRX524275:VRY524275 VIB524275:VIC524275 UYF524275:UYG524275 UOJ524275:UOK524275 UEN524275:UEO524275 TUR524275:TUS524275 TKV524275:TKW524275 TAZ524275:TBA524275 SRD524275:SRE524275 SHH524275:SHI524275 RXL524275:RXM524275 RNP524275:RNQ524275 RDT524275:RDU524275 QTX524275:QTY524275 QKB524275:QKC524275 QAF524275:QAG524275 PQJ524275:PQK524275 PGN524275:PGO524275 OWR524275:OWS524275 OMV524275:OMW524275 OCZ524275:ODA524275 NTD524275:NTE524275 NJH524275:NJI524275 MZL524275:MZM524275 MPP524275:MPQ524275 MFT524275:MFU524275 LVX524275:LVY524275 LMB524275:LMC524275 LCF524275:LCG524275 KSJ524275:KSK524275 KIN524275:KIO524275 JYR524275:JYS524275 JOV524275:JOW524275 JEZ524275:JFA524275 IVD524275:IVE524275 ILH524275:ILI524275 IBL524275:IBM524275 HRP524275:HRQ524275 HHT524275:HHU524275 GXX524275:GXY524275 GOB524275:GOC524275 GEF524275:GEG524275 FUJ524275:FUK524275 FKN524275:FKO524275 FAR524275:FAS524275 EQV524275:EQW524275 EGZ524275:EHA524275 DXD524275:DXE524275 DNH524275:DNI524275 DDL524275:DDM524275 CTP524275:CTQ524275 CJT524275:CJU524275 BZX524275:BZY524275 BQB524275:BQC524275 BGF524275:BGG524275 AWJ524275:AWK524275 AMN524275:AMO524275 ACR524275:ACS524275 SV524275:SW524275 IZ524275:JA524275 D524275:E524275 WVL458739:WVM458739 WLP458739:WLQ458739 WBT458739:WBU458739 VRX458739:VRY458739 VIB458739:VIC458739 UYF458739:UYG458739 UOJ458739:UOK458739 UEN458739:UEO458739 TUR458739:TUS458739 TKV458739:TKW458739 TAZ458739:TBA458739 SRD458739:SRE458739 SHH458739:SHI458739 RXL458739:RXM458739 RNP458739:RNQ458739 RDT458739:RDU458739 QTX458739:QTY458739 QKB458739:QKC458739 QAF458739:QAG458739 PQJ458739:PQK458739 PGN458739:PGO458739 OWR458739:OWS458739 OMV458739:OMW458739 OCZ458739:ODA458739 NTD458739:NTE458739 NJH458739:NJI458739 MZL458739:MZM458739 MPP458739:MPQ458739 MFT458739:MFU458739 LVX458739:LVY458739 LMB458739:LMC458739 LCF458739:LCG458739 KSJ458739:KSK458739 KIN458739:KIO458739 JYR458739:JYS458739 JOV458739:JOW458739 JEZ458739:JFA458739 IVD458739:IVE458739 ILH458739:ILI458739 IBL458739:IBM458739 HRP458739:HRQ458739 HHT458739:HHU458739 GXX458739:GXY458739 GOB458739:GOC458739 GEF458739:GEG458739 FUJ458739:FUK458739 FKN458739:FKO458739 FAR458739:FAS458739 EQV458739:EQW458739 EGZ458739:EHA458739 DXD458739:DXE458739 DNH458739:DNI458739 DDL458739:DDM458739 CTP458739:CTQ458739 CJT458739:CJU458739 BZX458739:BZY458739 BQB458739:BQC458739 BGF458739:BGG458739 AWJ458739:AWK458739 AMN458739:AMO458739 ACR458739:ACS458739 SV458739:SW458739 IZ458739:JA458739 D458739:E458739 WVL393203:WVM393203 WLP393203:WLQ393203 WBT393203:WBU393203 VRX393203:VRY393203 VIB393203:VIC393203 UYF393203:UYG393203 UOJ393203:UOK393203 UEN393203:UEO393203 TUR393203:TUS393203 TKV393203:TKW393203 TAZ393203:TBA393203 SRD393203:SRE393203 SHH393203:SHI393203 RXL393203:RXM393203 RNP393203:RNQ393203 RDT393203:RDU393203 QTX393203:QTY393203 QKB393203:QKC393203 QAF393203:QAG393203 PQJ393203:PQK393203 PGN393203:PGO393203 OWR393203:OWS393203 OMV393203:OMW393203 OCZ393203:ODA393203 NTD393203:NTE393203 NJH393203:NJI393203 MZL393203:MZM393203 MPP393203:MPQ393203 MFT393203:MFU393203 LVX393203:LVY393203 LMB393203:LMC393203 LCF393203:LCG393203 KSJ393203:KSK393203 KIN393203:KIO393203 JYR393203:JYS393203 JOV393203:JOW393203 JEZ393203:JFA393203 IVD393203:IVE393203 ILH393203:ILI393203 IBL393203:IBM393203 HRP393203:HRQ393203 HHT393203:HHU393203 GXX393203:GXY393203 GOB393203:GOC393203 GEF393203:GEG393203 FUJ393203:FUK393203 FKN393203:FKO393203 FAR393203:FAS393203 EQV393203:EQW393203 EGZ393203:EHA393203 DXD393203:DXE393203 DNH393203:DNI393203 DDL393203:DDM393203 CTP393203:CTQ393203 CJT393203:CJU393203 BZX393203:BZY393203 BQB393203:BQC393203 BGF393203:BGG393203 AWJ393203:AWK393203 AMN393203:AMO393203 ACR393203:ACS393203 SV393203:SW393203 IZ393203:JA393203 D393203:E393203 WVL327667:WVM327667 WLP327667:WLQ327667 WBT327667:WBU327667 VRX327667:VRY327667 VIB327667:VIC327667 UYF327667:UYG327667 UOJ327667:UOK327667 UEN327667:UEO327667 TUR327667:TUS327667 TKV327667:TKW327667 TAZ327667:TBA327667 SRD327667:SRE327667 SHH327667:SHI327667 RXL327667:RXM327667 RNP327667:RNQ327667 RDT327667:RDU327667 QTX327667:QTY327667 QKB327667:QKC327667 QAF327667:QAG327667 PQJ327667:PQK327667 PGN327667:PGO327667 OWR327667:OWS327667 OMV327667:OMW327667 OCZ327667:ODA327667 NTD327667:NTE327667 NJH327667:NJI327667 MZL327667:MZM327667 MPP327667:MPQ327667 MFT327667:MFU327667 LVX327667:LVY327667 LMB327667:LMC327667 LCF327667:LCG327667 KSJ327667:KSK327667 KIN327667:KIO327667 JYR327667:JYS327667 JOV327667:JOW327667 JEZ327667:JFA327667 IVD327667:IVE327667 ILH327667:ILI327667 IBL327667:IBM327667 HRP327667:HRQ327667 HHT327667:HHU327667 GXX327667:GXY327667 GOB327667:GOC327667 GEF327667:GEG327667 FUJ327667:FUK327667 FKN327667:FKO327667 FAR327667:FAS327667 EQV327667:EQW327667 EGZ327667:EHA327667 DXD327667:DXE327667 DNH327667:DNI327667 DDL327667:DDM327667 CTP327667:CTQ327667 CJT327667:CJU327667 BZX327667:BZY327667 BQB327667:BQC327667 BGF327667:BGG327667 AWJ327667:AWK327667 AMN327667:AMO327667 ACR327667:ACS327667 SV327667:SW327667 IZ327667:JA327667 D327667:E327667 WVL262131:WVM262131 WLP262131:WLQ262131 WBT262131:WBU262131 VRX262131:VRY262131 VIB262131:VIC262131 UYF262131:UYG262131 UOJ262131:UOK262131 UEN262131:UEO262131 TUR262131:TUS262131 TKV262131:TKW262131 TAZ262131:TBA262131 SRD262131:SRE262131 SHH262131:SHI262131 RXL262131:RXM262131 RNP262131:RNQ262131 RDT262131:RDU262131 QTX262131:QTY262131 QKB262131:QKC262131 QAF262131:QAG262131 PQJ262131:PQK262131 PGN262131:PGO262131 OWR262131:OWS262131 OMV262131:OMW262131 OCZ262131:ODA262131 NTD262131:NTE262131 NJH262131:NJI262131 MZL262131:MZM262131 MPP262131:MPQ262131 MFT262131:MFU262131 LVX262131:LVY262131 LMB262131:LMC262131 LCF262131:LCG262131 KSJ262131:KSK262131 KIN262131:KIO262131 JYR262131:JYS262131 JOV262131:JOW262131 JEZ262131:JFA262131 IVD262131:IVE262131 ILH262131:ILI262131 IBL262131:IBM262131 HRP262131:HRQ262131 HHT262131:HHU262131 GXX262131:GXY262131 GOB262131:GOC262131 GEF262131:GEG262131 FUJ262131:FUK262131 FKN262131:FKO262131 FAR262131:FAS262131 EQV262131:EQW262131 EGZ262131:EHA262131 DXD262131:DXE262131 DNH262131:DNI262131 DDL262131:DDM262131 CTP262131:CTQ262131 CJT262131:CJU262131 BZX262131:BZY262131 BQB262131:BQC262131 BGF262131:BGG262131 AWJ262131:AWK262131 AMN262131:AMO262131 ACR262131:ACS262131 SV262131:SW262131 IZ262131:JA262131 D262131:E262131 WVL196595:WVM196595 WLP196595:WLQ196595 WBT196595:WBU196595 VRX196595:VRY196595 VIB196595:VIC196595 UYF196595:UYG196595 UOJ196595:UOK196595 UEN196595:UEO196595 TUR196595:TUS196595 TKV196595:TKW196595 TAZ196595:TBA196595 SRD196595:SRE196595 SHH196595:SHI196595 RXL196595:RXM196595 RNP196595:RNQ196595 RDT196595:RDU196595 QTX196595:QTY196595 QKB196595:QKC196595 QAF196595:QAG196595 PQJ196595:PQK196595 PGN196595:PGO196595 OWR196595:OWS196595 OMV196595:OMW196595 OCZ196595:ODA196595 NTD196595:NTE196595 NJH196595:NJI196595 MZL196595:MZM196595 MPP196595:MPQ196595 MFT196595:MFU196595 LVX196595:LVY196595 LMB196595:LMC196595 LCF196595:LCG196595 KSJ196595:KSK196595 KIN196595:KIO196595 JYR196595:JYS196595 JOV196595:JOW196595 JEZ196595:JFA196595 IVD196595:IVE196595 ILH196595:ILI196595 IBL196595:IBM196595 HRP196595:HRQ196595 HHT196595:HHU196595 GXX196595:GXY196595 GOB196595:GOC196595 GEF196595:GEG196595 FUJ196595:FUK196595 FKN196595:FKO196595 FAR196595:FAS196595 EQV196595:EQW196595 EGZ196595:EHA196595 DXD196595:DXE196595 DNH196595:DNI196595 DDL196595:DDM196595 CTP196595:CTQ196595 CJT196595:CJU196595 BZX196595:BZY196595 BQB196595:BQC196595 BGF196595:BGG196595 AWJ196595:AWK196595 AMN196595:AMO196595 ACR196595:ACS196595 SV196595:SW196595 IZ196595:JA196595 D196595:E196595 WVL131059:WVM131059 WLP131059:WLQ131059 WBT131059:WBU131059 VRX131059:VRY131059 VIB131059:VIC131059 UYF131059:UYG131059 UOJ131059:UOK131059 UEN131059:UEO131059 TUR131059:TUS131059 TKV131059:TKW131059 TAZ131059:TBA131059 SRD131059:SRE131059 SHH131059:SHI131059 RXL131059:RXM131059 RNP131059:RNQ131059 RDT131059:RDU131059 QTX131059:QTY131059 QKB131059:QKC131059 QAF131059:QAG131059 PQJ131059:PQK131059 PGN131059:PGO131059 OWR131059:OWS131059 OMV131059:OMW131059 OCZ131059:ODA131059 NTD131059:NTE131059 NJH131059:NJI131059 MZL131059:MZM131059 MPP131059:MPQ131059 MFT131059:MFU131059 LVX131059:LVY131059 LMB131059:LMC131059 LCF131059:LCG131059 KSJ131059:KSK131059 KIN131059:KIO131059 JYR131059:JYS131059 JOV131059:JOW131059 JEZ131059:JFA131059 IVD131059:IVE131059 ILH131059:ILI131059 IBL131059:IBM131059 HRP131059:HRQ131059 HHT131059:HHU131059 GXX131059:GXY131059 GOB131059:GOC131059 GEF131059:GEG131059 FUJ131059:FUK131059 FKN131059:FKO131059 FAR131059:FAS131059 EQV131059:EQW131059 EGZ131059:EHA131059 DXD131059:DXE131059 DNH131059:DNI131059 DDL131059:DDM131059 CTP131059:CTQ131059 CJT131059:CJU131059 BZX131059:BZY131059 BQB131059:BQC131059 BGF131059:BGG131059 AWJ131059:AWK131059 AMN131059:AMO131059 ACR131059:ACS131059 SV131059:SW131059 IZ131059:JA131059 D131059:E131059 WVL65523:WVM65523 WLP65523:WLQ65523 WBT65523:WBU65523 VRX65523:VRY65523 VIB65523:VIC65523 UYF65523:UYG65523 UOJ65523:UOK65523 UEN65523:UEO65523 TUR65523:TUS65523 TKV65523:TKW65523 TAZ65523:TBA65523 SRD65523:SRE65523 SHH65523:SHI65523 RXL65523:RXM65523 RNP65523:RNQ65523 RDT65523:RDU65523 QTX65523:QTY65523 QKB65523:QKC65523 QAF65523:QAG65523 PQJ65523:PQK65523 PGN65523:PGO65523 OWR65523:OWS65523 OMV65523:OMW65523 OCZ65523:ODA65523 NTD65523:NTE65523 NJH65523:NJI65523 MZL65523:MZM65523 MPP65523:MPQ65523 MFT65523:MFU65523 LVX65523:LVY65523 LMB65523:LMC65523 LCF65523:LCG65523 KSJ65523:KSK65523 KIN65523:KIO65523 JYR65523:JYS65523 JOV65523:JOW65523 JEZ65523:JFA65523 IVD65523:IVE65523 ILH65523:ILI65523 IBL65523:IBM65523 HRP65523:HRQ65523 HHT65523:HHU65523 GXX65523:GXY65523 GOB65523:GOC65523 GEF65523:GEG65523 FUJ65523:FUK65523 FKN65523:FKO65523 FAR65523:FAS65523 EQV65523:EQW65523 EGZ65523:EHA65523 DXD65523:DXE65523 DNH65523:DNI65523 DDL65523:DDM65523 CTP65523:CTQ65523 CJT65523:CJU65523 BZX65523:BZY65523 BQB65523:BQC65523 BGF65523:BGG65523 AWJ65523:AWK65523 AMN65523:AMO65523 ACR65523:ACS65523 SV65523:SW65523 IZ65523:JA65523 D65523:E65523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$D$119:$D$123</formula1>
    </dataValidation>
    <dataValidation type="list" allowBlank="1" showInputMessage="1" showErrorMessage="1" sqref="WVL983029:WVM983029 D16:E16 WLP983029:WLQ983029 WBT983029:WBU983029 VRX983029:VRY983029 VIB983029:VIC983029 UYF983029:UYG983029 UOJ983029:UOK983029 UEN983029:UEO983029 TUR983029:TUS983029 TKV983029:TKW983029 TAZ983029:TBA983029 SRD983029:SRE983029 SHH983029:SHI983029 RXL983029:RXM983029 RNP983029:RNQ983029 RDT983029:RDU983029 QTX983029:QTY983029 QKB983029:QKC983029 QAF983029:QAG983029 PQJ983029:PQK983029 PGN983029:PGO983029 OWR983029:OWS983029 OMV983029:OMW983029 OCZ983029:ODA983029 NTD983029:NTE983029 NJH983029:NJI983029 MZL983029:MZM983029 MPP983029:MPQ983029 MFT983029:MFU983029 LVX983029:LVY983029 LMB983029:LMC983029 LCF983029:LCG983029 KSJ983029:KSK983029 KIN983029:KIO983029 JYR983029:JYS983029 JOV983029:JOW983029 JEZ983029:JFA983029 IVD983029:IVE983029 ILH983029:ILI983029 IBL983029:IBM983029 HRP983029:HRQ983029 HHT983029:HHU983029 GXX983029:GXY983029 GOB983029:GOC983029 GEF983029:GEG983029 FUJ983029:FUK983029 FKN983029:FKO983029 FAR983029:FAS983029 EQV983029:EQW983029 EGZ983029:EHA983029 DXD983029:DXE983029 DNH983029:DNI983029 DDL983029:DDM983029 CTP983029:CTQ983029 CJT983029:CJU983029 BZX983029:BZY983029 BQB983029:BQC983029 BGF983029:BGG983029 AWJ983029:AWK983029 AMN983029:AMO983029 ACR983029:ACS983029 SV983029:SW983029 IZ983029:JA983029 D983029:E983029 WVL917493:WVM917493 WLP917493:WLQ917493 WBT917493:WBU917493 VRX917493:VRY917493 VIB917493:VIC917493 UYF917493:UYG917493 UOJ917493:UOK917493 UEN917493:UEO917493 TUR917493:TUS917493 TKV917493:TKW917493 TAZ917493:TBA917493 SRD917493:SRE917493 SHH917493:SHI917493 RXL917493:RXM917493 RNP917493:RNQ917493 RDT917493:RDU917493 QTX917493:QTY917493 QKB917493:QKC917493 QAF917493:QAG917493 PQJ917493:PQK917493 PGN917493:PGO917493 OWR917493:OWS917493 OMV917493:OMW917493 OCZ917493:ODA917493 NTD917493:NTE917493 NJH917493:NJI917493 MZL917493:MZM917493 MPP917493:MPQ917493 MFT917493:MFU917493 LVX917493:LVY917493 LMB917493:LMC917493 LCF917493:LCG917493 KSJ917493:KSK917493 KIN917493:KIO917493 JYR917493:JYS917493 JOV917493:JOW917493 JEZ917493:JFA917493 IVD917493:IVE917493 ILH917493:ILI917493 IBL917493:IBM917493 HRP917493:HRQ917493 HHT917493:HHU917493 GXX917493:GXY917493 GOB917493:GOC917493 GEF917493:GEG917493 FUJ917493:FUK917493 FKN917493:FKO917493 FAR917493:FAS917493 EQV917493:EQW917493 EGZ917493:EHA917493 DXD917493:DXE917493 DNH917493:DNI917493 DDL917493:DDM917493 CTP917493:CTQ917493 CJT917493:CJU917493 BZX917493:BZY917493 BQB917493:BQC917493 BGF917493:BGG917493 AWJ917493:AWK917493 AMN917493:AMO917493 ACR917493:ACS917493 SV917493:SW917493 IZ917493:JA917493 D917493:E917493 WVL851957:WVM851957 WLP851957:WLQ851957 WBT851957:WBU851957 VRX851957:VRY851957 VIB851957:VIC851957 UYF851957:UYG851957 UOJ851957:UOK851957 UEN851957:UEO851957 TUR851957:TUS851957 TKV851957:TKW851957 TAZ851957:TBA851957 SRD851957:SRE851957 SHH851957:SHI851957 RXL851957:RXM851957 RNP851957:RNQ851957 RDT851957:RDU851957 QTX851957:QTY851957 QKB851957:QKC851957 QAF851957:QAG851957 PQJ851957:PQK851957 PGN851957:PGO851957 OWR851957:OWS851957 OMV851957:OMW851957 OCZ851957:ODA851957 NTD851957:NTE851957 NJH851957:NJI851957 MZL851957:MZM851957 MPP851957:MPQ851957 MFT851957:MFU851957 LVX851957:LVY851957 LMB851957:LMC851957 LCF851957:LCG851957 KSJ851957:KSK851957 KIN851957:KIO851957 JYR851957:JYS851957 JOV851957:JOW851957 JEZ851957:JFA851957 IVD851957:IVE851957 ILH851957:ILI851957 IBL851957:IBM851957 HRP851957:HRQ851957 HHT851957:HHU851957 GXX851957:GXY851957 GOB851957:GOC851957 GEF851957:GEG851957 FUJ851957:FUK851957 FKN851957:FKO851957 FAR851957:FAS851957 EQV851957:EQW851957 EGZ851957:EHA851957 DXD851957:DXE851957 DNH851957:DNI851957 DDL851957:DDM851957 CTP851957:CTQ851957 CJT851957:CJU851957 BZX851957:BZY851957 BQB851957:BQC851957 BGF851957:BGG851957 AWJ851957:AWK851957 AMN851957:AMO851957 ACR851957:ACS851957 SV851957:SW851957 IZ851957:JA851957 D851957:E851957 WVL786421:WVM786421 WLP786421:WLQ786421 WBT786421:WBU786421 VRX786421:VRY786421 VIB786421:VIC786421 UYF786421:UYG786421 UOJ786421:UOK786421 UEN786421:UEO786421 TUR786421:TUS786421 TKV786421:TKW786421 TAZ786421:TBA786421 SRD786421:SRE786421 SHH786421:SHI786421 RXL786421:RXM786421 RNP786421:RNQ786421 RDT786421:RDU786421 QTX786421:QTY786421 QKB786421:QKC786421 QAF786421:QAG786421 PQJ786421:PQK786421 PGN786421:PGO786421 OWR786421:OWS786421 OMV786421:OMW786421 OCZ786421:ODA786421 NTD786421:NTE786421 NJH786421:NJI786421 MZL786421:MZM786421 MPP786421:MPQ786421 MFT786421:MFU786421 LVX786421:LVY786421 LMB786421:LMC786421 LCF786421:LCG786421 KSJ786421:KSK786421 KIN786421:KIO786421 JYR786421:JYS786421 JOV786421:JOW786421 JEZ786421:JFA786421 IVD786421:IVE786421 ILH786421:ILI786421 IBL786421:IBM786421 HRP786421:HRQ786421 HHT786421:HHU786421 GXX786421:GXY786421 GOB786421:GOC786421 GEF786421:GEG786421 FUJ786421:FUK786421 FKN786421:FKO786421 FAR786421:FAS786421 EQV786421:EQW786421 EGZ786421:EHA786421 DXD786421:DXE786421 DNH786421:DNI786421 DDL786421:DDM786421 CTP786421:CTQ786421 CJT786421:CJU786421 BZX786421:BZY786421 BQB786421:BQC786421 BGF786421:BGG786421 AWJ786421:AWK786421 AMN786421:AMO786421 ACR786421:ACS786421 SV786421:SW786421 IZ786421:JA786421 D786421:E786421 WVL720885:WVM720885 WLP720885:WLQ720885 WBT720885:WBU720885 VRX720885:VRY720885 VIB720885:VIC720885 UYF720885:UYG720885 UOJ720885:UOK720885 UEN720885:UEO720885 TUR720885:TUS720885 TKV720885:TKW720885 TAZ720885:TBA720885 SRD720885:SRE720885 SHH720885:SHI720885 RXL720885:RXM720885 RNP720885:RNQ720885 RDT720885:RDU720885 QTX720885:QTY720885 QKB720885:QKC720885 QAF720885:QAG720885 PQJ720885:PQK720885 PGN720885:PGO720885 OWR720885:OWS720885 OMV720885:OMW720885 OCZ720885:ODA720885 NTD720885:NTE720885 NJH720885:NJI720885 MZL720885:MZM720885 MPP720885:MPQ720885 MFT720885:MFU720885 LVX720885:LVY720885 LMB720885:LMC720885 LCF720885:LCG720885 KSJ720885:KSK720885 KIN720885:KIO720885 JYR720885:JYS720885 JOV720885:JOW720885 JEZ720885:JFA720885 IVD720885:IVE720885 ILH720885:ILI720885 IBL720885:IBM720885 HRP720885:HRQ720885 HHT720885:HHU720885 GXX720885:GXY720885 GOB720885:GOC720885 GEF720885:GEG720885 FUJ720885:FUK720885 FKN720885:FKO720885 FAR720885:FAS720885 EQV720885:EQW720885 EGZ720885:EHA720885 DXD720885:DXE720885 DNH720885:DNI720885 DDL720885:DDM720885 CTP720885:CTQ720885 CJT720885:CJU720885 BZX720885:BZY720885 BQB720885:BQC720885 BGF720885:BGG720885 AWJ720885:AWK720885 AMN720885:AMO720885 ACR720885:ACS720885 SV720885:SW720885 IZ720885:JA720885 D720885:E720885 WVL655349:WVM655349 WLP655349:WLQ655349 WBT655349:WBU655349 VRX655349:VRY655349 VIB655349:VIC655349 UYF655349:UYG655349 UOJ655349:UOK655349 UEN655349:UEO655349 TUR655349:TUS655349 TKV655349:TKW655349 TAZ655349:TBA655349 SRD655349:SRE655349 SHH655349:SHI655349 RXL655349:RXM655349 RNP655349:RNQ655349 RDT655349:RDU655349 QTX655349:QTY655349 QKB655349:QKC655349 QAF655349:QAG655349 PQJ655349:PQK655349 PGN655349:PGO655349 OWR655349:OWS655349 OMV655349:OMW655349 OCZ655349:ODA655349 NTD655349:NTE655349 NJH655349:NJI655349 MZL655349:MZM655349 MPP655349:MPQ655349 MFT655349:MFU655349 LVX655349:LVY655349 LMB655349:LMC655349 LCF655349:LCG655349 KSJ655349:KSK655349 KIN655349:KIO655349 JYR655349:JYS655349 JOV655349:JOW655349 JEZ655349:JFA655349 IVD655349:IVE655349 ILH655349:ILI655349 IBL655349:IBM655349 HRP655349:HRQ655349 HHT655349:HHU655349 GXX655349:GXY655349 GOB655349:GOC655349 GEF655349:GEG655349 FUJ655349:FUK655349 FKN655349:FKO655349 FAR655349:FAS655349 EQV655349:EQW655349 EGZ655349:EHA655349 DXD655349:DXE655349 DNH655349:DNI655349 DDL655349:DDM655349 CTP655349:CTQ655349 CJT655349:CJU655349 BZX655349:BZY655349 BQB655349:BQC655349 BGF655349:BGG655349 AWJ655349:AWK655349 AMN655349:AMO655349 ACR655349:ACS655349 SV655349:SW655349 IZ655349:JA655349 D655349:E655349 WVL589813:WVM589813 WLP589813:WLQ589813 WBT589813:WBU589813 VRX589813:VRY589813 VIB589813:VIC589813 UYF589813:UYG589813 UOJ589813:UOK589813 UEN589813:UEO589813 TUR589813:TUS589813 TKV589813:TKW589813 TAZ589813:TBA589813 SRD589813:SRE589813 SHH589813:SHI589813 RXL589813:RXM589813 RNP589813:RNQ589813 RDT589813:RDU589813 QTX589813:QTY589813 QKB589813:QKC589813 QAF589813:QAG589813 PQJ589813:PQK589813 PGN589813:PGO589813 OWR589813:OWS589813 OMV589813:OMW589813 OCZ589813:ODA589813 NTD589813:NTE589813 NJH589813:NJI589813 MZL589813:MZM589813 MPP589813:MPQ589813 MFT589813:MFU589813 LVX589813:LVY589813 LMB589813:LMC589813 LCF589813:LCG589813 KSJ589813:KSK589813 KIN589813:KIO589813 JYR589813:JYS589813 JOV589813:JOW589813 JEZ589813:JFA589813 IVD589813:IVE589813 ILH589813:ILI589813 IBL589813:IBM589813 HRP589813:HRQ589813 HHT589813:HHU589813 GXX589813:GXY589813 GOB589813:GOC589813 GEF589813:GEG589813 FUJ589813:FUK589813 FKN589813:FKO589813 FAR589813:FAS589813 EQV589813:EQW589813 EGZ589813:EHA589813 DXD589813:DXE589813 DNH589813:DNI589813 DDL589813:DDM589813 CTP589813:CTQ589813 CJT589813:CJU589813 BZX589813:BZY589813 BQB589813:BQC589813 BGF589813:BGG589813 AWJ589813:AWK589813 AMN589813:AMO589813 ACR589813:ACS589813 SV589813:SW589813 IZ589813:JA589813 D589813:E589813 WVL524277:WVM524277 WLP524277:WLQ524277 WBT524277:WBU524277 VRX524277:VRY524277 VIB524277:VIC524277 UYF524277:UYG524277 UOJ524277:UOK524277 UEN524277:UEO524277 TUR524277:TUS524277 TKV524277:TKW524277 TAZ524277:TBA524277 SRD524277:SRE524277 SHH524277:SHI524277 RXL524277:RXM524277 RNP524277:RNQ524277 RDT524277:RDU524277 QTX524277:QTY524277 QKB524277:QKC524277 QAF524277:QAG524277 PQJ524277:PQK524277 PGN524277:PGO524277 OWR524277:OWS524277 OMV524277:OMW524277 OCZ524277:ODA524277 NTD524277:NTE524277 NJH524277:NJI524277 MZL524277:MZM524277 MPP524277:MPQ524277 MFT524277:MFU524277 LVX524277:LVY524277 LMB524277:LMC524277 LCF524277:LCG524277 KSJ524277:KSK524277 KIN524277:KIO524277 JYR524277:JYS524277 JOV524277:JOW524277 JEZ524277:JFA524277 IVD524277:IVE524277 ILH524277:ILI524277 IBL524277:IBM524277 HRP524277:HRQ524277 HHT524277:HHU524277 GXX524277:GXY524277 GOB524277:GOC524277 GEF524277:GEG524277 FUJ524277:FUK524277 FKN524277:FKO524277 FAR524277:FAS524277 EQV524277:EQW524277 EGZ524277:EHA524277 DXD524277:DXE524277 DNH524277:DNI524277 DDL524277:DDM524277 CTP524277:CTQ524277 CJT524277:CJU524277 BZX524277:BZY524277 BQB524277:BQC524277 BGF524277:BGG524277 AWJ524277:AWK524277 AMN524277:AMO524277 ACR524277:ACS524277 SV524277:SW524277 IZ524277:JA524277 D524277:E524277 WVL458741:WVM458741 WLP458741:WLQ458741 WBT458741:WBU458741 VRX458741:VRY458741 VIB458741:VIC458741 UYF458741:UYG458741 UOJ458741:UOK458741 UEN458741:UEO458741 TUR458741:TUS458741 TKV458741:TKW458741 TAZ458741:TBA458741 SRD458741:SRE458741 SHH458741:SHI458741 RXL458741:RXM458741 RNP458741:RNQ458741 RDT458741:RDU458741 QTX458741:QTY458741 QKB458741:QKC458741 QAF458741:QAG458741 PQJ458741:PQK458741 PGN458741:PGO458741 OWR458741:OWS458741 OMV458741:OMW458741 OCZ458741:ODA458741 NTD458741:NTE458741 NJH458741:NJI458741 MZL458741:MZM458741 MPP458741:MPQ458741 MFT458741:MFU458741 LVX458741:LVY458741 LMB458741:LMC458741 LCF458741:LCG458741 KSJ458741:KSK458741 KIN458741:KIO458741 JYR458741:JYS458741 JOV458741:JOW458741 JEZ458741:JFA458741 IVD458741:IVE458741 ILH458741:ILI458741 IBL458741:IBM458741 HRP458741:HRQ458741 HHT458741:HHU458741 GXX458741:GXY458741 GOB458741:GOC458741 GEF458741:GEG458741 FUJ458741:FUK458741 FKN458741:FKO458741 FAR458741:FAS458741 EQV458741:EQW458741 EGZ458741:EHA458741 DXD458741:DXE458741 DNH458741:DNI458741 DDL458741:DDM458741 CTP458741:CTQ458741 CJT458741:CJU458741 BZX458741:BZY458741 BQB458741:BQC458741 BGF458741:BGG458741 AWJ458741:AWK458741 AMN458741:AMO458741 ACR458741:ACS458741 SV458741:SW458741 IZ458741:JA458741 D458741:E458741 WVL393205:WVM393205 WLP393205:WLQ393205 WBT393205:WBU393205 VRX393205:VRY393205 VIB393205:VIC393205 UYF393205:UYG393205 UOJ393205:UOK393205 UEN393205:UEO393205 TUR393205:TUS393205 TKV393205:TKW393205 TAZ393205:TBA393205 SRD393205:SRE393205 SHH393205:SHI393205 RXL393205:RXM393205 RNP393205:RNQ393205 RDT393205:RDU393205 QTX393205:QTY393205 QKB393205:QKC393205 QAF393205:QAG393205 PQJ393205:PQK393205 PGN393205:PGO393205 OWR393205:OWS393205 OMV393205:OMW393205 OCZ393205:ODA393205 NTD393205:NTE393205 NJH393205:NJI393205 MZL393205:MZM393205 MPP393205:MPQ393205 MFT393205:MFU393205 LVX393205:LVY393205 LMB393205:LMC393205 LCF393205:LCG393205 KSJ393205:KSK393205 KIN393205:KIO393205 JYR393205:JYS393205 JOV393205:JOW393205 JEZ393205:JFA393205 IVD393205:IVE393205 ILH393205:ILI393205 IBL393205:IBM393205 HRP393205:HRQ393205 HHT393205:HHU393205 GXX393205:GXY393205 GOB393205:GOC393205 GEF393205:GEG393205 FUJ393205:FUK393205 FKN393205:FKO393205 FAR393205:FAS393205 EQV393205:EQW393205 EGZ393205:EHA393205 DXD393205:DXE393205 DNH393205:DNI393205 DDL393205:DDM393205 CTP393205:CTQ393205 CJT393205:CJU393205 BZX393205:BZY393205 BQB393205:BQC393205 BGF393205:BGG393205 AWJ393205:AWK393205 AMN393205:AMO393205 ACR393205:ACS393205 SV393205:SW393205 IZ393205:JA393205 D393205:E393205 WVL327669:WVM327669 WLP327669:WLQ327669 WBT327669:WBU327669 VRX327669:VRY327669 VIB327669:VIC327669 UYF327669:UYG327669 UOJ327669:UOK327669 UEN327669:UEO327669 TUR327669:TUS327669 TKV327669:TKW327669 TAZ327669:TBA327669 SRD327669:SRE327669 SHH327669:SHI327669 RXL327669:RXM327669 RNP327669:RNQ327669 RDT327669:RDU327669 QTX327669:QTY327669 QKB327669:QKC327669 QAF327669:QAG327669 PQJ327669:PQK327669 PGN327669:PGO327669 OWR327669:OWS327669 OMV327669:OMW327669 OCZ327669:ODA327669 NTD327669:NTE327669 NJH327669:NJI327669 MZL327669:MZM327669 MPP327669:MPQ327669 MFT327669:MFU327669 LVX327669:LVY327669 LMB327669:LMC327669 LCF327669:LCG327669 KSJ327669:KSK327669 KIN327669:KIO327669 JYR327669:JYS327669 JOV327669:JOW327669 JEZ327669:JFA327669 IVD327669:IVE327669 ILH327669:ILI327669 IBL327669:IBM327669 HRP327669:HRQ327669 HHT327669:HHU327669 GXX327669:GXY327669 GOB327669:GOC327669 GEF327669:GEG327669 FUJ327669:FUK327669 FKN327669:FKO327669 FAR327669:FAS327669 EQV327669:EQW327669 EGZ327669:EHA327669 DXD327669:DXE327669 DNH327669:DNI327669 DDL327669:DDM327669 CTP327669:CTQ327669 CJT327669:CJU327669 BZX327669:BZY327669 BQB327669:BQC327669 BGF327669:BGG327669 AWJ327669:AWK327669 AMN327669:AMO327669 ACR327669:ACS327669 SV327669:SW327669 IZ327669:JA327669 D327669:E327669 WVL262133:WVM262133 WLP262133:WLQ262133 WBT262133:WBU262133 VRX262133:VRY262133 VIB262133:VIC262133 UYF262133:UYG262133 UOJ262133:UOK262133 UEN262133:UEO262133 TUR262133:TUS262133 TKV262133:TKW262133 TAZ262133:TBA262133 SRD262133:SRE262133 SHH262133:SHI262133 RXL262133:RXM262133 RNP262133:RNQ262133 RDT262133:RDU262133 QTX262133:QTY262133 QKB262133:QKC262133 QAF262133:QAG262133 PQJ262133:PQK262133 PGN262133:PGO262133 OWR262133:OWS262133 OMV262133:OMW262133 OCZ262133:ODA262133 NTD262133:NTE262133 NJH262133:NJI262133 MZL262133:MZM262133 MPP262133:MPQ262133 MFT262133:MFU262133 LVX262133:LVY262133 LMB262133:LMC262133 LCF262133:LCG262133 KSJ262133:KSK262133 KIN262133:KIO262133 JYR262133:JYS262133 JOV262133:JOW262133 JEZ262133:JFA262133 IVD262133:IVE262133 ILH262133:ILI262133 IBL262133:IBM262133 HRP262133:HRQ262133 HHT262133:HHU262133 GXX262133:GXY262133 GOB262133:GOC262133 GEF262133:GEG262133 FUJ262133:FUK262133 FKN262133:FKO262133 FAR262133:FAS262133 EQV262133:EQW262133 EGZ262133:EHA262133 DXD262133:DXE262133 DNH262133:DNI262133 DDL262133:DDM262133 CTP262133:CTQ262133 CJT262133:CJU262133 BZX262133:BZY262133 BQB262133:BQC262133 BGF262133:BGG262133 AWJ262133:AWK262133 AMN262133:AMO262133 ACR262133:ACS262133 SV262133:SW262133 IZ262133:JA262133 D262133:E262133 WVL196597:WVM196597 WLP196597:WLQ196597 WBT196597:WBU196597 VRX196597:VRY196597 VIB196597:VIC196597 UYF196597:UYG196597 UOJ196597:UOK196597 UEN196597:UEO196597 TUR196597:TUS196597 TKV196597:TKW196597 TAZ196597:TBA196597 SRD196597:SRE196597 SHH196597:SHI196597 RXL196597:RXM196597 RNP196597:RNQ196597 RDT196597:RDU196597 QTX196597:QTY196597 QKB196597:QKC196597 QAF196597:QAG196597 PQJ196597:PQK196597 PGN196597:PGO196597 OWR196597:OWS196597 OMV196597:OMW196597 OCZ196597:ODA196597 NTD196597:NTE196597 NJH196597:NJI196597 MZL196597:MZM196597 MPP196597:MPQ196597 MFT196597:MFU196597 LVX196597:LVY196597 LMB196597:LMC196597 LCF196597:LCG196597 KSJ196597:KSK196597 KIN196597:KIO196597 JYR196597:JYS196597 JOV196597:JOW196597 JEZ196597:JFA196597 IVD196597:IVE196597 ILH196597:ILI196597 IBL196597:IBM196597 HRP196597:HRQ196597 HHT196597:HHU196597 GXX196597:GXY196597 GOB196597:GOC196597 GEF196597:GEG196597 FUJ196597:FUK196597 FKN196597:FKO196597 FAR196597:FAS196597 EQV196597:EQW196597 EGZ196597:EHA196597 DXD196597:DXE196597 DNH196597:DNI196597 DDL196597:DDM196597 CTP196597:CTQ196597 CJT196597:CJU196597 BZX196597:BZY196597 BQB196597:BQC196597 BGF196597:BGG196597 AWJ196597:AWK196597 AMN196597:AMO196597 ACR196597:ACS196597 SV196597:SW196597 IZ196597:JA196597 D196597:E196597 WVL131061:WVM131061 WLP131061:WLQ131061 WBT131061:WBU131061 VRX131061:VRY131061 VIB131061:VIC131061 UYF131061:UYG131061 UOJ131061:UOK131061 UEN131061:UEO131061 TUR131061:TUS131061 TKV131061:TKW131061 TAZ131061:TBA131061 SRD131061:SRE131061 SHH131061:SHI131061 RXL131061:RXM131061 RNP131061:RNQ131061 RDT131061:RDU131061 QTX131061:QTY131061 QKB131061:QKC131061 QAF131061:QAG131061 PQJ131061:PQK131061 PGN131061:PGO131061 OWR131061:OWS131061 OMV131061:OMW131061 OCZ131061:ODA131061 NTD131061:NTE131061 NJH131061:NJI131061 MZL131061:MZM131061 MPP131061:MPQ131061 MFT131061:MFU131061 LVX131061:LVY131061 LMB131061:LMC131061 LCF131061:LCG131061 KSJ131061:KSK131061 KIN131061:KIO131061 JYR131061:JYS131061 JOV131061:JOW131061 JEZ131061:JFA131061 IVD131061:IVE131061 ILH131061:ILI131061 IBL131061:IBM131061 HRP131061:HRQ131061 HHT131061:HHU131061 GXX131061:GXY131061 GOB131061:GOC131061 GEF131061:GEG131061 FUJ131061:FUK131061 FKN131061:FKO131061 FAR131061:FAS131061 EQV131061:EQW131061 EGZ131061:EHA131061 DXD131061:DXE131061 DNH131061:DNI131061 DDL131061:DDM131061 CTP131061:CTQ131061 CJT131061:CJU131061 BZX131061:BZY131061 BQB131061:BQC131061 BGF131061:BGG131061 AWJ131061:AWK131061 AMN131061:AMO131061 ACR131061:ACS131061 SV131061:SW131061 IZ131061:JA131061 D131061:E131061 WVL65525:WVM65525 WLP65525:WLQ65525 WBT65525:WBU65525 VRX65525:VRY65525 VIB65525:VIC65525 UYF65525:UYG65525 UOJ65525:UOK65525 UEN65525:UEO65525 TUR65525:TUS65525 TKV65525:TKW65525 TAZ65525:TBA65525 SRD65525:SRE65525 SHH65525:SHI65525 RXL65525:RXM65525 RNP65525:RNQ65525 RDT65525:RDU65525 QTX65525:QTY65525 QKB65525:QKC65525 QAF65525:QAG65525 PQJ65525:PQK65525 PGN65525:PGO65525 OWR65525:OWS65525 OMV65525:OMW65525 OCZ65525:ODA65525 NTD65525:NTE65525 NJH65525:NJI65525 MZL65525:MZM65525 MPP65525:MPQ65525 MFT65525:MFU65525 LVX65525:LVY65525 LMB65525:LMC65525 LCF65525:LCG65525 KSJ65525:KSK65525 KIN65525:KIO65525 JYR65525:JYS65525 JOV65525:JOW65525 JEZ65525:JFA65525 IVD65525:IVE65525 ILH65525:ILI65525 IBL65525:IBM65525 HRP65525:HRQ65525 HHT65525:HHU65525 GXX65525:GXY65525 GOB65525:GOC65525 GEF65525:GEG65525 FUJ65525:FUK65525 FKN65525:FKO65525 FAR65525:FAS65525 EQV65525:EQW65525 EGZ65525:EHA65525 DXD65525:DXE65525 DNH65525:DNI65525 DDL65525:DDM65525 CTP65525:CTQ65525 CJT65525:CJU65525 BZX65525:BZY65525 BQB65525:BQC65525 BGF65525:BGG65525 AWJ65525:AWK65525 AMN65525:AMO65525 ACR65525:ACS65525 SV65525:SW65525 IZ65525:JA65525 D65525:E65525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$E$119:$E$124</formula1>
    </dataValidation>
    <dataValidation type="list" allowBlank="1" showInputMessage="1" showErrorMessage="1" sqref="K56 JG56 WVS56 WLW56 WCA56 VSE56 VII56 UYM56 UOQ56 UEU56 TUY56 TLC56 TBG56 SRK56 SHO56 RXS56 RNW56 REA56 QUE56 QKI56 QAM56 PQQ56 PGU56 OWY56 ONC56 ODG56 NTK56 NJO56 MZS56 MPW56 MGA56 LWE56 LMI56 LCM56 KSQ56 KIU56 JYY56 JPC56 JFG56 IVK56 ILO56 IBS56 HRW56 HIA56 GYE56 GOI56 GEM56 FUQ56 FKU56 FAY56 ERC56 EHG56 DXK56 DNO56 DDS56 CTW56 CKA56 CAE56 BQI56 BGM56 AWQ56 AMU56 ACY56 TC56">
      <formula1>$J$176:$J$178</formula1>
    </dataValidation>
    <dataValidation type="list" allowBlank="1" showInputMessage="1" showErrorMessage="1" sqref="L56 JH56 WVT56 WLX56 WCB56 VSF56 VIJ56 UYN56 UOR56 UEV56 TUZ56 TLD56 TBH56 SRL56 SHP56 RXT56 RNX56 REB56 QUF56 QKJ56 QAN56 PQR56 PGV56 OWZ56 OND56 ODH56 NTL56 NJP56 MZT56 MPX56 MGB56 LWF56 LMJ56 LCN56 KSR56 KIV56 JYZ56 JPD56 JFH56 IVL56 ILP56 IBT56 HRX56 HIB56 GYF56 GOJ56 GEN56 FUR56 FKV56 FAZ56 ERD56 EHH56 DXL56 DNP56 DDT56 CTX56 CKB56 CAF56 BQJ56 BGN56 AWR56 AMV56 ACZ56 TD56">
      <formula1>$H$176:$H$181</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1025" r:id="rId4" name="Process">
          <controlPr defaultSize="0" autoFill="0" autoLine="0" r:id="rId5">
            <anchor moveWithCells="1">
              <from>
                <xdr:col>3</xdr:col>
                <xdr:colOff>95250</xdr:colOff>
                <xdr:row>16</xdr:row>
                <xdr:rowOff>47625</xdr:rowOff>
              </from>
              <to>
                <xdr:col>3</xdr:col>
                <xdr:colOff>1000125</xdr:colOff>
                <xdr:row>16</xdr:row>
                <xdr:rowOff>247650</xdr:rowOff>
              </to>
            </anchor>
          </controlPr>
        </control>
      </mc:Choice>
      <mc:Fallback>
        <control shapeId="1025" r:id="rId4" name="Process"/>
      </mc:Fallback>
    </mc:AlternateContent>
    <mc:AlternateContent xmlns:mc="http://schemas.openxmlformats.org/markup-compatibility/2006">
      <mc:Choice Requires="x14">
        <control shapeId="1026" r:id="rId6" name="CheckBox1">
          <controlPr defaultSize="0" autoFill="0" autoLine="0" r:id="rId7">
            <anchor moveWithCells="1">
              <from>
                <xdr:col>3</xdr:col>
                <xdr:colOff>1219200</xdr:colOff>
                <xdr:row>16</xdr:row>
                <xdr:rowOff>57150</xdr:rowOff>
              </from>
              <to>
                <xdr:col>3</xdr:col>
                <xdr:colOff>2095500</xdr:colOff>
                <xdr:row>16</xdr:row>
                <xdr:rowOff>257175</xdr:rowOff>
              </to>
            </anchor>
          </controlPr>
        </control>
      </mc:Choice>
      <mc:Fallback>
        <control shapeId="1026" r:id="rId6" name="CheckBox1"/>
      </mc:Fallback>
    </mc:AlternateContent>
    <mc:AlternateContent xmlns:mc="http://schemas.openxmlformats.org/markup-compatibility/2006">
      <mc:Choice Requires="x14">
        <control shapeId="1027" r:id="rId8" name="CheckBox2">
          <controlPr defaultSize="0" autoFill="0" autoLine="0" r:id="rId9">
            <anchor moveWithCells="1">
              <from>
                <xdr:col>3</xdr:col>
                <xdr:colOff>2343150</xdr:colOff>
                <xdr:row>16</xdr:row>
                <xdr:rowOff>57150</xdr:rowOff>
              </from>
              <to>
                <xdr:col>3</xdr:col>
                <xdr:colOff>3295650</xdr:colOff>
                <xdr:row>16</xdr:row>
                <xdr:rowOff>257175</xdr:rowOff>
              </to>
            </anchor>
          </controlPr>
        </control>
      </mc:Choice>
      <mc:Fallback>
        <control shapeId="1027" r:id="rId8" name="CheckBox2"/>
      </mc:Fallback>
    </mc:AlternateContent>
    <mc:AlternateContent xmlns:mc="http://schemas.openxmlformats.org/markup-compatibility/2006">
      <mc:Choice Requires="x14">
        <control shapeId="1028" r:id="rId10" name="CheckBox3">
          <controlPr defaultSize="0" autoFill="0" autoLine="0" r:id="rId11">
            <anchor moveWithCells="1">
              <from>
                <xdr:col>3</xdr:col>
                <xdr:colOff>3457575</xdr:colOff>
                <xdr:row>16</xdr:row>
                <xdr:rowOff>57150</xdr:rowOff>
              </from>
              <to>
                <xdr:col>4</xdr:col>
                <xdr:colOff>723900</xdr:colOff>
                <xdr:row>16</xdr:row>
                <xdr:rowOff>257175</xdr:rowOff>
              </to>
            </anchor>
          </controlPr>
        </control>
      </mc:Choice>
      <mc:Fallback>
        <control shapeId="102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D6" sqref="D6"/>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40" t="s">
        <v>13</v>
      </c>
      <c r="B1" s="340"/>
      <c r="C1" s="340"/>
      <c r="D1" s="340"/>
      <c r="E1" s="340"/>
      <c r="F1" s="340"/>
      <c r="G1" s="340"/>
      <c r="H1" s="340"/>
      <c r="I1" s="340"/>
      <c r="J1" s="340"/>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82"/>
      <c r="B2" s="82"/>
      <c r="C2" s="82"/>
      <c r="D2" s="82"/>
      <c r="E2" s="82"/>
      <c r="F2" s="82"/>
      <c r="G2" s="82"/>
      <c r="H2" s="82"/>
      <c r="I2" s="82"/>
      <c r="J2" s="82"/>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82"/>
      <c r="B3" s="341" t="s">
        <v>58</v>
      </c>
      <c r="C3" s="83" t="s">
        <v>113</v>
      </c>
      <c r="D3" s="343" t="s">
        <v>114</v>
      </c>
      <c r="E3" s="344"/>
      <c r="F3" s="345"/>
      <c r="G3" s="346" t="s">
        <v>115</v>
      </c>
      <c r="H3" s="82"/>
      <c r="I3" s="82"/>
      <c r="J3" s="82"/>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42"/>
      <c r="C4" s="84">
        <v>3</v>
      </c>
      <c r="D4" s="85">
        <v>1</v>
      </c>
      <c r="E4" s="86">
        <v>2</v>
      </c>
      <c r="F4" s="87">
        <v>3</v>
      </c>
      <c r="G4" s="347"/>
    </row>
    <row r="5" spans="1:38" ht="15" customHeight="1" x14ac:dyDescent="0.25">
      <c r="B5" s="342"/>
      <c r="C5" s="88" t="str">
        <f>D5</f>
        <v>Disposal, wood product, in landfill</v>
      </c>
      <c r="D5" s="348" t="str">
        <f>'Data Summary'!D4</f>
        <v>Disposal, wood product, in landfill</v>
      </c>
      <c r="E5" s="349"/>
      <c r="F5" s="350"/>
      <c r="G5" s="347"/>
    </row>
    <row r="6" spans="1:38" x14ac:dyDescent="0.25">
      <c r="B6" s="342"/>
      <c r="C6" s="89" t="str">
        <f>HLOOKUP($C$4,$D$4:$F$13,3,FALSE)</f>
        <v>Scenario 3 Name</v>
      </c>
      <c r="D6" s="90" t="s">
        <v>116</v>
      </c>
      <c r="E6" s="91" t="s">
        <v>117</v>
      </c>
      <c r="F6" s="92" t="s">
        <v>118</v>
      </c>
      <c r="G6" s="347"/>
    </row>
    <row r="7" spans="1:38" ht="15" customHeight="1" x14ac:dyDescent="0.25">
      <c r="B7" s="93" t="s">
        <v>119</v>
      </c>
      <c r="C7" s="94">
        <f>HLOOKUP($C$4,$D$4:$F$13,4,FALSE)</f>
        <v>0</v>
      </c>
      <c r="D7" s="95"/>
      <c r="E7" s="96"/>
      <c r="F7" s="97"/>
      <c r="G7" s="98" t="s">
        <v>120</v>
      </c>
    </row>
    <row r="8" spans="1:38" ht="15" customHeight="1" x14ac:dyDescent="0.25">
      <c r="B8" s="99" t="s">
        <v>121</v>
      </c>
      <c r="C8" s="100">
        <f>HLOOKUP($C$4,$D$4:$F$13,5,FALSE)</f>
        <v>0</v>
      </c>
      <c r="D8" s="101"/>
      <c r="E8" s="102"/>
      <c r="F8" s="103"/>
      <c r="G8" s="104"/>
    </row>
    <row r="9" spans="1:38" ht="15" customHeight="1" x14ac:dyDescent="0.25">
      <c r="B9" s="105"/>
      <c r="C9" s="106">
        <f>HLOOKUP($C$4,$D$4:$F$13,6,FALSE)</f>
        <v>0</v>
      </c>
      <c r="D9" s="107"/>
      <c r="E9" s="108"/>
      <c r="F9" s="109"/>
      <c r="G9" s="104"/>
    </row>
    <row r="10" spans="1:38" ht="15" customHeight="1" x14ac:dyDescent="0.25">
      <c r="B10" s="105"/>
      <c r="C10" s="106">
        <f>HLOOKUP($C$4,$D$4:$F$13,7,FALSE)</f>
        <v>0</v>
      </c>
      <c r="D10" s="107"/>
      <c r="E10" s="108"/>
      <c r="F10" s="109"/>
      <c r="G10" s="104"/>
    </row>
    <row r="11" spans="1:38" ht="15" customHeight="1" x14ac:dyDescent="0.25">
      <c r="B11" s="105"/>
      <c r="C11" s="110">
        <f>HLOOKUP($C$4,$D$4:$F$13,8,FALSE)</f>
        <v>0</v>
      </c>
      <c r="D11" s="111"/>
      <c r="E11" s="112"/>
      <c r="F11" s="113"/>
      <c r="G11" s="104"/>
    </row>
    <row r="12" spans="1:38" ht="15" customHeight="1" x14ac:dyDescent="0.25">
      <c r="B12" s="105"/>
      <c r="C12" s="110">
        <f>HLOOKUP($C$4,$D$4:$F$13,9,FALSE)</f>
        <v>0</v>
      </c>
      <c r="D12" s="111"/>
      <c r="E12" s="112"/>
      <c r="F12" s="113"/>
      <c r="G12" s="104"/>
    </row>
    <row r="13" spans="1:38" ht="15" customHeight="1" thickBot="1" x14ac:dyDescent="0.3">
      <c r="B13" s="114"/>
      <c r="C13" s="115">
        <f>HLOOKUP($C$4,$D$4:$F$13,10,FALSE)</f>
        <v>0</v>
      </c>
      <c r="D13" s="116"/>
      <c r="E13" s="117"/>
      <c r="F13" s="118"/>
      <c r="G13" s="119"/>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20" t="s">
        <v>122</v>
      </c>
    </row>
    <row r="20" spans="2:7" x14ac:dyDescent="0.25">
      <c r="B20" s="121" t="s">
        <v>114</v>
      </c>
      <c r="C20" s="351" t="s">
        <v>9</v>
      </c>
      <c r="D20" s="351"/>
      <c r="E20" s="351"/>
      <c r="F20" s="351"/>
      <c r="G20" s="351"/>
    </row>
    <row r="21" spans="2:7" ht="30" customHeight="1" x14ac:dyDescent="0.25">
      <c r="B21" s="122">
        <v>1</v>
      </c>
      <c r="C21" s="337" t="s">
        <v>123</v>
      </c>
      <c r="D21" s="337"/>
      <c r="E21" s="337"/>
      <c r="F21" s="337"/>
      <c r="G21" s="337"/>
    </row>
    <row r="22" spans="2:7" ht="30" customHeight="1" x14ac:dyDescent="0.25">
      <c r="B22" s="122">
        <v>2</v>
      </c>
      <c r="C22" s="338"/>
      <c r="D22" s="338"/>
      <c r="E22" s="338"/>
      <c r="F22" s="338"/>
      <c r="G22" s="338"/>
    </row>
    <row r="23" spans="2:7" ht="30" customHeight="1" x14ac:dyDescent="0.25">
      <c r="B23" s="123">
        <v>3</v>
      </c>
      <c r="C23" s="339"/>
      <c r="D23" s="339"/>
      <c r="E23" s="339"/>
      <c r="F23" s="339"/>
      <c r="G23" s="339"/>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C26" sqref="C26"/>
    </sheetView>
  </sheetViews>
  <sheetFormatPr defaultColWidth="36.85546875" defaultRowHeight="12.75" customHeight="1" x14ac:dyDescent="0.25"/>
  <cols>
    <col min="1" max="1" width="18.5703125" style="183" customWidth="1"/>
    <col min="2" max="10" width="31.42578125" style="182" customWidth="1"/>
    <col min="11" max="27" width="36.85546875" style="182" customWidth="1"/>
    <col min="28" max="28" width="37" style="182" customWidth="1"/>
    <col min="29" max="35" width="36.85546875" style="182" customWidth="1"/>
    <col min="36" max="44" width="36.85546875" style="183" customWidth="1"/>
    <col min="45" max="45" width="37.140625" style="183" customWidth="1"/>
    <col min="46" max="47" width="36.85546875" style="183" customWidth="1"/>
    <col min="48" max="48" width="36.5703125" style="183" customWidth="1"/>
    <col min="49" max="50" width="36.85546875" style="183" customWidth="1"/>
    <col min="51" max="51" width="36.5703125" style="183" customWidth="1"/>
    <col min="52" max="52" width="37" style="183" customWidth="1"/>
    <col min="53" max="71" width="36.85546875" style="183" customWidth="1"/>
    <col min="72" max="72" width="37" style="183" customWidth="1"/>
    <col min="73" max="90" width="36.85546875" style="183" customWidth="1"/>
    <col min="91" max="91" width="36.5703125" style="183" customWidth="1"/>
    <col min="92" max="104" width="36.85546875" style="183" customWidth="1"/>
    <col min="105" max="105" width="36.5703125" style="183" customWidth="1"/>
    <col min="106" max="108" width="36.85546875" style="183" customWidth="1"/>
    <col min="109" max="109" width="36.5703125" style="183" customWidth="1"/>
    <col min="110" max="117" width="36.85546875" style="183" customWidth="1"/>
    <col min="118" max="118" width="36.5703125" style="183" customWidth="1"/>
    <col min="119" max="256" width="36.85546875" style="183"/>
    <col min="257" max="257" width="18.5703125" style="183" customWidth="1"/>
    <col min="258" max="266" width="31.42578125" style="183" customWidth="1"/>
    <col min="267" max="283" width="36.85546875" style="183" customWidth="1"/>
    <col min="284" max="284" width="37" style="183" customWidth="1"/>
    <col min="285" max="300" width="36.85546875" style="183" customWidth="1"/>
    <col min="301" max="301" width="37.140625" style="183" customWidth="1"/>
    <col min="302" max="303" width="36.85546875" style="183" customWidth="1"/>
    <col min="304" max="304" width="36.5703125" style="183" customWidth="1"/>
    <col min="305" max="306" width="36.85546875" style="183" customWidth="1"/>
    <col min="307" max="307" width="36.5703125" style="183" customWidth="1"/>
    <col min="308" max="308" width="37" style="183" customWidth="1"/>
    <col min="309" max="327" width="36.85546875" style="183" customWidth="1"/>
    <col min="328" max="328" width="37" style="183" customWidth="1"/>
    <col min="329" max="346" width="36.85546875" style="183" customWidth="1"/>
    <col min="347" max="347" width="36.5703125" style="183" customWidth="1"/>
    <col min="348" max="360" width="36.85546875" style="183" customWidth="1"/>
    <col min="361" max="361" width="36.5703125" style="183" customWidth="1"/>
    <col min="362" max="364" width="36.85546875" style="183" customWidth="1"/>
    <col min="365" max="365" width="36.5703125" style="183" customWidth="1"/>
    <col min="366" max="373" width="36.85546875" style="183" customWidth="1"/>
    <col min="374" max="374" width="36.5703125" style="183" customWidth="1"/>
    <col min="375" max="512" width="36.85546875" style="183"/>
    <col min="513" max="513" width="18.5703125" style="183" customWidth="1"/>
    <col min="514" max="522" width="31.42578125" style="183" customWidth="1"/>
    <col min="523" max="539" width="36.85546875" style="183" customWidth="1"/>
    <col min="540" max="540" width="37" style="183" customWidth="1"/>
    <col min="541" max="556" width="36.85546875" style="183" customWidth="1"/>
    <col min="557" max="557" width="37.140625" style="183" customWidth="1"/>
    <col min="558" max="559" width="36.85546875" style="183" customWidth="1"/>
    <col min="560" max="560" width="36.5703125" style="183" customWidth="1"/>
    <col min="561" max="562" width="36.85546875" style="183" customWidth="1"/>
    <col min="563" max="563" width="36.5703125" style="183" customWidth="1"/>
    <col min="564" max="564" width="37" style="183" customWidth="1"/>
    <col min="565" max="583" width="36.85546875" style="183" customWidth="1"/>
    <col min="584" max="584" width="37" style="183" customWidth="1"/>
    <col min="585" max="602" width="36.85546875" style="183" customWidth="1"/>
    <col min="603" max="603" width="36.5703125" style="183" customWidth="1"/>
    <col min="604" max="616" width="36.85546875" style="183" customWidth="1"/>
    <col min="617" max="617" width="36.5703125" style="183" customWidth="1"/>
    <col min="618" max="620" width="36.85546875" style="183" customWidth="1"/>
    <col min="621" max="621" width="36.5703125" style="183" customWidth="1"/>
    <col min="622" max="629" width="36.85546875" style="183" customWidth="1"/>
    <col min="630" max="630" width="36.5703125" style="183" customWidth="1"/>
    <col min="631" max="768" width="36.85546875" style="183"/>
    <col min="769" max="769" width="18.5703125" style="183" customWidth="1"/>
    <col min="770" max="778" width="31.42578125" style="183" customWidth="1"/>
    <col min="779" max="795" width="36.85546875" style="183" customWidth="1"/>
    <col min="796" max="796" width="37" style="183" customWidth="1"/>
    <col min="797" max="812" width="36.85546875" style="183" customWidth="1"/>
    <col min="813" max="813" width="37.140625" style="183" customWidth="1"/>
    <col min="814" max="815" width="36.85546875" style="183" customWidth="1"/>
    <col min="816" max="816" width="36.5703125" style="183" customWidth="1"/>
    <col min="817" max="818" width="36.85546875" style="183" customWidth="1"/>
    <col min="819" max="819" width="36.5703125" style="183" customWidth="1"/>
    <col min="820" max="820" width="37" style="183" customWidth="1"/>
    <col min="821" max="839" width="36.85546875" style="183" customWidth="1"/>
    <col min="840" max="840" width="37" style="183" customWidth="1"/>
    <col min="841" max="858" width="36.85546875" style="183" customWidth="1"/>
    <col min="859" max="859" width="36.5703125" style="183" customWidth="1"/>
    <col min="860" max="872" width="36.85546875" style="183" customWidth="1"/>
    <col min="873" max="873" width="36.5703125" style="183" customWidth="1"/>
    <col min="874" max="876" width="36.85546875" style="183" customWidth="1"/>
    <col min="877" max="877" width="36.5703125" style="183" customWidth="1"/>
    <col min="878" max="885" width="36.85546875" style="183" customWidth="1"/>
    <col min="886" max="886" width="36.5703125" style="183" customWidth="1"/>
    <col min="887" max="1024" width="36.85546875" style="183"/>
    <col min="1025" max="1025" width="18.5703125" style="183" customWidth="1"/>
    <col min="1026" max="1034" width="31.42578125" style="183" customWidth="1"/>
    <col min="1035" max="1051" width="36.85546875" style="183" customWidth="1"/>
    <col min="1052" max="1052" width="37" style="183" customWidth="1"/>
    <col min="1053" max="1068" width="36.85546875" style="183" customWidth="1"/>
    <col min="1069" max="1069" width="37.140625" style="183" customWidth="1"/>
    <col min="1070" max="1071" width="36.85546875" style="183" customWidth="1"/>
    <col min="1072" max="1072" width="36.5703125" style="183" customWidth="1"/>
    <col min="1073" max="1074" width="36.85546875" style="183" customWidth="1"/>
    <col min="1075" max="1075" width="36.5703125" style="183" customWidth="1"/>
    <col min="1076" max="1076" width="37" style="183" customWidth="1"/>
    <col min="1077" max="1095" width="36.85546875" style="183" customWidth="1"/>
    <col min="1096" max="1096" width="37" style="183" customWidth="1"/>
    <col min="1097" max="1114" width="36.85546875" style="183" customWidth="1"/>
    <col min="1115" max="1115" width="36.5703125" style="183" customWidth="1"/>
    <col min="1116" max="1128" width="36.85546875" style="183" customWidth="1"/>
    <col min="1129" max="1129" width="36.5703125" style="183" customWidth="1"/>
    <col min="1130" max="1132" width="36.85546875" style="183" customWidth="1"/>
    <col min="1133" max="1133" width="36.5703125" style="183" customWidth="1"/>
    <col min="1134" max="1141" width="36.85546875" style="183" customWidth="1"/>
    <col min="1142" max="1142" width="36.5703125" style="183" customWidth="1"/>
    <col min="1143" max="1280" width="36.85546875" style="183"/>
    <col min="1281" max="1281" width="18.5703125" style="183" customWidth="1"/>
    <col min="1282" max="1290" width="31.42578125" style="183" customWidth="1"/>
    <col min="1291" max="1307" width="36.85546875" style="183" customWidth="1"/>
    <col min="1308" max="1308" width="37" style="183" customWidth="1"/>
    <col min="1309" max="1324" width="36.85546875" style="183" customWidth="1"/>
    <col min="1325" max="1325" width="37.140625" style="183" customWidth="1"/>
    <col min="1326" max="1327" width="36.85546875" style="183" customWidth="1"/>
    <col min="1328" max="1328" width="36.5703125" style="183" customWidth="1"/>
    <col min="1329" max="1330" width="36.85546875" style="183" customWidth="1"/>
    <col min="1331" max="1331" width="36.5703125" style="183" customWidth="1"/>
    <col min="1332" max="1332" width="37" style="183" customWidth="1"/>
    <col min="1333" max="1351" width="36.85546875" style="183" customWidth="1"/>
    <col min="1352" max="1352" width="37" style="183" customWidth="1"/>
    <col min="1353" max="1370" width="36.85546875" style="183" customWidth="1"/>
    <col min="1371" max="1371" width="36.5703125" style="183" customWidth="1"/>
    <col min="1372" max="1384" width="36.85546875" style="183" customWidth="1"/>
    <col min="1385" max="1385" width="36.5703125" style="183" customWidth="1"/>
    <col min="1386" max="1388" width="36.85546875" style="183" customWidth="1"/>
    <col min="1389" max="1389" width="36.5703125" style="183" customWidth="1"/>
    <col min="1390" max="1397" width="36.85546875" style="183" customWidth="1"/>
    <col min="1398" max="1398" width="36.5703125" style="183" customWidth="1"/>
    <col min="1399" max="1536" width="36.85546875" style="183"/>
    <col min="1537" max="1537" width="18.5703125" style="183" customWidth="1"/>
    <col min="1538" max="1546" width="31.42578125" style="183" customWidth="1"/>
    <col min="1547" max="1563" width="36.85546875" style="183" customWidth="1"/>
    <col min="1564" max="1564" width="37" style="183" customWidth="1"/>
    <col min="1565" max="1580" width="36.85546875" style="183" customWidth="1"/>
    <col min="1581" max="1581" width="37.140625" style="183" customWidth="1"/>
    <col min="1582" max="1583" width="36.85546875" style="183" customWidth="1"/>
    <col min="1584" max="1584" width="36.5703125" style="183" customWidth="1"/>
    <col min="1585" max="1586" width="36.85546875" style="183" customWidth="1"/>
    <col min="1587" max="1587" width="36.5703125" style="183" customWidth="1"/>
    <col min="1588" max="1588" width="37" style="183" customWidth="1"/>
    <col min="1589" max="1607" width="36.85546875" style="183" customWidth="1"/>
    <col min="1608" max="1608" width="37" style="183" customWidth="1"/>
    <col min="1609" max="1626" width="36.85546875" style="183" customWidth="1"/>
    <col min="1627" max="1627" width="36.5703125" style="183" customWidth="1"/>
    <col min="1628" max="1640" width="36.85546875" style="183" customWidth="1"/>
    <col min="1641" max="1641" width="36.5703125" style="183" customWidth="1"/>
    <col min="1642" max="1644" width="36.85546875" style="183" customWidth="1"/>
    <col min="1645" max="1645" width="36.5703125" style="183" customWidth="1"/>
    <col min="1646" max="1653" width="36.85546875" style="183" customWidth="1"/>
    <col min="1654" max="1654" width="36.5703125" style="183" customWidth="1"/>
    <col min="1655" max="1792" width="36.85546875" style="183"/>
    <col min="1793" max="1793" width="18.5703125" style="183" customWidth="1"/>
    <col min="1794" max="1802" width="31.42578125" style="183" customWidth="1"/>
    <col min="1803" max="1819" width="36.85546875" style="183" customWidth="1"/>
    <col min="1820" max="1820" width="37" style="183" customWidth="1"/>
    <col min="1821" max="1836" width="36.85546875" style="183" customWidth="1"/>
    <col min="1837" max="1837" width="37.140625" style="183" customWidth="1"/>
    <col min="1838" max="1839" width="36.85546875" style="183" customWidth="1"/>
    <col min="1840" max="1840" width="36.5703125" style="183" customWidth="1"/>
    <col min="1841" max="1842" width="36.85546875" style="183" customWidth="1"/>
    <col min="1843" max="1843" width="36.5703125" style="183" customWidth="1"/>
    <col min="1844" max="1844" width="37" style="183" customWidth="1"/>
    <col min="1845" max="1863" width="36.85546875" style="183" customWidth="1"/>
    <col min="1864" max="1864" width="37" style="183" customWidth="1"/>
    <col min="1865" max="1882" width="36.85546875" style="183" customWidth="1"/>
    <col min="1883" max="1883" width="36.5703125" style="183" customWidth="1"/>
    <col min="1884" max="1896" width="36.85546875" style="183" customWidth="1"/>
    <col min="1897" max="1897" width="36.5703125" style="183" customWidth="1"/>
    <col min="1898" max="1900" width="36.85546875" style="183" customWidth="1"/>
    <col min="1901" max="1901" width="36.5703125" style="183" customWidth="1"/>
    <col min="1902" max="1909" width="36.85546875" style="183" customWidth="1"/>
    <col min="1910" max="1910" width="36.5703125" style="183" customWidth="1"/>
    <col min="1911" max="2048" width="36.85546875" style="183"/>
    <col min="2049" max="2049" width="18.5703125" style="183" customWidth="1"/>
    <col min="2050" max="2058" width="31.42578125" style="183" customWidth="1"/>
    <col min="2059" max="2075" width="36.85546875" style="183" customWidth="1"/>
    <col min="2076" max="2076" width="37" style="183" customWidth="1"/>
    <col min="2077" max="2092" width="36.85546875" style="183" customWidth="1"/>
    <col min="2093" max="2093" width="37.140625" style="183" customWidth="1"/>
    <col min="2094" max="2095" width="36.85546875" style="183" customWidth="1"/>
    <col min="2096" max="2096" width="36.5703125" style="183" customWidth="1"/>
    <col min="2097" max="2098" width="36.85546875" style="183" customWidth="1"/>
    <col min="2099" max="2099" width="36.5703125" style="183" customWidth="1"/>
    <col min="2100" max="2100" width="37" style="183" customWidth="1"/>
    <col min="2101" max="2119" width="36.85546875" style="183" customWidth="1"/>
    <col min="2120" max="2120" width="37" style="183" customWidth="1"/>
    <col min="2121" max="2138" width="36.85546875" style="183" customWidth="1"/>
    <col min="2139" max="2139" width="36.5703125" style="183" customWidth="1"/>
    <col min="2140" max="2152" width="36.85546875" style="183" customWidth="1"/>
    <col min="2153" max="2153" width="36.5703125" style="183" customWidth="1"/>
    <col min="2154" max="2156" width="36.85546875" style="183" customWidth="1"/>
    <col min="2157" max="2157" width="36.5703125" style="183" customWidth="1"/>
    <col min="2158" max="2165" width="36.85546875" style="183" customWidth="1"/>
    <col min="2166" max="2166" width="36.5703125" style="183" customWidth="1"/>
    <col min="2167" max="2304" width="36.85546875" style="183"/>
    <col min="2305" max="2305" width="18.5703125" style="183" customWidth="1"/>
    <col min="2306" max="2314" width="31.42578125" style="183" customWidth="1"/>
    <col min="2315" max="2331" width="36.85546875" style="183" customWidth="1"/>
    <col min="2332" max="2332" width="37" style="183" customWidth="1"/>
    <col min="2333" max="2348" width="36.85546875" style="183" customWidth="1"/>
    <col min="2349" max="2349" width="37.140625" style="183" customWidth="1"/>
    <col min="2350" max="2351" width="36.85546875" style="183" customWidth="1"/>
    <col min="2352" max="2352" width="36.5703125" style="183" customWidth="1"/>
    <col min="2353" max="2354" width="36.85546875" style="183" customWidth="1"/>
    <col min="2355" max="2355" width="36.5703125" style="183" customWidth="1"/>
    <col min="2356" max="2356" width="37" style="183" customWidth="1"/>
    <col min="2357" max="2375" width="36.85546875" style="183" customWidth="1"/>
    <col min="2376" max="2376" width="37" style="183" customWidth="1"/>
    <col min="2377" max="2394" width="36.85546875" style="183" customWidth="1"/>
    <col min="2395" max="2395" width="36.5703125" style="183" customWidth="1"/>
    <col min="2396" max="2408" width="36.85546875" style="183" customWidth="1"/>
    <col min="2409" max="2409" width="36.5703125" style="183" customWidth="1"/>
    <col min="2410" max="2412" width="36.85546875" style="183" customWidth="1"/>
    <col min="2413" max="2413" width="36.5703125" style="183" customWidth="1"/>
    <col min="2414" max="2421" width="36.85546875" style="183" customWidth="1"/>
    <col min="2422" max="2422" width="36.5703125" style="183" customWidth="1"/>
    <col min="2423" max="2560" width="36.85546875" style="183"/>
    <col min="2561" max="2561" width="18.5703125" style="183" customWidth="1"/>
    <col min="2562" max="2570" width="31.42578125" style="183" customWidth="1"/>
    <col min="2571" max="2587" width="36.85546875" style="183" customWidth="1"/>
    <col min="2588" max="2588" width="37" style="183" customWidth="1"/>
    <col min="2589" max="2604" width="36.85546875" style="183" customWidth="1"/>
    <col min="2605" max="2605" width="37.140625" style="183" customWidth="1"/>
    <col min="2606" max="2607" width="36.85546875" style="183" customWidth="1"/>
    <col min="2608" max="2608" width="36.5703125" style="183" customWidth="1"/>
    <col min="2609" max="2610" width="36.85546875" style="183" customWidth="1"/>
    <col min="2611" max="2611" width="36.5703125" style="183" customWidth="1"/>
    <col min="2612" max="2612" width="37" style="183" customWidth="1"/>
    <col min="2613" max="2631" width="36.85546875" style="183" customWidth="1"/>
    <col min="2632" max="2632" width="37" style="183" customWidth="1"/>
    <col min="2633" max="2650" width="36.85546875" style="183" customWidth="1"/>
    <col min="2651" max="2651" width="36.5703125" style="183" customWidth="1"/>
    <col min="2652" max="2664" width="36.85546875" style="183" customWidth="1"/>
    <col min="2665" max="2665" width="36.5703125" style="183" customWidth="1"/>
    <col min="2666" max="2668" width="36.85546875" style="183" customWidth="1"/>
    <col min="2669" max="2669" width="36.5703125" style="183" customWidth="1"/>
    <col min="2670" max="2677" width="36.85546875" style="183" customWidth="1"/>
    <col min="2678" max="2678" width="36.5703125" style="183" customWidth="1"/>
    <col min="2679" max="2816" width="36.85546875" style="183"/>
    <col min="2817" max="2817" width="18.5703125" style="183" customWidth="1"/>
    <col min="2818" max="2826" width="31.42578125" style="183" customWidth="1"/>
    <col min="2827" max="2843" width="36.85546875" style="183" customWidth="1"/>
    <col min="2844" max="2844" width="37" style="183" customWidth="1"/>
    <col min="2845" max="2860" width="36.85546875" style="183" customWidth="1"/>
    <col min="2861" max="2861" width="37.140625" style="183" customWidth="1"/>
    <col min="2862" max="2863" width="36.85546875" style="183" customWidth="1"/>
    <col min="2864" max="2864" width="36.5703125" style="183" customWidth="1"/>
    <col min="2865" max="2866" width="36.85546875" style="183" customWidth="1"/>
    <col min="2867" max="2867" width="36.5703125" style="183" customWidth="1"/>
    <col min="2868" max="2868" width="37" style="183" customWidth="1"/>
    <col min="2869" max="2887" width="36.85546875" style="183" customWidth="1"/>
    <col min="2888" max="2888" width="37" style="183" customWidth="1"/>
    <col min="2889" max="2906" width="36.85546875" style="183" customWidth="1"/>
    <col min="2907" max="2907" width="36.5703125" style="183" customWidth="1"/>
    <col min="2908" max="2920" width="36.85546875" style="183" customWidth="1"/>
    <col min="2921" max="2921" width="36.5703125" style="183" customWidth="1"/>
    <col min="2922" max="2924" width="36.85546875" style="183" customWidth="1"/>
    <col min="2925" max="2925" width="36.5703125" style="183" customWidth="1"/>
    <col min="2926" max="2933" width="36.85546875" style="183" customWidth="1"/>
    <col min="2934" max="2934" width="36.5703125" style="183" customWidth="1"/>
    <col min="2935" max="3072" width="36.85546875" style="183"/>
    <col min="3073" max="3073" width="18.5703125" style="183" customWidth="1"/>
    <col min="3074" max="3082" width="31.42578125" style="183" customWidth="1"/>
    <col min="3083" max="3099" width="36.85546875" style="183" customWidth="1"/>
    <col min="3100" max="3100" width="37" style="183" customWidth="1"/>
    <col min="3101" max="3116" width="36.85546875" style="183" customWidth="1"/>
    <col min="3117" max="3117" width="37.140625" style="183" customWidth="1"/>
    <col min="3118" max="3119" width="36.85546875" style="183" customWidth="1"/>
    <col min="3120" max="3120" width="36.5703125" style="183" customWidth="1"/>
    <col min="3121" max="3122" width="36.85546875" style="183" customWidth="1"/>
    <col min="3123" max="3123" width="36.5703125" style="183" customWidth="1"/>
    <col min="3124" max="3124" width="37" style="183" customWidth="1"/>
    <col min="3125" max="3143" width="36.85546875" style="183" customWidth="1"/>
    <col min="3144" max="3144" width="37" style="183" customWidth="1"/>
    <col min="3145" max="3162" width="36.85546875" style="183" customWidth="1"/>
    <col min="3163" max="3163" width="36.5703125" style="183" customWidth="1"/>
    <col min="3164" max="3176" width="36.85546875" style="183" customWidth="1"/>
    <col min="3177" max="3177" width="36.5703125" style="183" customWidth="1"/>
    <col min="3178" max="3180" width="36.85546875" style="183" customWidth="1"/>
    <col min="3181" max="3181" width="36.5703125" style="183" customWidth="1"/>
    <col min="3182" max="3189" width="36.85546875" style="183" customWidth="1"/>
    <col min="3190" max="3190" width="36.5703125" style="183" customWidth="1"/>
    <col min="3191" max="3328" width="36.85546875" style="183"/>
    <col min="3329" max="3329" width="18.5703125" style="183" customWidth="1"/>
    <col min="3330" max="3338" width="31.42578125" style="183" customWidth="1"/>
    <col min="3339" max="3355" width="36.85546875" style="183" customWidth="1"/>
    <col min="3356" max="3356" width="37" style="183" customWidth="1"/>
    <col min="3357" max="3372" width="36.85546875" style="183" customWidth="1"/>
    <col min="3373" max="3373" width="37.140625" style="183" customWidth="1"/>
    <col min="3374" max="3375" width="36.85546875" style="183" customWidth="1"/>
    <col min="3376" max="3376" width="36.5703125" style="183" customWidth="1"/>
    <col min="3377" max="3378" width="36.85546875" style="183" customWidth="1"/>
    <col min="3379" max="3379" width="36.5703125" style="183" customWidth="1"/>
    <col min="3380" max="3380" width="37" style="183" customWidth="1"/>
    <col min="3381" max="3399" width="36.85546875" style="183" customWidth="1"/>
    <col min="3400" max="3400" width="37" style="183" customWidth="1"/>
    <col min="3401" max="3418" width="36.85546875" style="183" customWidth="1"/>
    <col min="3419" max="3419" width="36.5703125" style="183" customWidth="1"/>
    <col min="3420" max="3432" width="36.85546875" style="183" customWidth="1"/>
    <col min="3433" max="3433" width="36.5703125" style="183" customWidth="1"/>
    <col min="3434" max="3436" width="36.85546875" style="183" customWidth="1"/>
    <col min="3437" max="3437" width="36.5703125" style="183" customWidth="1"/>
    <col min="3438" max="3445" width="36.85546875" style="183" customWidth="1"/>
    <col min="3446" max="3446" width="36.5703125" style="183" customWidth="1"/>
    <col min="3447" max="3584" width="36.85546875" style="183"/>
    <col min="3585" max="3585" width="18.5703125" style="183" customWidth="1"/>
    <col min="3586" max="3594" width="31.42578125" style="183" customWidth="1"/>
    <col min="3595" max="3611" width="36.85546875" style="183" customWidth="1"/>
    <col min="3612" max="3612" width="37" style="183" customWidth="1"/>
    <col min="3613" max="3628" width="36.85546875" style="183" customWidth="1"/>
    <col min="3629" max="3629" width="37.140625" style="183" customWidth="1"/>
    <col min="3630" max="3631" width="36.85546875" style="183" customWidth="1"/>
    <col min="3632" max="3632" width="36.5703125" style="183" customWidth="1"/>
    <col min="3633" max="3634" width="36.85546875" style="183" customWidth="1"/>
    <col min="3635" max="3635" width="36.5703125" style="183" customWidth="1"/>
    <col min="3636" max="3636" width="37" style="183" customWidth="1"/>
    <col min="3637" max="3655" width="36.85546875" style="183" customWidth="1"/>
    <col min="3656" max="3656" width="37" style="183" customWidth="1"/>
    <col min="3657" max="3674" width="36.85546875" style="183" customWidth="1"/>
    <col min="3675" max="3675" width="36.5703125" style="183" customWidth="1"/>
    <col min="3676" max="3688" width="36.85546875" style="183" customWidth="1"/>
    <col min="3689" max="3689" width="36.5703125" style="183" customWidth="1"/>
    <col min="3690" max="3692" width="36.85546875" style="183" customWidth="1"/>
    <col min="3693" max="3693" width="36.5703125" style="183" customWidth="1"/>
    <col min="3694" max="3701" width="36.85546875" style="183" customWidth="1"/>
    <col min="3702" max="3702" width="36.5703125" style="183" customWidth="1"/>
    <col min="3703" max="3840" width="36.85546875" style="183"/>
    <col min="3841" max="3841" width="18.5703125" style="183" customWidth="1"/>
    <col min="3842" max="3850" width="31.42578125" style="183" customWidth="1"/>
    <col min="3851" max="3867" width="36.85546875" style="183" customWidth="1"/>
    <col min="3868" max="3868" width="37" style="183" customWidth="1"/>
    <col min="3869" max="3884" width="36.85546875" style="183" customWidth="1"/>
    <col min="3885" max="3885" width="37.140625" style="183" customWidth="1"/>
    <col min="3886" max="3887" width="36.85546875" style="183" customWidth="1"/>
    <col min="3888" max="3888" width="36.5703125" style="183" customWidth="1"/>
    <col min="3889" max="3890" width="36.85546875" style="183" customWidth="1"/>
    <col min="3891" max="3891" width="36.5703125" style="183" customWidth="1"/>
    <col min="3892" max="3892" width="37" style="183" customWidth="1"/>
    <col min="3893" max="3911" width="36.85546875" style="183" customWidth="1"/>
    <col min="3912" max="3912" width="37" style="183" customWidth="1"/>
    <col min="3913" max="3930" width="36.85546875" style="183" customWidth="1"/>
    <col min="3931" max="3931" width="36.5703125" style="183" customWidth="1"/>
    <col min="3932" max="3944" width="36.85546875" style="183" customWidth="1"/>
    <col min="3945" max="3945" width="36.5703125" style="183" customWidth="1"/>
    <col min="3946" max="3948" width="36.85546875" style="183" customWidth="1"/>
    <col min="3949" max="3949" width="36.5703125" style="183" customWidth="1"/>
    <col min="3950" max="3957" width="36.85546875" style="183" customWidth="1"/>
    <col min="3958" max="3958" width="36.5703125" style="183" customWidth="1"/>
    <col min="3959" max="4096" width="36.85546875" style="183"/>
    <col min="4097" max="4097" width="18.5703125" style="183" customWidth="1"/>
    <col min="4098" max="4106" width="31.42578125" style="183" customWidth="1"/>
    <col min="4107" max="4123" width="36.85546875" style="183" customWidth="1"/>
    <col min="4124" max="4124" width="37" style="183" customWidth="1"/>
    <col min="4125" max="4140" width="36.85546875" style="183" customWidth="1"/>
    <col min="4141" max="4141" width="37.140625" style="183" customWidth="1"/>
    <col min="4142" max="4143" width="36.85546875" style="183" customWidth="1"/>
    <col min="4144" max="4144" width="36.5703125" style="183" customWidth="1"/>
    <col min="4145" max="4146" width="36.85546875" style="183" customWidth="1"/>
    <col min="4147" max="4147" width="36.5703125" style="183" customWidth="1"/>
    <col min="4148" max="4148" width="37" style="183" customWidth="1"/>
    <col min="4149" max="4167" width="36.85546875" style="183" customWidth="1"/>
    <col min="4168" max="4168" width="37" style="183" customWidth="1"/>
    <col min="4169" max="4186" width="36.85546875" style="183" customWidth="1"/>
    <col min="4187" max="4187" width="36.5703125" style="183" customWidth="1"/>
    <col min="4188" max="4200" width="36.85546875" style="183" customWidth="1"/>
    <col min="4201" max="4201" width="36.5703125" style="183" customWidth="1"/>
    <col min="4202" max="4204" width="36.85546875" style="183" customWidth="1"/>
    <col min="4205" max="4205" width="36.5703125" style="183" customWidth="1"/>
    <col min="4206" max="4213" width="36.85546875" style="183" customWidth="1"/>
    <col min="4214" max="4214" width="36.5703125" style="183" customWidth="1"/>
    <col min="4215" max="4352" width="36.85546875" style="183"/>
    <col min="4353" max="4353" width="18.5703125" style="183" customWidth="1"/>
    <col min="4354" max="4362" width="31.42578125" style="183" customWidth="1"/>
    <col min="4363" max="4379" width="36.85546875" style="183" customWidth="1"/>
    <col min="4380" max="4380" width="37" style="183" customWidth="1"/>
    <col min="4381" max="4396" width="36.85546875" style="183" customWidth="1"/>
    <col min="4397" max="4397" width="37.140625" style="183" customWidth="1"/>
    <col min="4398" max="4399" width="36.85546875" style="183" customWidth="1"/>
    <col min="4400" max="4400" width="36.5703125" style="183" customWidth="1"/>
    <col min="4401" max="4402" width="36.85546875" style="183" customWidth="1"/>
    <col min="4403" max="4403" width="36.5703125" style="183" customWidth="1"/>
    <col min="4404" max="4404" width="37" style="183" customWidth="1"/>
    <col min="4405" max="4423" width="36.85546875" style="183" customWidth="1"/>
    <col min="4424" max="4424" width="37" style="183" customWidth="1"/>
    <col min="4425" max="4442" width="36.85546875" style="183" customWidth="1"/>
    <col min="4443" max="4443" width="36.5703125" style="183" customWidth="1"/>
    <col min="4444" max="4456" width="36.85546875" style="183" customWidth="1"/>
    <col min="4457" max="4457" width="36.5703125" style="183" customWidth="1"/>
    <col min="4458" max="4460" width="36.85546875" style="183" customWidth="1"/>
    <col min="4461" max="4461" width="36.5703125" style="183" customWidth="1"/>
    <col min="4462" max="4469" width="36.85546875" style="183" customWidth="1"/>
    <col min="4470" max="4470" width="36.5703125" style="183" customWidth="1"/>
    <col min="4471" max="4608" width="36.85546875" style="183"/>
    <col min="4609" max="4609" width="18.5703125" style="183" customWidth="1"/>
    <col min="4610" max="4618" width="31.42578125" style="183" customWidth="1"/>
    <col min="4619" max="4635" width="36.85546875" style="183" customWidth="1"/>
    <col min="4636" max="4636" width="37" style="183" customWidth="1"/>
    <col min="4637" max="4652" width="36.85546875" style="183" customWidth="1"/>
    <col min="4653" max="4653" width="37.140625" style="183" customWidth="1"/>
    <col min="4654" max="4655" width="36.85546875" style="183" customWidth="1"/>
    <col min="4656" max="4656" width="36.5703125" style="183" customWidth="1"/>
    <col min="4657" max="4658" width="36.85546875" style="183" customWidth="1"/>
    <col min="4659" max="4659" width="36.5703125" style="183" customWidth="1"/>
    <col min="4660" max="4660" width="37" style="183" customWidth="1"/>
    <col min="4661" max="4679" width="36.85546875" style="183" customWidth="1"/>
    <col min="4680" max="4680" width="37" style="183" customWidth="1"/>
    <col min="4681" max="4698" width="36.85546875" style="183" customWidth="1"/>
    <col min="4699" max="4699" width="36.5703125" style="183" customWidth="1"/>
    <col min="4700" max="4712" width="36.85546875" style="183" customWidth="1"/>
    <col min="4713" max="4713" width="36.5703125" style="183" customWidth="1"/>
    <col min="4714" max="4716" width="36.85546875" style="183" customWidth="1"/>
    <col min="4717" max="4717" width="36.5703125" style="183" customWidth="1"/>
    <col min="4718" max="4725" width="36.85546875" style="183" customWidth="1"/>
    <col min="4726" max="4726" width="36.5703125" style="183" customWidth="1"/>
    <col min="4727" max="4864" width="36.85546875" style="183"/>
    <col min="4865" max="4865" width="18.5703125" style="183" customWidth="1"/>
    <col min="4866" max="4874" width="31.42578125" style="183" customWidth="1"/>
    <col min="4875" max="4891" width="36.85546875" style="183" customWidth="1"/>
    <col min="4892" max="4892" width="37" style="183" customWidth="1"/>
    <col min="4893" max="4908" width="36.85546875" style="183" customWidth="1"/>
    <col min="4909" max="4909" width="37.140625" style="183" customWidth="1"/>
    <col min="4910" max="4911" width="36.85546875" style="183" customWidth="1"/>
    <col min="4912" max="4912" width="36.5703125" style="183" customWidth="1"/>
    <col min="4913" max="4914" width="36.85546875" style="183" customWidth="1"/>
    <col min="4915" max="4915" width="36.5703125" style="183" customWidth="1"/>
    <col min="4916" max="4916" width="37" style="183" customWidth="1"/>
    <col min="4917" max="4935" width="36.85546875" style="183" customWidth="1"/>
    <col min="4936" max="4936" width="37" style="183" customWidth="1"/>
    <col min="4937" max="4954" width="36.85546875" style="183" customWidth="1"/>
    <col min="4955" max="4955" width="36.5703125" style="183" customWidth="1"/>
    <col min="4956" max="4968" width="36.85546875" style="183" customWidth="1"/>
    <col min="4969" max="4969" width="36.5703125" style="183" customWidth="1"/>
    <col min="4970" max="4972" width="36.85546875" style="183" customWidth="1"/>
    <col min="4973" max="4973" width="36.5703125" style="183" customWidth="1"/>
    <col min="4974" max="4981" width="36.85546875" style="183" customWidth="1"/>
    <col min="4982" max="4982" width="36.5703125" style="183" customWidth="1"/>
    <col min="4983" max="5120" width="36.85546875" style="183"/>
    <col min="5121" max="5121" width="18.5703125" style="183" customWidth="1"/>
    <col min="5122" max="5130" width="31.42578125" style="183" customWidth="1"/>
    <col min="5131" max="5147" width="36.85546875" style="183" customWidth="1"/>
    <col min="5148" max="5148" width="37" style="183" customWidth="1"/>
    <col min="5149" max="5164" width="36.85546875" style="183" customWidth="1"/>
    <col min="5165" max="5165" width="37.140625" style="183" customWidth="1"/>
    <col min="5166" max="5167" width="36.85546875" style="183" customWidth="1"/>
    <col min="5168" max="5168" width="36.5703125" style="183" customWidth="1"/>
    <col min="5169" max="5170" width="36.85546875" style="183" customWidth="1"/>
    <col min="5171" max="5171" width="36.5703125" style="183" customWidth="1"/>
    <col min="5172" max="5172" width="37" style="183" customWidth="1"/>
    <col min="5173" max="5191" width="36.85546875" style="183" customWidth="1"/>
    <col min="5192" max="5192" width="37" style="183" customWidth="1"/>
    <col min="5193" max="5210" width="36.85546875" style="183" customWidth="1"/>
    <col min="5211" max="5211" width="36.5703125" style="183" customWidth="1"/>
    <col min="5212" max="5224" width="36.85546875" style="183" customWidth="1"/>
    <col min="5225" max="5225" width="36.5703125" style="183" customWidth="1"/>
    <col min="5226" max="5228" width="36.85546875" style="183" customWidth="1"/>
    <col min="5229" max="5229" width="36.5703125" style="183" customWidth="1"/>
    <col min="5230" max="5237" width="36.85546875" style="183" customWidth="1"/>
    <col min="5238" max="5238" width="36.5703125" style="183" customWidth="1"/>
    <col min="5239" max="5376" width="36.85546875" style="183"/>
    <col min="5377" max="5377" width="18.5703125" style="183" customWidth="1"/>
    <col min="5378" max="5386" width="31.42578125" style="183" customWidth="1"/>
    <col min="5387" max="5403" width="36.85546875" style="183" customWidth="1"/>
    <col min="5404" max="5404" width="37" style="183" customWidth="1"/>
    <col min="5405" max="5420" width="36.85546875" style="183" customWidth="1"/>
    <col min="5421" max="5421" width="37.140625" style="183" customWidth="1"/>
    <col min="5422" max="5423" width="36.85546875" style="183" customWidth="1"/>
    <col min="5424" max="5424" width="36.5703125" style="183" customWidth="1"/>
    <col min="5425" max="5426" width="36.85546875" style="183" customWidth="1"/>
    <col min="5427" max="5427" width="36.5703125" style="183" customWidth="1"/>
    <col min="5428" max="5428" width="37" style="183" customWidth="1"/>
    <col min="5429" max="5447" width="36.85546875" style="183" customWidth="1"/>
    <col min="5448" max="5448" width="37" style="183" customWidth="1"/>
    <col min="5449" max="5466" width="36.85546875" style="183" customWidth="1"/>
    <col min="5467" max="5467" width="36.5703125" style="183" customWidth="1"/>
    <col min="5468" max="5480" width="36.85546875" style="183" customWidth="1"/>
    <col min="5481" max="5481" width="36.5703125" style="183" customWidth="1"/>
    <col min="5482" max="5484" width="36.85546875" style="183" customWidth="1"/>
    <col min="5485" max="5485" width="36.5703125" style="183" customWidth="1"/>
    <col min="5486" max="5493" width="36.85546875" style="183" customWidth="1"/>
    <col min="5494" max="5494" width="36.5703125" style="183" customWidth="1"/>
    <col min="5495" max="5632" width="36.85546875" style="183"/>
    <col min="5633" max="5633" width="18.5703125" style="183" customWidth="1"/>
    <col min="5634" max="5642" width="31.42578125" style="183" customWidth="1"/>
    <col min="5643" max="5659" width="36.85546875" style="183" customWidth="1"/>
    <col min="5660" max="5660" width="37" style="183" customWidth="1"/>
    <col min="5661" max="5676" width="36.85546875" style="183" customWidth="1"/>
    <col min="5677" max="5677" width="37.140625" style="183" customWidth="1"/>
    <col min="5678" max="5679" width="36.85546875" style="183" customWidth="1"/>
    <col min="5680" max="5680" width="36.5703125" style="183" customWidth="1"/>
    <col min="5681" max="5682" width="36.85546875" style="183" customWidth="1"/>
    <col min="5683" max="5683" width="36.5703125" style="183" customWidth="1"/>
    <col min="5684" max="5684" width="37" style="183" customWidth="1"/>
    <col min="5685" max="5703" width="36.85546875" style="183" customWidth="1"/>
    <col min="5704" max="5704" width="37" style="183" customWidth="1"/>
    <col min="5705" max="5722" width="36.85546875" style="183" customWidth="1"/>
    <col min="5723" max="5723" width="36.5703125" style="183" customWidth="1"/>
    <col min="5724" max="5736" width="36.85546875" style="183" customWidth="1"/>
    <col min="5737" max="5737" width="36.5703125" style="183" customWidth="1"/>
    <col min="5738" max="5740" width="36.85546875" style="183" customWidth="1"/>
    <col min="5741" max="5741" width="36.5703125" style="183" customWidth="1"/>
    <col min="5742" max="5749" width="36.85546875" style="183" customWidth="1"/>
    <col min="5750" max="5750" width="36.5703125" style="183" customWidth="1"/>
    <col min="5751" max="5888" width="36.85546875" style="183"/>
    <col min="5889" max="5889" width="18.5703125" style="183" customWidth="1"/>
    <col min="5890" max="5898" width="31.42578125" style="183" customWidth="1"/>
    <col min="5899" max="5915" width="36.85546875" style="183" customWidth="1"/>
    <col min="5916" max="5916" width="37" style="183" customWidth="1"/>
    <col min="5917" max="5932" width="36.85546875" style="183" customWidth="1"/>
    <col min="5933" max="5933" width="37.140625" style="183" customWidth="1"/>
    <col min="5934" max="5935" width="36.85546875" style="183" customWidth="1"/>
    <col min="5936" max="5936" width="36.5703125" style="183" customWidth="1"/>
    <col min="5937" max="5938" width="36.85546875" style="183" customWidth="1"/>
    <col min="5939" max="5939" width="36.5703125" style="183" customWidth="1"/>
    <col min="5940" max="5940" width="37" style="183" customWidth="1"/>
    <col min="5941" max="5959" width="36.85546875" style="183" customWidth="1"/>
    <col min="5960" max="5960" width="37" style="183" customWidth="1"/>
    <col min="5961" max="5978" width="36.85546875" style="183" customWidth="1"/>
    <col min="5979" max="5979" width="36.5703125" style="183" customWidth="1"/>
    <col min="5980" max="5992" width="36.85546875" style="183" customWidth="1"/>
    <col min="5993" max="5993" width="36.5703125" style="183" customWidth="1"/>
    <col min="5994" max="5996" width="36.85546875" style="183" customWidth="1"/>
    <col min="5997" max="5997" width="36.5703125" style="183" customWidth="1"/>
    <col min="5998" max="6005" width="36.85546875" style="183" customWidth="1"/>
    <col min="6006" max="6006" width="36.5703125" style="183" customWidth="1"/>
    <col min="6007" max="6144" width="36.85546875" style="183"/>
    <col min="6145" max="6145" width="18.5703125" style="183" customWidth="1"/>
    <col min="6146" max="6154" width="31.42578125" style="183" customWidth="1"/>
    <col min="6155" max="6171" width="36.85546875" style="183" customWidth="1"/>
    <col min="6172" max="6172" width="37" style="183" customWidth="1"/>
    <col min="6173" max="6188" width="36.85546875" style="183" customWidth="1"/>
    <col min="6189" max="6189" width="37.140625" style="183" customWidth="1"/>
    <col min="6190" max="6191" width="36.85546875" style="183" customWidth="1"/>
    <col min="6192" max="6192" width="36.5703125" style="183" customWidth="1"/>
    <col min="6193" max="6194" width="36.85546875" style="183" customWidth="1"/>
    <col min="6195" max="6195" width="36.5703125" style="183" customWidth="1"/>
    <col min="6196" max="6196" width="37" style="183" customWidth="1"/>
    <col min="6197" max="6215" width="36.85546875" style="183" customWidth="1"/>
    <col min="6216" max="6216" width="37" style="183" customWidth="1"/>
    <col min="6217" max="6234" width="36.85546875" style="183" customWidth="1"/>
    <col min="6235" max="6235" width="36.5703125" style="183" customWidth="1"/>
    <col min="6236" max="6248" width="36.85546875" style="183" customWidth="1"/>
    <col min="6249" max="6249" width="36.5703125" style="183" customWidth="1"/>
    <col min="6250" max="6252" width="36.85546875" style="183" customWidth="1"/>
    <col min="6253" max="6253" width="36.5703125" style="183" customWidth="1"/>
    <col min="6254" max="6261" width="36.85546875" style="183" customWidth="1"/>
    <col min="6262" max="6262" width="36.5703125" style="183" customWidth="1"/>
    <col min="6263" max="6400" width="36.85546875" style="183"/>
    <col min="6401" max="6401" width="18.5703125" style="183" customWidth="1"/>
    <col min="6402" max="6410" width="31.42578125" style="183" customWidth="1"/>
    <col min="6411" max="6427" width="36.85546875" style="183" customWidth="1"/>
    <col min="6428" max="6428" width="37" style="183" customWidth="1"/>
    <col min="6429" max="6444" width="36.85546875" style="183" customWidth="1"/>
    <col min="6445" max="6445" width="37.140625" style="183" customWidth="1"/>
    <col min="6446" max="6447" width="36.85546875" style="183" customWidth="1"/>
    <col min="6448" max="6448" width="36.5703125" style="183" customWidth="1"/>
    <col min="6449" max="6450" width="36.85546875" style="183" customWidth="1"/>
    <col min="6451" max="6451" width="36.5703125" style="183" customWidth="1"/>
    <col min="6452" max="6452" width="37" style="183" customWidth="1"/>
    <col min="6453" max="6471" width="36.85546875" style="183" customWidth="1"/>
    <col min="6472" max="6472" width="37" style="183" customWidth="1"/>
    <col min="6473" max="6490" width="36.85546875" style="183" customWidth="1"/>
    <col min="6491" max="6491" width="36.5703125" style="183" customWidth="1"/>
    <col min="6492" max="6504" width="36.85546875" style="183" customWidth="1"/>
    <col min="6505" max="6505" width="36.5703125" style="183" customWidth="1"/>
    <col min="6506" max="6508" width="36.85546875" style="183" customWidth="1"/>
    <col min="6509" max="6509" width="36.5703125" style="183" customWidth="1"/>
    <col min="6510" max="6517" width="36.85546875" style="183" customWidth="1"/>
    <col min="6518" max="6518" width="36.5703125" style="183" customWidth="1"/>
    <col min="6519" max="6656" width="36.85546875" style="183"/>
    <col min="6657" max="6657" width="18.5703125" style="183" customWidth="1"/>
    <col min="6658" max="6666" width="31.42578125" style="183" customWidth="1"/>
    <col min="6667" max="6683" width="36.85546875" style="183" customWidth="1"/>
    <col min="6684" max="6684" width="37" style="183" customWidth="1"/>
    <col min="6685" max="6700" width="36.85546875" style="183" customWidth="1"/>
    <col min="6701" max="6701" width="37.140625" style="183" customWidth="1"/>
    <col min="6702" max="6703" width="36.85546875" style="183" customWidth="1"/>
    <col min="6704" max="6704" width="36.5703125" style="183" customWidth="1"/>
    <col min="6705" max="6706" width="36.85546875" style="183" customWidth="1"/>
    <col min="6707" max="6707" width="36.5703125" style="183" customWidth="1"/>
    <col min="6708" max="6708" width="37" style="183" customWidth="1"/>
    <col min="6709" max="6727" width="36.85546875" style="183" customWidth="1"/>
    <col min="6728" max="6728" width="37" style="183" customWidth="1"/>
    <col min="6729" max="6746" width="36.85546875" style="183" customWidth="1"/>
    <col min="6747" max="6747" width="36.5703125" style="183" customWidth="1"/>
    <col min="6748" max="6760" width="36.85546875" style="183" customWidth="1"/>
    <col min="6761" max="6761" width="36.5703125" style="183" customWidth="1"/>
    <col min="6762" max="6764" width="36.85546875" style="183" customWidth="1"/>
    <col min="6765" max="6765" width="36.5703125" style="183" customWidth="1"/>
    <col min="6766" max="6773" width="36.85546875" style="183" customWidth="1"/>
    <col min="6774" max="6774" width="36.5703125" style="183" customWidth="1"/>
    <col min="6775" max="6912" width="36.85546875" style="183"/>
    <col min="6913" max="6913" width="18.5703125" style="183" customWidth="1"/>
    <col min="6914" max="6922" width="31.42578125" style="183" customWidth="1"/>
    <col min="6923" max="6939" width="36.85546875" style="183" customWidth="1"/>
    <col min="6940" max="6940" width="37" style="183" customWidth="1"/>
    <col min="6941" max="6956" width="36.85546875" style="183" customWidth="1"/>
    <col min="6957" max="6957" width="37.140625" style="183" customWidth="1"/>
    <col min="6958" max="6959" width="36.85546875" style="183" customWidth="1"/>
    <col min="6960" max="6960" width="36.5703125" style="183" customWidth="1"/>
    <col min="6961" max="6962" width="36.85546875" style="183" customWidth="1"/>
    <col min="6963" max="6963" width="36.5703125" style="183" customWidth="1"/>
    <col min="6964" max="6964" width="37" style="183" customWidth="1"/>
    <col min="6965" max="6983" width="36.85546875" style="183" customWidth="1"/>
    <col min="6984" max="6984" width="37" style="183" customWidth="1"/>
    <col min="6985" max="7002" width="36.85546875" style="183" customWidth="1"/>
    <col min="7003" max="7003" width="36.5703125" style="183" customWidth="1"/>
    <col min="7004" max="7016" width="36.85546875" style="183" customWidth="1"/>
    <col min="7017" max="7017" width="36.5703125" style="183" customWidth="1"/>
    <col min="7018" max="7020" width="36.85546875" style="183" customWidth="1"/>
    <col min="7021" max="7021" width="36.5703125" style="183" customWidth="1"/>
    <col min="7022" max="7029" width="36.85546875" style="183" customWidth="1"/>
    <col min="7030" max="7030" width="36.5703125" style="183" customWidth="1"/>
    <col min="7031" max="7168" width="36.85546875" style="183"/>
    <col min="7169" max="7169" width="18.5703125" style="183" customWidth="1"/>
    <col min="7170" max="7178" width="31.42578125" style="183" customWidth="1"/>
    <col min="7179" max="7195" width="36.85546875" style="183" customWidth="1"/>
    <col min="7196" max="7196" width="37" style="183" customWidth="1"/>
    <col min="7197" max="7212" width="36.85546875" style="183" customWidth="1"/>
    <col min="7213" max="7213" width="37.140625" style="183" customWidth="1"/>
    <col min="7214" max="7215" width="36.85546875" style="183" customWidth="1"/>
    <col min="7216" max="7216" width="36.5703125" style="183" customWidth="1"/>
    <col min="7217" max="7218" width="36.85546875" style="183" customWidth="1"/>
    <col min="7219" max="7219" width="36.5703125" style="183" customWidth="1"/>
    <col min="7220" max="7220" width="37" style="183" customWidth="1"/>
    <col min="7221" max="7239" width="36.85546875" style="183" customWidth="1"/>
    <col min="7240" max="7240" width="37" style="183" customWidth="1"/>
    <col min="7241" max="7258" width="36.85546875" style="183" customWidth="1"/>
    <col min="7259" max="7259" width="36.5703125" style="183" customWidth="1"/>
    <col min="7260" max="7272" width="36.85546875" style="183" customWidth="1"/>
    <col min="7273" max="7273" width="36.5703125" style="183" customWidth="1"/>
    <col min="7274" max="7276" width="36.85546875" style="183" customWidth="1"/>
    <col min="7277" max="7277" width="36.5703125" style="183" customWidth="1"/>
    <col min="7278" max="7285" width="36.85546875" style="183" customWidth="1"/>
    <col min="7286" max="7286" width="36.5703125" style="183" customWidth="1"/>
    <col min="7287" max="7424" width="36.85546875" style="183"/>
    <col min="7425" max="7425" width="18.5703125" style="183" customWidth="1"/>
    <col min="7426" max="7434" width="31.42578125" style="183" customWidth="1"/>
    <col min="7435" max="7451" width="36.85546875" style="183" customWidth="1"/>
    <col min="7452" max="7452" width="37" style="183" customWidth="1"/>
    <col min="7453" max="7468" width="36.85546875" style="183" customWidth="1"/>
    <col min="7469" max="7469" width="37.140625" style="183" customWidth="1"/>
    <col min="7470" max="7471" width="36.85546875" style="183" customWidth="1"/>
    <col min="7472" max="7472" width="36.5703125" style="183" customWidth="1"/>
    <col min="7473" max="7474" width="36.85546875" style="183" customWidth="1"/>
    <col min="7475" max="7475" width="36.5703125" style="183" customWidth="1"/>
    <col min="7476" max="7476" width="37" style="183" customWidth="1"/>
    <col min="7477" max="7495" width="36.85546875" style="183" customWidth="1"/>
    <col min="7496" max="7496" width="37" style="183" customWidth="1"/>
    <col min="7497" max="7514" width="36.85546875" style="183" customWidth="1"/>
    <col min="7515" max="7515" width="36.5703125" style="183" customWidth="1"/>
    <col min="7516" max="7528" width="36.85546875" style="183" customWidth="1"/>
    <col min="7529" max="7529" width="36.5703125" style="183" customWidth="1"/>
    <col min="7530" max="7532" width="36.85546875" style="183" customWidth="1"/>
    <col min="7533" max="7533" width="36.5703125" style="183" customWidth="1"/>
    <col min="7534" max="7541" width="36.85546875" style="183" customWidth="1"/>
    <col min="7542" max="7542" width="36.5703125" style="183" customWidth="1"/>
    <col min="7543" max="7680" width="36.85546875" style="183"/>
    <col min="7681" max="7681" width="18.5703125" style="183" customWidth="1"/>
    <col min="7682" max="7690" width="31.42578125" style="183" customWidth="1"/>
    <col min="7691" max="7707" width="36.85546875" style="183" customWidth="1"/>
    <col min="7708" max="7708" width="37" style="183" customWidth="1"/>
    <col min="7709" max="7724" width="36.85546875" style="183" customWidth="1"/>
    <col min="7725" max="7725" width="37.140625" style="183" customWidth="1"/>
    <col min="7726" max="7727" width="36.85546875" style="183" customWidth="1"/>
    <col min="7728" max="7728" width="36.5703125" style="183" customWidth="1"/>
    <col min="7729" max="7730" width="36.85546875" style="183" customWidth="1"/>
    <col min="7731" max="7731" width="36.5703125" style="183" customWidth="1"/>
    <col min="7732" max="7732" width="37" style="183" customWidth="1"/>
    <col min="7733" max="7751" width="36.85546875" style="183" customWidth="1"/>
    <col min="7752" max="7752" width="37" style="183" customWidth="1"/>
    <col min="7753" max="7770" width="36.85546875" style="183" customWidth="1"/>
    <col min="7771" max="7771" width="36.5703125" style="183" customWidth="1"/>
    <col min="7772" max="7784" width="36.85546875" style="183" customWidth="1"/>
    <col min="7785" max="7785" width="36.5703125" style="183" customWidth="1"/>
    <col min="7786" max="7788" width="36.85546875" style="183" customWidth="1"/>
    <col min="7789" max="7789" width="36.5703125" style="183" customWidth="1"/>
    <col min="7790" max="7797" width="36.85546875" style="183" customWidth="1"/>
    <col min="7798" max="7798" width="36.5703125" style="183" customWidth="1"/>
    <col min="7799" max="7936" width="36.85546875" style="183"/>
    <col min="7937" max="7937" width="18.5703125" style="183" customWidth="1"/>
    <col min="7938" max="7946" width="31.42578125" style="183" customWidth="1"/>
    <col min="7947" max="7963" width="36.85546875" style="183" customWidth="1"/>
    <col min="7964" max="7964" width="37" style="183" customWidth="1"/>
    <col min="7965" max="7980" width="36.85546875" style="183" customWidth="1"/>
    <col min="7981" max="7981" width="37.140625" style="183" customWidth="1"/>
    <col min="7982" max="7983" width="36.85546875" style="183" customWidth="1"/>
    <col min="7984" max="7984" width="36.5703125" style="183" customWidth="1"/>
    <col min="7985" max="7986" width="36.85546875" style="183" customWidth="1"/>
    <col min="7987" max="7987" width="36.5703125" style="183" customWidth="1"/>
    <col min="7988" max="7988" width="37" style="183" customWidth="1"/>
    <col min="7989" max="8007" width="36.85546875" style="183" customWidth="1"/>
    <col min="8008" max="8008" width="37" style="183" customWidth="1"/>
    <col min="8009" max="8026" width="36.85546875" style="183" customWidth="1"/>
    <col min="8027" max="8027" width="36.5703125" style="183" customWidth="1"/>
    <col min="8028" max="8040" width="36.85546875" style="183" customWidth="1"/>
    <col min="8041" max="8041" width="36.5703125" style="183" customWidth="1"/>
    <col min="8042" max="8044" width="36.85546875" style="183" customWidth="1"/>
    <col min="8045" max="8045" width="36.5703125" style="183" customWidth="1"/>
    <col min="8046" max="8053" width="36.85546875" style="183" customWidth="1"/>
    <col min="8054" max="8054" width="36.5703125" style="183" customWidth="1"/>
    <col min="8055" max="8192" width="36.85546875" style="183"/>
    <col min="8193" max="8193" width="18.5703125" style="183" customWidth="1"/>
    <col min="8194" max="8202" width="31.42578125" style="183" customWidth="1"/>
    <col min="8203" max="8219" width="36.85546875" style="183" customWidth="1"/>
    <col min="8220" max="8220" width="37" style="183" customWidth="1"/>
    <col min="8221" max="8236" width="36.85546875" style="183" customWidth="1"/>
    <col min="8237" max="8237" width="37.140625" style="183" customWidth="1"/>
    <col min="8238" max="8239" width="36.85546875" style="183" customWidth="1"/>
    <col min="8240" max="8240" width="36.5703125" style="183" customWidth="1"/>
    <col min="8241" max="8242" width="36.85546875" style="183" customWidth="1"/>
    <col min="8243" max="8243" width="36.5703125" style="183" customWidth="1"/>
    <col min="8244" max="8244" width="37" style="183" customWidth="1"/>
    <col min="8245" max="8263" width="36.85546875" style="183" customWidth="1"/>
    <col min="8264" max="8264" width="37" style="183" customWidth="1"/>
    <col min="8265" max="8282" width="36.85546875" style="183" customWidth="1"/>
    <col min="8283" max="8283" width="36.5703125" style="183" customWidth="1"/>
    <col min="8284" max="8296" width="36.85546875" style="183" customWidth="1"/>
    <col min="8297" max="8297" width="36.5703125" style="183" customWidth="1"/>
    <col min="8298" max="8300" width="36.85546875" style="183" customWidth="1"/>
    <col min="8301" max="8301" width="36.5703125" style="183" customWidth="1"/>
    <col min="8302" max="8309" width="36.85546875" style="183" customWidth="1"/>
    <col min="8310" max="8310" width="36.5703125" style="183" customWidth="1"/>
    <col min="8311" max="8448" width="36.85546875" style="183"/>
    <col min="8449" max="8449" width="18.5703125" style="183" customWidth="1"/>
    <col min="8450" max="8458" width="31.42578125" style="183" customWidth="1"/>
    <col min="8459" max="8475" width="36.85546875" style="183" customWidth="1"/>
    <col min="8476" max="8476" width="37" style="183" customWidth="1"/>
    <col min="8477" max="8492" width="36.85546875" style="183" customWidth="1"/>
    <col min="8493" max="8493" width="37.140625" style="183" customWidth="1"/>
    <col min="8494" max="8495" width="36.85546875" style="183" customWidth="1"/>
    <col min="8496" max="8496" width="36.5703125" style="183" customWidth="1"/>
    <col min="8497" max="8498" width="36.85546875" style="183" customWidth="1"/>
    <col min="8499" max="8499" width="36.5703125" style="183" customWidth="1"/>
    <col min="8500" max="8500" width="37" style="183" customWidth="1"/>
    <col min="8501" max="8519" width="36.85546875" style="183" customWidth="1"/>
    <col min="8520" max="8520" width="37" style="183" customWidth="1"/>
    <col min="8521" max="8538" width="36.85546875" style="183" customWidth="1"/>
    <col min="8539" max="8539" width="36.5703125" style="183" customWidth="1"/>
    <col min="8540" max="8552" width="36.85546875" style="183" customWidth="1"/>
    <col min="8553" max="8553" width="36.5703125" style="183" customWidth="1"/>
    <col min="8554" max="8556" width="36.85546875" style="183" customWidth="1"/>
    <col min="8557" max="8557" width="36.5703125" style="183" customWidth="1"/>
    <col min="8558" max="8565" width="36.85546875" style="183" customWidth="1"/>
    <col min="8566" max="8566" width="36.5703125" style="183" customWidth="1"/>
    <col min="8567" max="8704" width="36.85546875" style="183"/>
    <col min="8705" max="8705" width="18.5703125" style="183" customWidth="1"/>
    <col min="8706" max="8714" width="31.42578125" style="183" customWidth="1"/>
    <col min="8715" max="8731" width="36.85546875" style="183" customWidth="1"/>
    <col min="8732" max="8732" width="37" style="183" customWidth="1"/>
    <col min="8733" max="8748" width="36.85546875" style="183" customWidth="1"/>
    <col min="8749" max="8749" width="37.140625" style="183" customWidth="1"/>
    <col min="8750" max="8751" width="36.85546875" style="183" customWidth="1"/>
    <col min="8752" max="8752" width="36.5703125" style="183" customWidth="1"/>
    <col min="8753" max="8754" width="36.85546875" style="183" customWidth="1"/>
    <col min="8755" max="8755" width="36.5703125" style="183" customWidth="1"/>
    <col min="8756" max="8756" width="37" style="183" customWidth="1"/>
    <col min="8757" max="8775" width="36.85546875" style="183" customWidth="1"/>
    <col min="8776" max="8776" width="37" style="183" customWidth="1"/>
    <col min="8777" max="8794" width="36.85546875" style="183" customWidth="1"/>
    <col min="8795" max="8795" width="36.5703125" style="183" customWidth="1"/>
    <col min="8796" max="8808" width="36.85546875" style="183" customWidth="1"/>
    <col min="8809" max="8809" width="36.5703125" style="183" customWidth="1"/>
    <col min="8810" max="8812" width="36.85546875" style="183" customWidth="1"/>
    <col min="8813" max="8813" width="36.5703125" style="183" customWidth="1"/>
    <col min="8814" max="8821" width="36.85546875" style="183" customWidth="1"/>
    <col min="8822" max="8822" width="36.5703125" style="183" customWidth="1"/>
    <col min="8823" max="8960" width="36.85546875" style="183"/>
    <col min="8961" max="8961" width="18.5703125" style="183" customWidth="1"/>
    <col min="8962" max="8970" width="31.42578125" style="183" customWidth="1"/>
    <col min="8971" max="8987" width="36.85546875" style="183" customWidth="1"/>
    <col min="8988" max="8988" width="37" style="183" customWidth="1"/>
    <col min="8989" max="9004" width="36.85546875" style="183" customWidth="1"/>
    <col min="9005" max="9005" width="37.140625" style="183" customWidth="1"/>
    <col min="9006" max="9007" width="36.85546875" style="183" customWidth="1"/>
    <col min="9008" max="9008" width="36.5703125" style="183" customWidth="1"/>
    <col min="9009" max="9010" width="36.85546875" style="183" customWidth="1"/>
    <col min="9011" max="9011" width="36.5703125" style="183" customWidth="1"/>
    <col min="9012" max="9012" width="37" style="183" customWidth="1"/>
    <col min="9013" max="9031" width="36.85546875" style="183" customWidth="1"/>
    <col min="9032" max="9032" width="37" style="183" customWidth="1"/>
    <col min="9033" max="9050" width="36.85546875" style="183" customWidth="1"/>
    <col min="9051" max="9051" width="36.5703125" style="183" customWidth="1"/>
    <col min="9052" max="9064" width="36.85546875" style="183" customWidth="1"/>
    <col min="9065" max="9065" width="36.5703125" style="183" customWidth="1"/>
    <col min="9066" max="9068" width="36.85546875" style="183" customWidth="1"/>
    <col min="9069" max="9069" width="36.5703125" style="183" customWidth="1"/>
    <col min="9070" max="9077" width="36.85546875" style="183" customWidth="1"/>
    <col min="9078" max="9078" width="36.5703125" style="183" customWidth="1"/>
    <col min="9079" max="9216" width="36.85546875" style="183"/>
    <col min="9217" max="9217" width="18.5703125" style="183" customWidth="1"/>
    <col min="9218" max="9226" width="31.42578125" style="183" customWidth="1"/>
    <col min="9227" max="9243" width="36.85546875" style="183" customWidth="1"/>
    <col min="9244" max="9244" width="37" style="183" customWidth="1"/>
    <col min="9245" max="9260" width="36.85546875" style="183" customWidth="1"/>
    <col min="9261" max="9261" width="37.140625" style="183" customWidth="1"/>
    <col min="9262" max="9263" width="36.85546875" style="183" customWidth="1"/>
    <col min="9264" max="9264" width="36.5703125" style="183" customWidth="1"/>
    <col min="9265" max="9266" width="36.85546875" style="183" customWidth="1"/>
    <col min="9267" max="9267" width="36.5703125" style="183" customWidth="1"/>
    <col min="9268" max="9268" width="37" style="183" customWidth="1"/>
    <col min="9269" max="9287" width="36.85546875" style="183" customWidth="1"/>
    <col min="9288" max="9288" width="37" style="183" customWidth="1"/>
    <col min="9289" max="9306" width="36.85546875" style="183" customWidth="1"/>
    <col min="9307" max="9307" width="36.5703125" style="183" customWidth="1"/>
    <col min="9308" max="9320" width="36.85546875" style="183" customWidth="1"/>
    <col min="9321" max="9321" width="36.5703125" style="183" customWidth="1"/>
    <col min="9322" max="9324" width="36.85546875" style="183" customWidth="1"/>
    <col min="9325" max="9325" width="36.5703125" style="183" customWidth="1"/>
    <col min="9326" max="9333" width="36.85546875" style="183" customWidth="1"/>
    <col min="9334" max="9334" width="36.5703125" style="183" customWidth="1"/>
    <col min="9335" max="9472" width="36.85546875" style="183"/>
    <col min="9473" max="9473" width="18.5703125" style="183" customWidth="1"/>
    <col min="9474" max="9482" width="31.42578125" style="183" customWidth="1"/>
    <col min="9483" max="9499" width="36.85546875" style="183" customWidth="1"/>
    <col min="9500" max="9500" width="37" style="183" customWidth="1"/>
    <col min="9501" max="9516" width="36.85546875" style="183" customWidth="1"/>
    <col min="9517" max="9517" width="37.140625" style="183" customWidth="1"/>
    <col min="9518" max="9519" width="36.85546875" style="183" customWidth="1"/>
    <col min="9520" max="9520" width="36.5703125" style="183" customWidth="1"/>
    <col min="9521" max="9522" width="36.85546875" style="183" customWidth="1"/>
    <col min="9523" max="9523" width="36.5703125" style="183" customWidth="1"/>
    <col min="9524" max="9524" width="37" style="183" customWidth="1"/>
    <col min="9525" max="9543" width="36.85546875" style="183" customWidth="1"/>
    <col min="9544" max="9544" width="37" style="183" customWidth="1"/>
    <col min="9545" max="9562" width="36.85546875" style="183" customWidth="1"/>
    <col min="9563" max="9563" width="36.5703125" style="183" customWidth="1"/>
    <col min="9564" max="9576" width="36.85546875" style="183" customWidth="1"/>
    <col min="9577" max="9577" width="36.5703125" style="183" customWidth="1"/>
    <col min="9578" max="9580" width="36.85546875" style="183" customWidth="1"/>
    <col min="9581" max="9581" width="36.5703125" style="183" customWidth="1"/>
    <col min="9582" max="9589" width="36.85546875" style="183" customWidth="1"/>
    <col min="9590" max="9590" width="36.5703125" style="183" customWidth="1"/>
    <col min="9591" max="9728" width="36.85546875" style="183"/>
    <col min="9729" max="9729" width="18.5703125" style="183" customWidth="1"/>
    <col min="9730" max="9738" width="31.42578125" style="183" customWidth="1"/>
    <col min="9739" max="9755" width="36.85546875" style="183" customWidth="1"/>
    <col min="9756" max="9756" width="37" style="183" customWidth="1"/>
    <col min="9757" max="9772" width="36.85546875" style="183" customWidth="1"/>
    <col min="9773" max="9773" width="37.140625" style="183" customWidth="1"/>
    <col min="9774" max="9775" width="36.85546875" style="183" customWidth="1"/>
    <col min="9776" max="9776" width="36.5703125" style="183" customWidth="1"/>
    <col min="9777" max="9778" width="36.85546875" style="183" customWidth="1"/>
    <col min="9779" max="9779" width="36.5703125" style="183" customWidth="1"/>
    <col min="9780" max="9780" width="37" style="183" customWidth="1"/>
    <col min="9781" max="9799" width="36.85546875" style="183" customWidth="1"/>
    <col min="9800" max="9800" width="37" style="183" customWidth="1"/>
    <col min="9801" max="9818" width="36.85546875" style="183" customWidth="1"/>
    <col min="9819" max="9819" width="36.5703125" style="183" customWidth="1"/>
    <col min="9820" max="9832" width="36.85546875" style="183" customWidth="1"/>
    <col min="9833" max="9833" width="36.5703125" style="183" customWidth="1"/>
    <col min="9834" max="9836" width="36.85546875" style="183" customWidth="1"/>
    <col min="9837" max="9837" width="36.5703125" style="183" customWidth="1"/>
    <col min="9838" max="9845" width="36.85546875" style="183" customWidth="1"/>
    <col min="9846" max="9846" width="36.5703125" style="183" customWidth="1"/>
    <col min="9847" max="9984" width="36.85546875" style="183"/>
    <col min="9985" max="9985" width="18.5703125" style="183" customWidth="1"/>
    <col min="9986" max="9994" width="31.42578125" style="183" customWidth="1"/>
    <col min="9995" max="10011" width="36.85546875" style="183" customWidth="1"/>
    <col min="10012" max="10012" width="37" style="183" customWidth="1"/>
    <col min="10013" max="10028" width="36.85546875" style="183" customWidth="1"/>
    <col min="10029" max="10029" width="37.140625" style="183" customWidth="1"/>
    <col min="10030" max="10031" width="36.85546875" style="183" customWidth="1"/>
    <col min="10032" max="10032" width="36.5703125" style="183" customWidth="1"/>
    <col min="10033" max="10034" width="36.85546875" style="183" customWidth="1"/>
    <col min="10035" max="10035" width="36.5703125" style="183" customWidth="1"/>
    <col min="10036" max="10036" width="37" style="183" customWidth="1"/>
    <col min="10037" max="10055" width="36.85546875" style="183" customWidth="1"/>
    <col min="10056" max="10056" width="37" style="183" customWidth="1"/>
    <col min="10057" max="10074" width="36.85546875" style="183" customWidth="1"/>
    <col min="10075" max="10075" width="36.5703125" style="183" customWidth="1"/>
    <col min="10076" max="10088" width="36.85546875" style="183" customWidth="1"/>
    <col min="10089" max="10089" width="36.5703125" style="183" customWidth="1"/>
    <col min="10090" max="10092" width="36.85546875" style="183" customWidth="1"/>
    <col min="10093" max="10093" width="36.5703125" style="183" customWidth="1"/>
    <col min="10094" max="10101" width="36.85546875" style="183" customWidth="1"/>
    <col min="10102" max="10102" width="36.5703125" style="183" customWidth="1"/>
    <col min="10103" max="10240" width="36.85546875" style="183"/>
    <col min="10241" max="10241" width="18.5703125" style="183" customWidth="1"/>
    <col min="10242" max="10250" width="31.42578125" style="183" customWidth="1"/>
    <col min="10251" max="10267" width="36.85546875" style="183" customWidth="1"/>
    <col min="10268" max="10268" width="37" style="183" customWidth="1"/>
    <col min="10269" max="10284" width="36.85546875" style="183" customWidth="1"/>
    <col min="10285" max="10285" width="37.140625" style="183" customWidth="1"/>
    <col min="10286" max="10287" width="36.85546875" style="183" customWidth="1"/>
    <col min="10288" max="10288" width="36.5703125" style="183" customWidth="1"/>
    <col min="10289" max="10290" width="36.85546875" style="183" customWidth="1"/>
    <col min="10291" max="10291" width="36.5703125" style="183" customWidth="1"/>
    <col min="10292" max="10292" width="37" style="183" customWidth="1"/>
    <col min="10293" max="10311" width="36.85546875" style="183" customWidth="1"/>
    <col min="10312" max="10312" width="37" style="183" customWidth="1"/>
    <col min="10313" max="10330" width="36.85546875" style="183" customWidth="1"/>
    <col min="10331" max="10331" width="36.5703125" style="183" customWidth="1"/>
    <col min="10332" max="10344" width="36.85546875" style="183" customWidth="1"/>
    <col min="10345" max="10345" width="36.5703125" style="183" customWidth="1"/>
    <col min="10346" max="10348" width="36.85546875" style="183" customWidth="1"/>
    <col min="10349" max="10349" width="36.5703125" style="183" customWidth="1"/>
    <col min="10350" max="10357" width="36.85546875" style="183" customWidth="1"/>
    <col min="10358" max="10358" width="36.5703125" style="183" customWidth="1"/>
    <col min="10359" max="10496" width="36.85546875" style="183"/>
    <col min="10497" max="10497" width="18.5703125" style="183" customWidth="1"/>
    <col min="10498" max="10506" width="31.42578125" style="183" customWidth="1"/>
    <col min="10507" max="10523" width="36.85546875" style="183" customWidth="1"/>
    <col min="10524" max="10524" width="37" style="183" customWidth="1"/>
    <col min="10525" max="10540" width="36.85546875" style="183" customWidth="1"/>
    <col min="10541" max="10541" width="37.140625" style="183" customWidth="1"/>
    <col min="10542" max="10543" width="36.85546875" style="183" customWidth="1"/>
    <col min="10544" max="10544" width="36.5703125" style="183" customWidth="1"/>
    <col min="10545" max="10546" width="36.85546875" style="183" customWidth="1"/>
    <col min="10547" max="10547" width="36.5703125" style="183" customWidth="1"/>
    <col min="10548" max="10548" width="37" style="183" customWidth="1"/>
    <col min="10549" max="10567" width="36.85546875" style="183" customWidth="1"/>
    <col min="10568" max="10568" width="37" style="183" customWidth="1"/>
    <col min="10569" max="10586" width="36.85546875" style="183" customWidth="1"/>
    <col min="10587" max="10587" width="36.5703125" style="183" customWidth="1"/>
    <col min="10588" max="10600" width="36.85546875" style="183" customWidth="1"/>
    <col min="10601" max="10601" width="36.5703125" style="183" customWidth="1"/>
    <col min="10602" max="10604" width="36.85546875" style="183" customWidth="1"/>
    <col min="10605" max="10605" width="36.5703125" style="183" customWidth="1"/>
    <col min="10606" max="10613" width="36.85546875" style="183" customWidth="1"/>
    <col min="10614" max="10614" width="36.5703125" style="183" customWidth="1"/>
    <col min="10615" max="10752" width="36.85546875" style="183"/>
    <col min="10753" max="10753" width="18.5703125" style="183" customWidth="1"/>
    <col min="10754" max="10762" width="31.42578125" style="183" customWidth="1"/>
    <col min="10763" max="10779" width="36.85546875" style="183" customWidth="1"/>
    <col min="10780" max="10780" width="37" style="183" customWidth="1"/>
    <col min="10781" max="10796" width="36.85546875" style="183" customWidth="1"/>
    <col min="10797" max="10797" width="37.140625" style="183" customWidth="1"/>
    <col min="10798" max="10799" width="36.85546875" style="183" customWidth="1"/>
    <col min="10800" max="10800" width="36.5703125" style="183" customWidth="1"/>
    <col min="10801" max="10802" width="36.85546875" style="183" customWidth="1"/>
    <col min="10803" max="10803" width="36.5703125" style="183" customWidth="1"/>
    <col min="10804" max="10804" width="37" style="183" customWidth="1"/>
    <col min="10805" max="10823" width="36.85546875" style="183" customWidth="1"/>
    <col min="10824" max="10824" width="37" style="183" customWidth="1"/>
    <col min="10825" max="10842" width="36.85546875" style="183" customWidth="1"/>
    <col min="10843" max="10843" width="36.5703125" style="183" customWidth="1"/>
    <col min="10844" max="10856" width="36.85546875" style="183" customWidth="1"/>
    <col min="10857" max="10857" width="36.5703125" style="183" customWidth="1"/>
    <col min="10858" max="10860" width="36.85546875" style="183" customWidth="1"/>
    <col min="10861" max="10861" width="36.5703125" style="183" customWidth="1"/>
    <col min="10862" max="10869" width="36.85546875" style="183" customWidth="1"/>
    <col min="10870" max="10870" width="36.5703125" style="183" customWidth="1"/>
    <col min="10871" max="11008" width="36.85546875" style="183"/>
    <col min="11009" max="11009" width="18.5703125" style="183" customWidth="1"/>
    <col min="11010" max="11018" width="31.42578125" style="183" customWidth="1"/>
    <col min="11019" max="11035" width="36.85546875" style="183" customWidth="1"/>
    <col min="11036" max="11036" width="37" style="183" customWidth="1"/>
    <col min="11037" max="11052" width="36.85546875" style="183" customWidth="1"/>
    <col min="11053" max="11053" width="37.140625" style="183" customWidth="1"/>
    <col min="11054" max="11055" width="36.85546875" style="183" customWidth="1"/>
    <col min="11056" max="11056" width="36.5703125" style="183" customWidth="1"/>
    <col min="11057" max="11058" width="36.85546875" style="183" customWidth="1"/>
    <col min="11059" max="11059" width="36.5703125" style="183" customWidth="1"/>
    <col min="11060" max="11060" width="37" style="183" customWidth="1"/>
    <col min="11061" max="11079" width="36.85546875" style="183" customWidth="1"/>
    <col min="11080" max="11080" width="37" style="183" customWidth="1"/>
    <col min="11081" max="11098" width="36.85546875" style="183" customWidth="1"/>
    <col min="11099" max="11099" width="36.5703125" style="183" customWidth="1"/>
    <col min="11100" max="11112" width="36.85546875" style="183" customWidth="1"/>
    <col min="11113" max="11113" width="36.5703125" style="183" customWidth="1"/>
    <col min="11114" max="11116" width="36.85546875" style="183" customWidth="1"/>
    <col min="11117" max="11117" width="36.5703125" style="183" customWidth="1"/>
    <col min="11118" max="11125" width="36.85546875" style="183" customWidth="1"/>
    <col min="11126" max="11126" width="36.5703125" style="183" customWidth="1"/>
    <col min="11127" max="11264" width="36.85546875" style="183"/>
    <col min="11265" max="11265" width="18.5703125" style="183" customWidth="1"/>
    <col min="11266" max="11274" width="31.42578125" style="183" customWidth="1"/>
    <col min="11275" max="11291" width="36.85546875" style="183" customWidth="1"/>
    <col min="11292" max="11292" width="37" style="183" customWidth="1"/>
    <col min="11293" max="11308" width="36.85546875" style="183" customWidth="1"/>
    <col min="11309" max="11309" width="37.140625" style="183" customWidth="1"/>
    <col min="11310" max="11311" width="36.85546875" style="183" customWidth="1"/>
    <col min="11312" max="11312" width="36.5703125" style="183" customWidth="1"/>
    <col min="11313" max="11314" width="36.85546875" style="183" customWidth="1"/>
    <col min="11315" max="11315" width="36.5703125" style="183" customWidth="1"/>
    <col min="11316" max="11316" width="37" style="183" customWidth="1"/>
    <col min="11317" max="11335" width="36.85546875" style="183" customWidth="1"/>
    <col min="11336" max="11336" width="37" style="183" customWidth="1"/>
    <col min="11337" max="11354" width="36.85546875" style="183" customWidth="1"/>
    <col min="11355" max="11355" width="36.5703125" style="183" customWidth="1"/>
    <col min="11356" max="11368" width="36.85546875" style="183" customWidth="1"/>
    <col min="11369" max="11369" width="36.5703125" style="183" customWidth="1"/>
    <col min="11370" max="11372" width="36.85546875" style="183" customWidth="1"/>
    <col min="11373" max="11373" width="36.5703125" style="183" customWidth="1"/>
    <col min="11374" max="11381" width="36.85546875" style="183" customWidth="1"/>
    <col min="11382" max="11382" width="36.5703125" style="183" customWidth="1"/>
    <col min="11383" max="11520" width="36.85546875" style="183"/>
    <col min="11521" max="11521" width="18.5703125" style="183" customWidth="1"/>
    <col min="11522" max="11530" width="31.42578125" style="183" customWidth="1"/>
    <col min="11531" max="11547" width="36.85546875" style="183" customWidth="1"/>
    <col min="11548" max="11548" width="37" style="183" customWidth="1"/>
    <col min="11549" max="11564" width="36.85546875" style="183" customWidth="1"/>
    <col min="11565" max="11565" width="37.140625" style="183" customWidth="1"/>
    <col min="11566" max="11567" width="36.85546875" style="183" customWidth="1"/>
    <col min="11568" max="11568" width="36.5703125" style="183" customWidth="1"/>
    <col min="11569" max="11570" width="36.85546875" style="183" customWidth="1"/>
    <col min="11571" max="11571" width="36.5703125" style="183" customWidth="1"/>
    <col min="11572" max="11572" width="37" style="183" customWidth="1"/>
    <col min="11573" max="11591" width="36.85546875" style="183" customWidth="1"/>
    <col min="11592" max="11592" width="37" style="183" customWidth="1"/>
    <col min="11593" max="11610" width="36.85546875" style="183" customWidth="1"/>
    <col min="11611" max="11611" width="36.5703125" style="183" customWidth="1"/>
    <col min="11612" max="11624" width="36.85546875" style="183" customWidth="1"/>
    <col min="11625" max="11625" width="36.5703125" style="183" customWidth="1"/>
    <col min="11626" max="11628" width="36.85546875" style="183" customWidth="1"/>
    <col min="11629" max="11629" width="36.5703125" style="183" customWidth="1"/>
    <col min="11630" max="11637" width="36.85546875" style="183" customWidth="1"/>
    <col min="11638" max="11638" width="36.5703125" style="183" customWidth="1"/>
    <col min="11639" max="11776" width="36.85546875" style="183"/>
    <col min="11777" max="11777" width="18.5703125" style="183" customWidth="1"/>
    <col min="11778" max="11786" width="31.42578125" style="183" customWidth="1"/>
    <col min="11787" max="11803" width="36.85546875" style="183" customWidth="1"/>
    <col min="11804" max="11804" width="37" style="183" customWidth="1"/>
    <col min="11805" max="11820" width="36.85546875" style="183" customWidth="1"/>
    <col min="11821" max="11821" width="37.140625" style="183" customWidth="1"/>
    <col min="11822" max="11823" width="36.85546875" style="183" customWidth="1"/>
    <col min="11824" max="11824" width="36.5703125" style="183" customWidth="1"/>
    <col min="11825" max="11826" width="36.85546875" style="183" customWidth="1"/>
    <col min="11827" max="11827" width="36.5703125" style="183" customWidth="1"/>
    <col min="11828" max="11828" width="37" style="183" customWidth="1"/>
    <col min="11829" max="11847" width="36.85546875" style="183" customWidth="1"/>
    <col min="11848" max="11848" width="37" style="183" customWidth="1"/>
    <col min="11849" max="11866" width="36.85546875" style="183" customWidth="1"/>
    <col min="11867" max="11867" width="36.5703125" style="183" customWidth="1"/>
    <col min="11868" max="11880" width="36.85546875" style="183" customWidth="1"/>
    <col min="11881" max="11881" width="36.5703125" style="183" customWidth="1"/>
    <col min="11882" max="11884" width="36.85546875" style="183" customWidth="1"/>
    <col min="11885" max="11885" width="36.5703125" style="183" customWidth="1"/>
    <col min="11886" max="11893" width="36.85546875" style="183" customWidth="1"/>
    <col min="11894" max="11894" width="36.5703125" style="183" customWidth="1"/>
    <col min="11895" max="12032" width="36.85546875" style="183"/>
    <col min="12033" max="12033" width="18.5703125" style="183" customWidth="1"/>
    <col min="12034" max="12042" width="31.42578125" style="183" customWidth="1"/>
    <col min="12043" max="12059" width="36.85546875" style="183" customWidth="1"/>
    <col min="12060" max="12060" width="37" style="183" customWidth="1"/>
    <col min="12061" max="12076" width="36.85546875" style="183" customWidth="1"/>
    <col min="12077" max="12077" width="37.140625" style="183" customWidth="1"/>
    <col min="12078" max="12079" width="36.85546875" style="183" customWidth="1"/>
    <col min="12080" max="12080" width="36.5703125" style="183" customWidth="1"/>
    <col min="12081" max="12082" width="36.85546875" style="183" customWidth="1"/>
    <col min="12083" max="12083" width="36.5703125" style="183" customWidth="1"/>
    <col min="12084" max="12084" width="37" style="183" customWidth="1"/>
    <col min="12085" max="12103" width="36.85546875" style="183" customWidth="1"/>
    <col min="12104" max="12104" width="37" style="183" customWidth="1"/>
    <col min="12105" max="12122" width="36.85546875" style="183" customWidth="1"/>
    <col min="12123" max="12123" width="36.5703125" style="183" customWidth="1"/>
    <col min="12124" max="12136" width="36.85546875" style="183" customWidth="1"/>
    <col min="12137" max="12137" width="36.5703125" style="183" customWidth="1"/>
    <col min="12138" max="12140" width="36.85546875" style="183" customWidth="1"/>
    <col min="12141" max="12141" width="36.5703125" style="183" customWidth="1"/>
    <col min="12142" max="12149" width="36.85546875" style="183" customWidth="1"/>
    <col min="12150" max="12150" width="36.5703125" style="183" customWidth="1"/>
    <col min="12151" max="12288" width="36.85546875" style="183"/>
    <col min="12289" max="12289" width="18.5703125" style="183" customWidth="1"/>
    <col min="12290" max="12298" width="31.42578125" style="183" customWidth="1"/>
    <col min="12299" max="12315" width="36.85546875" style="183" customWidth="1"/>
    <col min="12316" max="12316" width="37" style="183" customWidth="1"/>
    <col min="12317" max="12332" width="36.85546875" style="183" customWidth="1"/>
    <col min="12333" max="12333" width="37.140625" style="183" customWidth="1"/>
    <col min="12334" max="12335" width="36.85546875" style="183" customWidth="1"/>
    <col min="12336" max="12336" width="36.5703125" style="183" customWidth="1"/>
    <col min="12337" max="12338" width="36.85546875" style="183" customWidth="1"/>
    <col min="12339" max="12339" width="36.5703125" style="183" customWidth="1"/>
    <col min="12340" max="12340" width="37" style="183" customWidth="1"/>
    <col min="12341" max="12359" width="36.85546875" style="183" customWidth="1"/>
    <col min="12360" max="12360" width="37" style="183" customWidth="1"/>
    <col min="12361" max="12378" width="36.85546875" style="183" customWidth="1"/>
    <col min="12379" max="12379" width="36.5703125" style="183" customWidth="1"/>
    <col min="12380" max="12392" width="36.85546875" style="183" customWidth="1"/>
    <col min="12393" max="12393" width="36.5703125" style="183" customWidth="1"/>
    <col min="12394" max="12396" width="36.85546875" style="183" customWidth="1"/>
    <col min="12397" max="12397" width="36.5703125" style="183" customWidth="1"/>
    <col min="12398" max="12405" width="36.85546875" style="183" customWidth="1"/>
    <col min="12406" max="12406" width="36.5703125" style="183" customWidth="1"/>
    <col min="12407" max="12544" width="36.85546875" style="183"/>
    <col min="12545" max="12545" width="18.5703125" style="183" customWidth="1"/>
    <col min="12546" max="12554" width="31.42578125" style="183" customWidth="1"/>
    <col min="12555" max="12571" width="36.85546875" style="183" customWidth="1"/>
    <col min="12572" max="12572" width="37" style="183" customWidth="1"/>
    <col min="12573" max="12588" width="36.85546875" style="183" customWidth="1"/>
    <col min="12589" max="12589" width="37.140625" style="183" customWidth="1"/>
    <col min="12590" max="12591" width="36.85546875" style="183" customWidth="1"/>
    <col min="12592" max="12592" width="36.5703125" style="183" customWidth="1"/>
    <col min="12593" max="12594" width="36.85546875" style="183" customWidth="1"/>
    <col min="12595" max="12595" width="36.5703125" style="183" customWidth="1"/>
    <col min="12596" max="12596" width="37" style="183" customWidth="1"/>
    <col min="12597" max="12615" width="36.85546875" style="183" customWidth="1"/>
    <col min="12616" max="12616" width="37" style="183" customWidth="1"/>
    <col min="12617" max="12634" width="36.85546875" style="183" customWidth="1"/>
    <col min="12635" max="12635" width="36.5703125" style="183" customWidth="1"/>
    <col min="12636" max="12648" width="36.85546875" style="183" customWidth="1"/>
    <col min="12649" max="12649" width="36.5703125" style="183" customWidth="1"/>
    <col min="12650" max="12652" width="36.85546875" style="183" customWidth="1"/>
    <col min="12653" max="12653" width="36.5703125" style="183" customWidth="1"/>
    <col min="12654" max="12661" width="36.85546875" style="183" customWidth="1"/>
    <col min="12662" max="12662" width="36.5703125" style="183" customWidth="1"/>
    <col min="12663" max="12800" width="36.85546875" style="183"/>
    <col min="12801" max="12801" width="18.5703125" style="183" customWidth="1"/>
    <col min="12802" max="12810" width="31.42578125" style="183" customWidth="1"/>
    <col min="12811" max="12827" width="36.85546875" style="183" customWidth="1"/>
    <col min="12828" max="12828" width="37" style="183" customWidth="1"/>
    <col min="12829" max="12844" width="36.85546875" style="183" customWidth="1"/>
    <col min="12845" max="12845" width="37.140625" style="183" customWidth="1"/>
    <col min="12846" max="12847" width="36.85546875" style="183" customWidth="1"/>
    <col min="12848" max="12848" width="36.5703125" style="183" customWidth="1"/>
    <col min="12849" max="12850" width="36.85546875" style="183" customWidth="1"/>
    <col min="12851" max="12851" width="36.5703125" style="183" customWidth="1"/>
    <col min="12852" max="12852" width="37" style="183" customWidth="1"/>
    <col min="12853" max="12871" width="36.85546875" style="183" customWidth="1"/>
    <col min="12872" max="12872" width="37" style="183" customWidth="1"/>
    <col min="12873" max="12890" width="36.85546875" style="183" customWidth="1"/>
    <col min="12891" max="12891" width="36.5703125" style="183" customWidth="1"/>
    <col min="12892" max="12904" width="36.85546875" style="183" customWidth="1"/>
    <col min="12905" max="12905" width="36.5703125" style="183" customWidth="1"/>
    <col min="12906" max="12908" width="36.85546875" style="183" customWidth="1"/>
    <col min="12909" max="12909" width="36.5703125" style="183" customWidth="1"/>
    <col min="12910" max="12917" width="36.85546875" style="183" customWidth="1"/>
    <col min="12918" max="12918" width="36.5703125" style="183" customWidth="1"/>
    <col min="12919" max="13056" width="36.85546875" style="183"/>
    <col min="13057" max="13057" width="18.5703125" style="183" customWidth="1"/>
    <col min="13058" max="13066" width="31.42578125" style="183" customWidth="1"/>
    <col min="13067" max="13083" width="36.85546875" style="183" customWidth="1"/>
    <col min="13084" max="13084" width="37" style="183" customWidth="1"/>
    <col min="13085" max="13100" width="36.85546875" style="183" customWidth="1"/>
    <col min="13101" max="13101" width="37.140625" style="183" customWidth="1"/>
    <col min="13102" max="13103" width="36.85546875" style="183" customWidth="1"/>
    <col min="13104" max="13104" width="36.5703125" style="183" customWidth="1"/>
    <col min="13105" max="13106" width="36.85546875" style="183" customWidth="1"/>
    <col min="13107" max="13107" width="36.5703125" style="183" customWidth="1"/>
    <col min="13108" max="13108" width="37" style="183" customWidth="1"/>
    <col min="13109" max="13127" width="36.85546875" style="183" customWidth="1"/>
    <col min="13128" max="13128" width="37" style="183" customWidth="1"/>
    <col min="13129" max="13146" width="36.85546875" style="183" customWidth="1"/>
    <col min="13147" max="13147" width="36.5703125" style="183" customWidth="1"/>
    <col min="13148" max="13160" width="36.85546875" style="183" customWidth="1"/>
    <col min="13161" max="13161" width="36.5703125" style="183" customWidth="1"/>
    <col min="13162" max="13164" width="36.85546875" style="183" customWidth="1"/>
    <col min="13165" max="13165" width="36.5703125" style="183" customWidth="1"/>
    <col min="13166" max="13173" width="36.85546875" style="183" customWidth="1"/>
    <col min="13174" max="13174" width="36.5703125" style="183" customWidth="1"/>
    <col min="13175" max="13312" width="36.85546875" style="183"/>
    <col min="13313" max="13313" width="18.5703125" style="183" customWidth="1"/>
    <col min="13314" max="13322" width="31.42578125" style="183" customWidth="1"/>
    <col min="13323" max="13339" width="36.85546875" style="183" customWidth="1"/>
    <col min="13340" max="13340" width="37" style="183" customWidth="1"/>
    <col min="13341" max="13356" width="36.85546875" style="183" customWidth="1"/>
    <col min="13357" max="13357" width="37.140625" style="183" customWidth="1"/>
    <col min="13358" max="13359" width="36.85546875" style="183" customWidth="1"/>
    <col min="13360" max="13360" width="36.5703125" style="183" customWidth="1"/>
    <col min="13361" max="13362" width="36.85546875" style="183" customWidth="1"/>
    <col min="13363" max="13363" width="36.5703125" style="183" customWidth="1"/>
    <col min="13364" max="13364" width="37" style="183" customWidth="1"/>
    <col min="13365" max="13383" width="36.85546875" style="183" customWidth="1"/>
    <col min="13384" max="13384" width="37" style="183" customWidth="1"/>
    <col min="13385" max="13402" width="36.85546875" style="183" customWidth="1"/>
    <col min="13403" max="13403" width="36.5703125" style="183" customWidth="1"/>
    <col min="13404" max="13416" width="36.85546875" style="183" customWidth="1"/>
    <col min="13417" max="13417" width="36.5703125" style="183" customWidth="1"/>
    <col min="13418" max="13420" width="36.85546875" style="183" customWidth="1"/>
    <col min="13421" max="13421" width="36.5703125" style="183" customWidth="1"/>
    <col min="13422" max="13429" width="36.85546875" style="183" customWidth="1"/>
    <col min="13430" max="13430" width="36.5703125" style="183" customWidth="1"/>
    <col min="13431" max="13568" width="36.85546875" style="183"/>
    <col min="13569" max="13569" width="18.5703125" style="183" customWidth="1"/>
    <col min="13570" max="13578" width="31.42578125" style="183" customWidth="1"/>
    <col min="13579" max="13595" width="36.85546875" style="183" customWidth="1"/>
    <col min="13596" max="13596" width="37" style="183" customWidth="1"/>
    <col min="13597" max="13612" width="36.85546875" style="183" customWidth="1"/>
    <col min="13613" max="13613" width="37.140625" style="183" customWidth="1"/>
    <col min="13614" max="13615" width="36.85546875" style="183" customWidth="1"/>
    <col min="13616" max="13616" width="36.5703125" style="183" customWidth="1"/>
    <col min="13617" max="13618" width="36.85546875" style="183" customWidth="1"/>
    <col min="13619" max="13619" width="36.5703125" style="183" customWidth="1"/>
    <col min="13620" max="13620" width="37" style="183" customWidth="1"/>
    <col min="13621" max="13639" width="36.85546875" style="183" customWidth="1"/>
    <col min="13640" max="13640" width="37" style="183" customWidth="1"/>
    <col min="13641" max="13658" width="36.85546875" style="183" customWidth="1"/>
    <col min="13659" max="13659" width="36.5703125" style="183" customWidth="1"/>
    <col min="13660" max="13672" width="36.85546875" style="183" customWidth="1"/>
    <col min="13673" max="13673" width="36.5703125" style="183" customWidth="1"/>
    <col min="13674" max="13676" width="36.85546875" style="183" customWidth="1"/>
    <col min="13677" max="13677" width="36.5703125" style="183" customWidth="1"/>
    <col min="13678" max="13685" width="36.85546875" style="183" customWidth="1"/>
    <col min="13686" max="13686" width="36.5703125" style="183" customWidth="1"/>
    <col min="13687" max="13824" width="36.85546875" style="183"/>
    <col min="13825" max="13825" width="18.5703125" style="183" customWidth="1"/>
    <col min="13826" max="13834" width="31.42578125" style="183" customWidth="1"/>
    <col min="13835" max="13851" width="36.85546875" style="183" customWidth="1"/>
    <col min="13852" max="13852" width="37" style="183" customWidth="1"/>
    <col min="13853" max="13868" width="36.85546875" style="183" customWidth="1"/>
    <col min="13869" max="13869" width="37.140625" style="183" customWidth="1"/>
    <col min="13870" max="13871" width="36.85546875" style="183" customWidth="1"/>
    <col min="13872" max="13872" width="36.5703125" style="183" customWidth="1"/>
    <col min="13873" max="13874" width="36.85546875" style="183" customWidth="1"/>
    <col min="13875" max="13875" width="36.5703125" style="183" customWidth="1"/>
    <col min="13876" max="13876" width="37" style="183" customWidth="1"/>
    <col min="13877" max="13895" width="36.85546875" style="183" customWidth="1"/>
    <col min="13896" max="13896" width="37" style="183" customWidth="1"/>
    <col min="13897" max="13914" width="36.85546875" style="183" customWidth="1"/>
    <col min="13915" max="13915" width="36.5703125" style="183" customWidth="1"/>
    <col min="13916" max="13928" width="36.85546875" style="183" customWidth="1"/>
    <col min="13929" max="13929" width="36.5703125" style="183" customWidth="1"/>
    <col min="13930" max="13932" width="36.85546875" style="183" customWidth="1"/>
    <col min="13933" max="13933" width="36.5703125" style="183" customWidth="1"/>
    <col min="13934" max="13941" width="36.85546875" style="183" customWidth="1"/>
    <col min="13942" max="13942" width="36.5703125" style="183" customWidth="1"/>
    <col min="13943" max="14080" width="36.85546875" style="183"/>
    <col min="14081" max="14081" width="18.5703125" style="183" customWidth="1"/>
    <col min="14082" max="14090" width="31.42578125" style="183" customWidth="1"/>
    <col min="14091" max="14107" width="36.85546875" style="183" customWidth="1"/>
    <col min="14108" max="14108" width="37" style="183" customWidth="1"/>
    <col min="14109" max="14124" width="36.85546875" style="183" customWidth="1"/>
    <col min="14125" max="14125" width="37.140625" style="183" customWidth="1"/>
    <col min="14126" max="14127" width="36.85546875" style="183" customWidth="1"/>
    <col min="14128" max="14128" width="36.5703125" style="183" customWidth="1"/>
    <col min="14129" max="14130" width="36.85546875" style="183" customWidth="1"/>
    <col min="14131" max="14131" width="36.5703125" style="183" customWidth="1"/>
    <col min="14132" max="14132" width="37" style="183" customWidth="1"/>
    <col min="14133" max="14151" width="36.85546875" style="183" customWidth="1"/>
    <col min="14152" max="14152" width="37" style="183" customWidth="1"/>
    <col min="14153" max="14170" width="36.85546875" style="183" customWidth="1"/>
    <col min="14171" max="14171" width="36.5703125" style="183" customWidth="1"/>
    <col min="14172" max="14184" width="36.85546875" style="183" customWidth="1"/>
    <col min="14185" max="14185" width="36.5703125" style="183" customWidth="1"/>
    <col min="14186" max="14188" width="36.85546875" style="183" customWidth="1"/>
    <col min="14189" max="14189" width="36.5703125" style="183" customWidth="1"/>
    <col min="14190" max="14197" width="36.85546875" style="183" customWidth="1"/>
    <col min="14198" max="14198" width="36.5703125" style="183" customWidth="1"/>
    <col min="14199" max="14336" width="36.85546875" style="183"/>
    <col min="14337" max="14337" width="18.5703125" style="183" customWidth="1"/>
    <col min="14338" max="14346" width="31.42578125" style="183" customWidth="1"/>
    <col min="14347" max="14363" width="36.85546875" style="183" customWidth="1"/>
    <col min="14364" max="14364" width="37" style="183" customWidth="1"/>
    <col min="14365" max="14380" width="36.85546875" style="183" customWidth="1"/>
    <col min="14381" max="14381" width="37.140625" style="183" customWidth="1"/>
    <col min="14382" max="14383" width="36.85546875" style="183" customWidth="1"/>
    <col min="14384" max="14384" width="36.5703125" style="183" customWidth="1"/>
    <col min="14385" max="14386" width="36.85546875" style="183" customWidth="1"/>
    <col min="14387" max="14387" width="36.5703125" style="183" customWidth="1"/>
    <col min="14388" max="14388" width="37" style="183" customWidth="1"/>
    <col min="14389" max="14407" width="36.85546875" style="183" customWidth="1"/>
    <col min="14408" max="14408" width="37" style="183" customWidth="1"/>
    <col min="14409" max="14426" width="36.85546875" style="183" customWidth="1"/>
    <col min="14427" max="14427" width="36.5703125" style="183" customWidth="1"/>
    <col min="14428" max="14440" width="36.85546875" style="183" customWidth="1"/>
    <col min="14441" max="14441" width="36.5703125" style="183" customWidth="1"/>
    <col min="14442" max="14444" width="36.85546875" style="183" customWidth="1"/>
    <col min="14445" max="14445" width="36.5703125" style="183" customWidth="1"/>
    <col min="14446" max="14453" width="36.85546875" style="183" customWidth="1"/>
    <col min="14454" max="14454" width="36.5703125" style="183" customWidth="1"/>
    <col min="14455" max="14592" width="36.85546875" style="183"/>
    <col min="14593" max="14593" width="18.5703125" style="183" customWidth="1"/>
    <col min="14594" max="14602" width="31.42578125" style="183" customWidth="1"/>
    <col min="14603" max="14619" width="36.85546875" style="183" customWidth="1"/>
    <col min="14620" max="14620" width="37" style="183" customWidth="1"/>
    <col min="14621" max="14636" width="36.85546875" style="183" customWidth="1"/>
    <col min="14637" max="14637" width="37.140625" style="183" customWidth="1"/>
    <col min="14638" max="14639" width="36.85546875" style="183" customWidth="1"/>
    <col min="14640" max="14640" width="36.5703125" style="183" customWidth="1"/>
    <col min="14641" max="14642" width="36.85546875" style="183" customWidth="1"/>
    <col min="14643" max="14643" width="36.5703125" style="183" customWidth="1"/>
    <col min="14644" max="14644" width="37" style="183" customWidth="1"/>
    <col min="14645" max="14663" width="36.85546875" style="183" customWidth="1"/>
    <col min="14664" max="14664" width="37" style="183" customWidth="1"/>
    <col min="14665" max="14682" width="36.85546875" style="183" customWidth="1"/>
    <col min="14683" max="14683" width="36.5703125" style="183" customWidth="1"/>
    <col min="14684" max="14696" width="36.85546875" style="183" customWidth="1"/>
    <col min="14697" max="14697" width="36.5703125" style="183" customWidth="1"/>
    <col min="14698" max="14700" width="36.85546875" style="183" customWidth="1"/>
    <col min="14701" max="14701" width="36.5703125" style="183" customWidth="1"/>
    <col min="14702" max="14709" width="36.85546875" style="183" customWidth="1"/>
    <col min="14710" max="14710" width="36.5703125" style="183" customWidth="1"/>
    <col min="14711" max="14848" width="36.85546875" style="183"/>
    <col min="14849" max="14849" width="18.5703125" style="183" customWidth="1"/>
    <col min="14850" max="14858" width="31.42578125" style="183" customWidth="1"/>
    <col min="14859" max="14875" width="36.85546875" style="183" customWidth="1"/>
    <col min="14876" max="14876" width="37" style="183" customWidth="1"/>
    <col min="14877" max="14892" width="36.85546875" style="183" customWidth="1"/>
    <col min="14893" max="14893" width="37.140625" style="183" customWidth="1"/>
    <col min="14894" max="14895" width="36.85546875" style="183" customWidth="1"/>
    <col min="14896" max="14896" width="36.5703125" style="183" customWidth="1"/>
    <col min="14897" max="14898" width="36.85546875" style="183" customWidth="1"/>
    <col min="14899" max="14899" width="36.5703125" style="183" customWidth="1"/>
    <col min="14900" max="14900" width="37" style="183" customWidth="1"/>
    <col min="14901" max="14919" width="36.85546875" style="183" customWidth="1"/>
    <col min="14920" max="14920" width="37" style="183" customWidth="1"/>
    <col min="14921" max="14938" width="36.85546875" style="183" customWidth="1"/>
    <col min="14939" max="14939" width="36.5703125" style="183" customWidth="1"/>
    <col min="14940" max="14952" width="36.85546875" style="183" customWidth="1"/>
    <col min="14953" max="14953" width="36.5703125" style="183" customWidth="1"/>
    <col min="14954" max="14956" width="36.85546875" style="183" customWidth="1"/>
    <col min="14957" max="14957" width="36.5703125" style="183" customWidth="1"/>
    <col min="14958" max="14965" width="36.85546875" style="183" customWidth="1"/>
    <col min="14966" max="14966" width="36.5703125" style="183" customWidth="1"/>
    <col min="14967" max="15104" width="36.85546875" style="183"/>
    <col min="15105" max="15105" width="18.5703125" style="183" customWidth="1"/>
    <col min="15106" max="15114" width="31.42578125" style="183" customWidth="1"/>
    <col min="15115" max="15131" width="36.85546875" style="183" customWidth="1"/>
    <col min="15132" max="15132" width="37" style="183" customWidth="1"/>
    <col min="15133" max="15148" width="36.85546875" style="183" customWidth="1"/>
    <col min="15149" max="15149" width="37.140625" style="183" customWidth="1"/>
    <col min="15150" max="15151" width="36.85546875" style="183" customWidth="1"/>
    <col min="15152" max="15152" width="36.5703125" style="183" customWidth="1"/>
    <col min="15153" max="15154" width="36.85546875" style="183" customWidth="1"/>
    <col min="15155" max="15155" width="36.5703125" style="183" customWidth="1"/>
    <col min="15156" max="15156" width="37" style="183" customWidth="1"/>
    <col min="15157" max="15175" width="36.85546875" style="183" customWidth="1"/>
    <col min="15176" max="15176" width="37" style="183" customWidth="1"/>
    <col min="15177" max="15194" width="36.85546875" style="183" customWidth="1"/>
    <col min="15195" max="15195" width="36.5703125" style="183" customWidth="1"/>
    <col min="15196" max="15208" width="36.85546875" style="183" customWidth="1"/>
    <col min="15209" max="15209" width="36.5703125" style="183" customWidth="1"/>
    <col min="15210" max="15212" width="36.85546875" style="183" customWidth="1"/>
    <col min="15213" max="15213" width="36.5703125" style="183" customWidth="1"/>
    <col min="15214" max="15221" width="36.85546875" style="183" customWidth="1"/>
    <col min="15222" max="15222" width="36.5703125" style="183" customWidth="1"/>
    <col min="15223" max="15360" width="36.85546875" style="183"/>
    <col min="15361" max="15361" width="18.5703125" style="183" customWidth="1"/>
    <col min="15362" max="15370" width="31.42578125" style="183" customWidth="1"/>
    <col min="15371" max="15387" width="36.85546875" style="183" customWidth="1"/>
    <col min="15388" max="15388" width="37" style="183" customWidth="1"/>
    <col min="15389" max="15404" width="36.85546875" style="183" customWidth="1"/>
    <col min="15405" max="15405" width="37.140625" style="183" customWidth="1"/>
    <col min="15406" max="15407" width="36.85546875" style="183" customWidth="1"/>
    <col min="15408" max="15408" width="36.5703125" style="183" customWidth="1"/>
    <col min="15409" max="15410" width="36.85546875" style="183" customWidth="1"/>
    <col min="15411" max="15411" width="36.5703125" style="183" customWidth="1"/>
    <col min="15412" max="15412" width="37" style="183" customWidth="1"/>
    <col min="15413" max="15431" width="36.85546875" style="183" customWidth="1"/>
    <col min="15432" max="15432" width="37" style="183" customWidth="1"/>
    <col min="15433" max="15450" width="36.85546875" style="183" customWidth="1"/>
    <col min="15451" max="15451" width="36.5703125" style="183" customWidth="1"/>
    <col min="15452" max="15464" width="36.85546875" style="183" customWidth="1"/>
    <col min="15465" max="15465" width="36.5703125" style="183" customWidth="1"/>
    <col min="15466" max="15468" width="36.85546875" style="183" customWidth="1"/>
    <col min="15469" max="15469" width="36.5703125" style="183" customWidth="1"/>
    <col min="15470" max="15477" width="36.85546875" style="183" customWidth="1"/>
    <col min="15478" max="15478" width="36.5703125" style="183" customWidth="1"/>
    <col min="15479" max="15616" width="36.85546875" style="183"/>
    <col min="15617" max="15617" width="18.5703125" style="183" customWidth="1"/>
    <col min="15618" max="15626" width="31.42578125" style="183" customWidth="1"/>
    <col min="15627" max="15643" width="36.85546875" style="183" customWidth="1"/>
    <col min="15644" max="15644" width="37" style="183" customWidth="1"/>
    <col min="15645" max="15660" width="36.85546875" style="183" customWidth="1"/>
    <col min="15661" max="15661" width="37.140625" style="183" customWidth="1"/>
    <col min="15662" max="15663" width="36.85546875" style="183" customWidth="1"/>
    <col min="15664" max="15664" width="36.5703125" style="183" customWidth="1"/>
    <col min="15665" max="15666" width="36.85546875" style="183" customWidth="1"/>
    <col min="15667" max="15667" width="36.5703125" style="183" customWidth="1"/>
    <col min="15668" max="15668" width="37" style="183" customWidth="1"/>
    <col min="15669" max="15687" width="36.85546875" style="183" customWidth="1"/>
    <col min="15688" max="15688" width="37" style="183" customWidth="1"/>
    <col min="15689" max="15706" width="36.85546875" style="183" customWidth="1"/>
    <col min="15707" max="15707" width="36.5703125" style="183" customWidth="1"/>
    <col min="15708" max="15720" width="36.85546875" style="183" customWidth="1"/>
    <col min="15721" max="15721" width="36.5703125" style="183" customWidth="1"/>
    <col min="15722" max="15724" width="36.85546875" style="183" customWidth="1"/>
    <col min="15725" max="15725" width="36.5703125" style="183" customWidth="1"/>
    <col min="15726" max="15733" width="36.85546875" style="183" customWidth="1"/>
    <col min="15734" max="15734" width="36.5703125" style="183" customWidth="1"/>
    <col min="15735" max="15872" width="36.85546875" style="183"/>
    <col min="15873" max="15873" width="18.5703125" style="183" customWidth="1"/>
    <col min="15874" max="15882" width="31.42578125" style="183" customWidth="1"/>
    <col min="15883" max="15899" width="36.85546875" style="183" customWidth="1"/>
    <col min="15900" max="15900" width="37" style="183" customWidth="1"/>
    <col min="15901" max="15916" width="36.85546875" style="183" customWidth="1"/>
    <col min="15917" max="15917" width="37.140625" style="183" customWidth="1"/>
    <col min="15918" max="15919" width="36.85546875" style="183" customWidth="1"/>
    <col min="15920" max="15920" width="36.5703125" style="183" customWidth="1"/>
    <col min="15921" max="15922" width="36.85546875" style="183" customWidth="1"/>
    <col min="15923" max="15923" width="36.5703125" style="183" customWidth="1"/>
    <col min="15924" max="15924" width="37" style="183" customWidth="1"/>
    <col min="15925" max="15943" width="36.85546875" style="183" customWidth="1"/>
    <col min="15944" max="15944" width="37" style="183" customWidth="1"/>
    <col min="15945" max="15962" width="36.85546875" style="183" customWidth="1"/>
    <col min="15963" max="15963" width="36.5703125" style="183" customWidth="1"/>
    <col min="15964" max="15976" width="36.85546875" style="183" customWidth="1"/>
    <col min="15977" max="15977" width="36.5703125" style="183" customWidth="1"/>
    <col min="15978" max="15980" width="36.85546875" style="183" customWidth="1"/>
    <col min="15981" max="15981" width="36.5703125" style="183" customWidth="1"/>
    <col min="15982" max="15989" width="36.85546875" style="183" customWidth="1"/>
    <col min="15990" max="15990" width="36.5703125" style="183" customWidth="1"/>
    <col min="15991" max="16128" width="36.85546875" style="183"/>
    <col min="16129" max="16129" width="18.5703125" style="183" customWidth="1"/>
    <col min="16130" max="16138" width="31.42578125" style="183" customWidth="1"/>
    <col min="16139" max="16155" width="36.85546875" style="183" customWidth="1"/>
    <col min="16156" max="16156" width="37" style="183" customWidth="1"/>
    <col min="16157" max="16172" width="36.85546875" style="183" customWidth="1"/>
    <col min="16173" max="16173" width="37.140625" style="183" customWidth="1"/>
    <col min="16174" max="16175" width="36.85546875" style="183" customWidth="1"/>
    <col min="16176" max="16176" width="36.5703125" style="183" customWidth="1"/>
    <col min="16177" max="16178" width="36.85546875" style="183" customWidth="1"/>
    <col min="16179" max="16179" width="36.5703125" style="183" customWidth="1"/>
    <col min="16180" max="16180" width="37" style="183" customWidth="1"/>
    <col min="16181" max="16199" width="36.85546875" style="183" customWidth="1"/>
    <col min="16200" max="16200" width="37" style="183" customWidth="1"/>
    <col min="16201" max="16218" width="36.85546875" style="183" customWidth="1"/>
    <col min="16219" max="16219" width="36.5703125" style="183" customWidth="1"/>
    <col min="16220" max="16232" width="36.85546875" style="183" customWidth="1"/>
    <col min="16233" max="16233" width="36.5703125" style="183" customWidth="1"/>
    <col min="16234" max="16236" width="36.85546875" style="183" customWidth="1"/>
    <col min="16237" max="16237" width="36.5703125" style="183" customWidth="1"/>
    <col min="16238" max="16245" width="36.85546875" style="183" customWidth="1"/>
    <col min="16246" max="16246" width="36.5703125" style="183" customWidth="1"/>
    <col min="16247" max="16384" width="36.85546875" style="183"/>
  </cols>
  <sheetData>
    <row r="1" spans="1:245" s="128" customFormat="1" ht="12.75" customHeight="1" x14ac:dyDescent="0.25">
      <c r="A1" s="124" t="s">
        <v>124</v>
      </c>
      <c r="B1" s="125"/>
      <c r="C1" s="126"/>
      <c r="D1" s="126"/>
      <c r="E1" s="126"/>
      <c r="F1" s="126"/>
      <c r="G1" s="126"/>
      <c r="H1" s="126"/>
      <c r="I1" s="126"/>
      <c r="J1" s="126"/>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row>
    <row r="2" spans="1:245" s="132" customFormat="1" ht="12.75" customHeight="1" x14ac:dyDescent="0.25">
      <c r="A2" s="129" t="s">
        <v>125</v>
      </c>
      <c r="B2" s="130">
        <v>1</v>
      </c>
      <c r="C2" s="130">
        <v>2</v>
      </c>
      <c r="D2" s="130">
        <v>3</v>
      </c>
      <c r="E2" s="130">
        <v>4</v>
      </c>
      <c r="F2" s="130">
        <v>5</v>
      </c>
      <c r="G2" s="130">
        <v>6</v>
      </c>
      <c r="H2" s="130">
        <v>7</v>
      </c>
      <c r="I2" s="130">
        <v>8</v>
      </c>
      <c r="J2" s="130">
        <v>9</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1"/>
      <c r="AK2" s="131" t="str">
        <f t="shared" ref="AK2:CV2" si="0">IF(AK3="","",AJ2+1)</f>
        <v/>
      </c>
      <c r="AL2" s="131" t="str">
        <f t="shared" si="0"/>
        <v/>
      </c>
      <c r="AM2" s="131" t="str">
        <f t="shared" si="0"/>
        <v/>
      </c>
      <c r="AN2" s="131" t="str">
        <f t="shared" si="0"/>
        <v/>
      </c>
      <c r="AO2" s="131" t="str">
        <f t="shared" si="0"/>
        <v/>
      </c>
      <c r="AP2" s="131" t="str">
        <f t="shared" si="0"/>
        <v/>
      </c>
      <c r="AQ2" s="131" t="str">
        <f t="shared" si="0"/>
        <v/>
      </c>
      <c r="AR2" s="131" t="str">
        <f t="shared" si="0"/>
        <v/>
      </c>
      <c r="AS2" s="131" t="str">
        <f t="shared" si="0"/>
        <v/>
      </c>
      <c r="AT2" s="131" t="str">
        <f t="shared" si="0"/>
        <v/>
      </c>
      <c r="AU2" s="131" t="str">
        <f t="shared" si="0"/>
        <v/>
      </c>
      <c r="AV2" s="131" t="str">
        <f t="shared" si="0"/>
        <v/>
      </c>
      <c r="AW2" s="131" t="str">
        <f t="shared" si="0"/>
        <v/>
      </c>
      <c r="AX2" s="131" t="str">
        <f t="shared" si="0"/>
        <v/>
      </c>
      <c r="AY2" s="131" t="str">
        <f t="shared" si="0"/>
        <v/>
      </c>
      <c r="AZ2" s="131" t="str">
        <f t="shared" si="0"/>
        <v/>
      </c>
      <c r="BA2" s="131" t="str">
        <f t="shared" si="0"/>
        <v/>
      </c>
      <c r="BB2" s="131" t="str">
        <f t="shared" si="0"/>
        <v/>
      </c>
      <c r="BC2" s="131" t="str">
        <f t="shared" si="0"/>
        <v/>
      </c>
      <c r="BD2" s="131" t="str">
        <f t="shared" si="0"/>
        <v/>
      </c>
      <c r="BE2" s="131" t="str">
        <f t="shared" si="0"/>
        <v/>
      </c>
      <c r="BF2" s="131" t="str">
        <f t="shared" si="0"/>
        <v/>
      </c>
      <c r="BG2" s="131" t="str">
        <f t="shared" si="0"/>
        <v/>
      </c>
      <c r="BH2" s="131" t="str">
        <f t="shared" si="0"/>
        <v/>
      </c>
      <c r="BI2" s="131" t="str">
        <f t="shared" si="0"/>
        <v/>
      </c>
      <c r="BJ2" s="131" t="str">
        <f t="shared" si="0"/>
        <v/>
      </c>
      <c r="BK2" s="131" t="str">
        <f t="shared" si="0"/>
        <v/>
      </c>
      <c r="BL2" s="131" t="str">
        <f t="shared" si="0"/>
        <v/>
      </c>
      <c r="BM2" s="131" t="str">
        <f t="shared" si="0"/>
        <v/>
      </c>
      <c r="BN2" s="131" t="str">
        <f t="shared" si="0"/>
        <v/>
      </c>
      <c r="BO2" s="131" t="str">
        <f t="shared" si="0"/>
        <v/>
      </c>
      <c r="BP2" s="131" t="str">
        <f t="shared" si="0"/>
        <v/>
      </c>
      <c r="BQ2" s="131" t="str">
        <f t="shared" si="0"/>
        <v/>
      </c>
      <c r="BR2" s="131" t="str">
        <f t="shared" si="0"/>
        <v/>
      </c>
      <c r="BS2" s="131" t="str">
        <f t="shared" si="0"/>
        <v/>
      </c>
      <c r="BT2" s="131" t="str">
        <f t="shared" si="0"/>
        <v/>
      </c>
      <c r="BU2" s="131" t="str">
        <f t="shared" si="0"/>
        <v/>
      </c>
      <c r="BV2" s="131" t="str">
        <f t="shared" si="0"/>
        <v/>
      </c>
      <c r="BW2" s="131" t="str">
        <f t="shared" si="0"/>
        <v/>
      </c>
      <c r="BX2" s="131" t="str">
        <f t="shared" si="0"/>
        <v/>
      </c>
      <c r="BY2" s="131" t="str">
        <f t="shared" si="0"/>
        <v/>
      </c>
      <c r="BZ2" s="131" t="str">
        <f t="shared" si="0"/>
        <v/>
      </c>
      <c r="CA2" s="131" t="str">
        <f t="shared" si="0"/>
        <v/>
      </c>
      <c r="CB2" s="131" t="str">
        <f t="shared" si="0"/>
        <v/>
      </c>
      <c r="CC2" s="131" t="str">
        <f t="shared" si="0"/>
        <v/>
      </c>
      <c r="CD2" s="131" t="str">
        <f t="shared" si="0"/>
        <v/>
      </c>
      <c r="CE2" s="131" t="str">
        <f t="shared" si="0"/>
        <v/>
      </c>
      <c r="CF2" s="131" t="str">
        <f t="shared" si="0"/>
        <v/>
      </c>
      <c r="CG2" s="131" t="str">
        <f t="shared" si="0"/>
        <v/>
      </c>
      <c r="CH2" s="131" t="str">
        <f t="shared" si="0"/>
        <v/>
      </c>
      <c r="CI2" s="131" t="str">
        <f t="shared" si="0"/>
        <v/>
      </c>
      <c r="CJ2" s="131" t="str">
        <f t="shared" si="0"/>
        <v/>
      </c>
      <c r="CK2" s="131" t="str">
        <f t="shared" si="0"/>
        <v/>
      </c>
      <c r="CL2" s="131" t="str">
        <f t="shared" si="0"/>
        <v/>
      </c>
      <c r="CM2" s="131" t="str">
        <f t="shared" si="0"/>
        <v/>
      </c>
      <c r="CN2" s="131" t="str">
        <f t="shared" si="0"/>
        <v/>
      </c>
      <c r="CO2" s="131" t="str">
        <f t="shared" si="0"/>
        <v/>
      </c>
      <c r="CP2" s="131" t="str">
        <f t="shared" si="0"/>
        <v/>
      </c>
      <c r="CQ2" s="131" t="str">
        <f t="shared" si="0"/>
        <v/>
      </c>
      <c r="CR2" s="131" t="str">
        <f t="shared" si="0"/>
        <v/>
      </c>
      <c r="CS2" s="131" t="str">
        <f t="shared" si="0"/>
        <v/>
      </c>
      <c r="CT2" s="131" t="str">
        <f t="shared" si="0"/>
        <v/>
      </c>
      <c r="CU2" s="131" t="str">
        <f t="shared" si="0"/>
        <v/>
      </c>
      <c r="CV2" s="131" t="str">
        <f t="shared" si="0"/>
        <v/>
      </c>
      <c r="CW2" s="131" t="str">
        <f t="shared" ref="CW2:FH2" si="1">IF(CW3="","",CV2+1)</f>
        <v/>
      </c>
      <c r="CX2" s="131" t="str">
        <f t="shared" si="1"/>
        <v/>
      </c>
      <c r="CY2" s="131" t="str">
        <f t="shared" si="1"/>
        <v/>
      </c>
      <c r="CZ2" s="131" t="str">
        <f t="shared" si="1"/>
        <v/>
      </c>
      <c r="DA2" s="131" t="str">
        <f t="shared" si="1"/>
        <v/>
      </c>
      <c r="DB2" s="131" t="str">
        <f t="shared" si="1"/>
        <v/>
      </c>
      <c r="DC2" s="131" t="str">
        <f t="shared" si="1"/>
        <v/>
      </c>
      <c r="DD2" s="131" t="str">
        <f t="shared" si="1"/>
        <v/>
      </c>
      <c r="DE2" s="131" t="str">
        <f t="shared" si="1"/>
        <v/>
      </c>
      <c r="DF2" s="131" t="str">
        <f t="shared" si="1"/>
        <v/>
      </c>
      <c r="DG2" s="131" t="str">
        <f t="shared" si="1"/>
        <v/>
      </c>
      <c r="DH2" s="131" t="str">
        <f t="shared" si="1"/>
        <v/>
      </c>
      <c r="DI2" s="131" t="str">
        <f t="shared" si="1"/>
        <v/>
      </c>
      <c r="DJ2" s="131" t="str">
        <f t="shared" si="1"/>
        <v/>
      </c>
      <c r="DK2" s="131" t="str">
        <f t="shared" si="1"/>
        <v/>
      </c>
      <c r="DL2" s="131" t="str">
        <f t="shared" si="1"/>
        <v/>
      </c>
      <c r="DM2" s="131" t="str">
        <f t="shared" si="1"/>
        <v/>
      </c>
      <c r="DN2" s="131" t="str">
        <f t="shared" si="1"/>
        <v/>
      </c>
      <c r="DO2" s="131" t="str">
        <f t="shared" si="1"/>
        <v/>
      </c>
      <c r="DP2" s="131" t="str">
        <f t="shared" si="1"/>
        <v/>
      </c>
      <c r="DQ2" s="131" t="str">
        <f t="shared" si="1"/>
        <v/>
      </c>
      <c r="DR2" s="131" t="str">
        <f t="shared" si="1"/>
        <v/>
      </c>
      <c r="DS2" s="131" t="str">
        <f t="shared" si="1"/>
        <v/>
      </c>
      <c r="DT2" s="131" t="str">
        <f t="shared" si="1"/>
        <v/>
      </c>
      <c r="DU2" s="131" t="str">
        <f t="shared" si="1"/>
        <v/>
      </c>
      <c r="DV2" s="131" t="str">
        <f t="shared" si="1"/>
        <v/>
      </c>
      <c r="DW2" s="131" t="str">
        <f t="shared" si="1"/>
        <v/>
      </c>
      <c r="DX2" s="131" t="str">
        <f t="shared" si="1"/>
        <v/>
      </c>
      <c r="DY2" s="131" t="str">
        <f t="shared" si="1"/>
        <v/>
      </c>
      <c r="DZ2" s="131" t="str">
        <f t="shared" si="1"/>
        <v/>
      </c>
      <c r="EA2" s="131" t="str">
        <f t="shared" si="1"/>
        <v/>
      </c>
      <c r="EB2" s="131" t="str">
        <f t="shared" si="1"/>
        <v/>
      </c>
      <c r="EC2" s="131" t="str">
        <f t="shared" si="1"/>
        <v/>
      </c>
      <c r="ED2" s="131" t="str">
        <f t="shared" si="1"/>
        <v/>
      </c>
      <c r="EE2" s="131" t="str">
        <f t="shared" si="1"/>
        <v/>
      </c>
      <c r="EF2" s="131" t="str">
        <f t="shared" si="1"/>
        <v/>
      </c>
      <c r="EG2" s="131" t="str">
        <f t="shared" si="1"/>
        <v/>
      </c>
      <c r="EH2" s="131" t="str">
        <f t="shared" si="1"/>
        <v/>
      </c>
      <c r="EI2" s="131" t="str">
        <f t="shared" si="1"/>
        <v/>
      </c>
      <c r="EJ2" s="131" t="str">
        <f t="shared" si="1"/>
        <v/>
      </c>
      <c r="EK2" s="131" t="str">
        <f t="shared" si="1"/>
        <v/>
      </c>
      <c r="EL2" s="131" t="str">
        <f t="shared" si="1"/>
        <v/>
      </c>
      <c r="EM2" s="131" t="str">
        <f t="shared" si="1"/>
        <v/>
      </c>
      <c r="EN2" s="131" t="str">
        <f t="shared" si="1"/>
        <v/>
      </c>
      <c r="EO2" s="131" t="str">
        <f t="shared" si="1"/>
        <v/>
      </c>
      <c r="EP2" s="131" t="str">
        <f t="shared" si="1"/>
        <v/>
      </c>
      <c r="EQ2" s="131" t="str">
        <f t="shared" si="1"/>
        <v/>
      </c>
      <c r="ER2" s="131" t="str">
        <f t="shared" si="1"/>
        <v/>
      </c>
      <c r="ES2" s="131" t="str">
        <f t="shared" si="1"/>
        <v/>
      </c>
      <c r="ET2" s="131" t="str">
        <f t="shared" si="1"/>
        <v/>
      </c>
      <c r="EU2" s="131" t="str">
        <f t="shared" si="1"/>
        <v/>
      </c>
      <c r="EV2" s="131" t="str">
        <f t="shared" si="1"/>
        <v/>
      </c>
      <c r="EW2" s="131" t="str">
        <f t="shared" si="1"/>
        <v/>
      </c>
      <c r="EX2" s="131" t="str">
        <f t="shared" si="1"/>
        <v/>
      </c>
      <c r="EY2" s="131" t="str">
        <f t="shared" si="1"/>
        <v/>
      </c>
      <c r="EZ2" s="131" t="str">
        <f t="shared" si="1"/>
        <v/>
      </c>
      <c r="FA2" s="131" t="str">
        <f t="shared" si="1"/>
        <v/>
      </c>
      <c r="FB2" s="131" t="str">
        <f t="shared" si="1"/>
        <v/>
      </c>
      <c r="FC2" s="131" t="str">
        <f t="shared" si="1"/>
        <v/>
      </c>
      <c r="FD2" s="131" t="str">
        <f t="shared" si="1"/>
        <v/>
      </c>
      <c r="FE2" s="131" t="str">
        <f t="shared" si="1"/>
        <v/>
      </c>
      <c r="FF2" s="131" t="str">
        <f t="shared" si="1"/>
        <v/>
      </c>
      <c r="FG2" s="131" t="str">
        <f t="shared" si="1"/>
        <v/>
      </c>
      <c r="FH2" s="131" t="str">
        <f t="shared" si="1"/>
        <v/>
      </c>
      <c r="FI2" s="131" t="str">
        <f t="shared" ref="FI2:HT2" si="2">IF(FI3="","",FH2+1)</f>
        <v/>
      </c>
      <c r="FJ2" s="131" t="str">
        <f t="shared" si="2"/>
        <v/>
      </c>
      <c r="FK2" s="131" t="str">
        <f t="shared" si="2"/>
        <v/>
      </c>
      <c r="FL2" s="131" t="str">
        <f t="shared" si="2"/>
        <v/>
      </c>
      <c r="FM2" s="131" t="str">
        <f t="shared" si="2"/>
        <v/>
      </c>
      <c r="FN2" s="131" t="str">
        <f t="shared" si="2"/>
        <v/>
      </c>
      <c r="FO2" s="131" t="str">
        <f t="shared" si="2"/>
        <v/>
      </c>
      <c r="FP2" s="131" t="str">
        <f t="shared" si="2"/>
        <v/>
      </c>
      <c r="FQ2" s="131" t="str">
        <f t="shared" si="2"/>
        <v/>
      </c>
      <c r="FR2" s="131" t="str">
        <f t="shared" si="2"/>
        <v/>
      </c>
      <c r="FS2" s="131" t="str">
        <f t="shared" si="2"/>
        <v/>
      </c>
      <c r="FT2" s="131" t="str">
        <f t="shared" si="2"/>
        <v/>
      </c>
      <c r="FU2" s="131" t="str">
        <f t="shared" si="2"/>
        <v/>
      </c>
      <c r="FV2" s="131" t="str">
        <f t="shared" si="2"/>
        <v/>
      </c>
      <c r="FW2" s="131" t="str">
        <f t="shared" si="2"/>
        <v/>
      </c>
      <c r="FX2" s="131" t="str">
        <f t="shared" si="2"/>
        <v/>
      </c>
      <c r="FY2" s="131" t="str">
        <f t="shared" si="2"/>
        <v/>
      </c>
      <c r="FZ2" s="131" t="str">
        <f t="shared" si="2"/>
        <v/>
      </c>
      <c r="GA2" s="131" t="str">
        <f t="shared" si="2"/>
        <v/>
      </c>
      <c r="GB2" s="131" t="str">
        <f t="shared" si="2"/>
        <v/>
      </c>
      <c r="GC2" s="131" t="str">
        <f t="shared" si="2"/>
        <v/>
      </c>
      <c r="GD2" s="131" t="str">
        <f t="shared" si="2"/>
        <v/>
      </c>
      <c r="GE2" s="131" t="str">
        <f t="shared" si="2"/>
        <v/>
      </c>
      <c r="GF2" s="131" t="str">
        <f t="shared" si="2"/>
        <v/>
      </c>
      <c r="GG2" s="131" t="str">
        <f t="shared" si="2"/>
        <v/>
      </c>
      <c r="GH2" s="131" t="str">
        <f t="shared" si="2"/>
        <v/>
      </c>
      <c r="GI2" s="131" t="str">
        <f t="shared" si="2"/>
        <v/>
      </c>
      <c r="GJ2" s="131" t="str">
        <f t="shared" si="2"/>
        <v/>
      </c>
      <c r="GK2" s="131" t="str">
        <f t="shared" si="2"/>
        <v/>
      </c>
      <c r="GL2" s="131" t="str">
        <f t="shared" si="2"/>
        <v/>
      </c>
      <c r="GM2" s="131" t="str">
        <f t="shared" si="2"/>
        <v/>
      </c>
      <c r="GN2" s="131" t="str">
        <f t="shared" si="2"/>
        <v/>
      </c>
      <c r="GO2" s="131" t="str">
        <f t="shared" si="2"/>
        <v/>
      </c>
      <c r="GP2" s="131" t="str">
        <f t="shared" si="2"/>
        <v/>
      </c>
      <c r="GQ2" s="131" t="str">
        <f t="shared" si="2"/>
        <v/>
      </c>
      <c r="GR2" s="131" t="str">
        <f t="shared" si="2"/>
        <v/>
      </c>
      <c r="GS2" s="131" t="str">
        <f t="shared" si="2"/>
        <v/>
      </c>
      <c r="GT2" s="131" t="str">
        <f t="shared" si="2"/>
        <v/>
      </c>
      <c r="GU2" s="131" t="str">
        <f t="shared" si="2"/>
        <v/>
      </c>
      <c r="GV2" s="131" t="str">
        <f t="shared" si="2"/>
        <v/>
      </c>
      <c r="GW2" s="131" t="str">
        <f t="shared" si="2"/>
        <v/>
      </c>
      <c r="GX2" s="131" t="str">
        <f t="shared" si="2"/>
        <v/>
      </c>
      <c r="GY2" s="131" t="str">
        <f t="shared" si="2"/>
        <v/>
      </c>
      <c r="GZ2" s="131" t="str">
        <f t="shared" si="2"/>
        <v/>
      </c>
      <c r="HA2" s="131" t="str">
        <f t="shared" si="2"/>
        <v/>
      </c>
      <c r="HB2" s="131" t="str">
        <f t="shared" si="2"/>
        <v/>
      </c>
      <c r="HC2" s="131" t="str">
        <f t="shared" si="2"/>
        <v/>
      </c>
      <c r="HD2" s="131" t="str">
        <f t="shared" si="2"/>
        <v/>
      </c>
      <c r="HE2" s="131" t="str">
        <f t="shared" si="2"/>
        <v/>
      </c>
      <c r="HF2" s="131" t="str">
        <f t="shared" si="2"/>
        <v/>
      </c>
      <c r="HG2" s="131" t="str">
        <f t="shared" si="2"/>
        <v/>
      </c>
      <c r="HH2" s="131" t="str">
        <f t="shared" si="2"/>
        <v/>
      </c>
      <c r="HI2" s="131" t="str">
        <f t="shared" si="2"/>
        <v/>
      </c>
      <c r="HJ2" s="131" t="str">
        <f t="shared" si="2"/>
        <v/>
      </c>
      <c r="HK2" s="131" t="str">
        <f t="shared" si="2"/>
        <v/>
      </c>
      <c r="HL2" s="131" t="str">
        <f t="shared" si="2"/>
        <v/>
      </c>
      <c r="HM2" s="131" t="str">
        <f t="shared" si="2"/>
        <v/>
      </c>
      <c r="HN2" s="131" t="str">
        <f t="shared" si="2"/>
        <v/>
      </c>
      <c r="HO2" s="131" t="str">
        <f t="shared" si="2"/>
        <v/>
      </c>
      <c r="HP2" s="131" t="str">
        <f t="shared" si="2"/>
        <v/>
      </c>
      <c r="HQ2" s="131" t="str">
        <f t="shared" si="2"/>
        <v/>
      </c>
      <c r="HR2" s="131" t="str">
        <f t="shared" si="2"/>
        <v/>
      </c>
      <c r="HS2" s="131" t="str">
        <f t="shared" si="2"/>
        <v/>
      </c>
      <c r="HT2" s="131" t="str">
        <f t="shared" si="2"/>
        <v/>
      </c>
      <c r="HU2" s="131" t="str">
        <f t="shared" ref="HU2:IK2" si="3">IF(HU3="","",HT2+1)</f>
        <v/>
      </c>
      <c r="HV2" s="131" t="str">
        <f t="shared" si="3"/>
        <v/>
      </c>
      <c r="HW2" s="131" t="str">
        <f t="shared" si="3"/>
        <v/>
      </c>
      <c r="HX2" s="131" t="str">
        <f t="shared" si="3"/>
        <v/>
      </c>
      <c r="HY2" s="131" t="str">
        <f t="shared" si="3"/>
        <v/>
      </c>
      <c r="HZ2" s="131" t="str">
        <f t="shared" si="3"/>
        <v/>
      </c>
      <c r="IA2" s="131" t="str">
        <f t="shared" si="3"/>
        <v/>
      </c>
      <c r="IB2" s="131" t="str">
        <f t="shared" si="3"/>
        <v/>
      </c>
      <c r="IC2" s="131" t="str">
        <f t="shared" si="3"/>
        <v/>
      </c>
      <c r="ID2" s="131" t="str">
        <f t="shared" si="3"/>
        <v/>
      </c>
      <c r="IE2" s="131" t="str">
        <f t="shared" si="3"/>
        <v/>
      </c>
      <c r="IF2" s="131" t="str">
        <f t="shared" si="3"/>
        <v/>
      </c>
      <c r="IG2" s="131" t="str">
        <f t="shared" si="3"/>
        <v/>
      </c>
      <c r="IH2" s="131" t="str">
        <f t="shared" si="3"/>
        <v/>
      </c>
      <c r="II2" s="131" t="str">
        <f t="shared" si="3"/>
        <v/>
      </c>
      <c r="IJ2" s="131" t="str">
        <f t="shared" si="3"/>
        <v/>
      </c>
      <c r="IK2" s="131" t="str">
        <f t="shared" si="3"/>
        <v/>
      </c>
    </row>
    <row r="3" spans="1:245" s="137" customFormat="1" x14ac:dyDescent="0.2">
      <c r="A3" s="133" t="s">
        <v>126</v>
      </c>
      <c r="B3" s="134" t="s">
        <v>157</v>
      </c>
      <c r="C3" s="134" t="s">
        <v>154</v>
      </c>
      <c r="D3" s="134" t="s">
        <v>155</v>
      </c>
      <c r="E3" s="134" t="s">
        <v>153</v>
      </c>
      <c r="F3" s="134" t="s">
        <v>153</v>
      </c>
      <c r="G3" s="134" t="s">
        <v>153</v>
      </c>
      <c r="H3" s="134" t="s">
        <v>153</v>
      </c>
      <c r="I3" s="134" t="s">
        <v>153</v>
      </c>
      <c r="J3" s="134" t="s">
        <v>153</v>
      </c>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row>
    <row r="4" spans="1:245" s="137" customFormat="1" ht="25.5" x14ac:dyDescent="0.2">
      <c r="A4" s="133" t="s">
        <v>127</v>
      </c>
      <c r="B4" s="134" t="s">
        <v>322</v>
      </c>
      <c r="C4" s="134" t="s">
        <v>252</v>
      </c>
      <c r="D4" s="134" t="s">
        <v>272</v>
      </c>
      <c r="E4" s="134"/>
      <c r="F4" s="136"/>
      <c r="G4" s="134"/>
      <c r="H4" s="134"/>
      <c r="I4" s="134"/>
      <c r="J4" s="134"/>
      <c r="K4" s="135"/>
      <c r="L4" s="134"/>
      <c r="M4" s="134"/>
      <c r="N4" s="134"/>
      <c r="O4" s="135"/>
      <c r="P4" s="135"/>
      <c r="Q4" s="134"/>
      <c r="R4" s="134"/>
      <c r="S4" s="134"/>
      <c r="T4" s="134"/>
      <c r="U4" s="134"/>
      <c r="V4" s="134"/>
      <c r="W4" s="134"/>
      <c r="X4" s="139"/>
      <c r="Y4" s="134"/>
      <c r="Z4" s="135"/>
      <c r="AA4" s="134"/>
      <c r="AB4" s="134"/>
      <c r="AC4" s="135"/>
      <c r="AD4" s="135"/>
      <c r="AE4" s="135"/>
      <c r="AF4" s="135"/>
      <c r="AG4" s="135"/>
      <c r="AH4" s="135"/>
      <c r="AI4" s="135"/>
      <c r="AQ4" s="140"/>
      <c r="AR4" s="140"/>
      <c r="AS4" s="140"/>
      <c r="AT4" s="140"/>
      <c r="AU4" s="140"/>
      <c r="AV4" s="140"/>
      <c r="AW4" s="140"/>
      <c r="GA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row>
    <row r="5" spans="1:245" s="145" customFormat="1" x14ac:dyDescent="0.2">
      <c r="A5" s="141" t="s">
        <v>128</v>
      </c>
      <c r="B5" s="142" t="s">
        <v>250</v>
      </c>
      <c r="C5" s="142" t="s">
        <v>268</v>
      </c>
      <c r="D5" s="142" t="s">
        <v>273</v>
      </c>
      <c r="E5" s="143"/>
      <c r="F5" s="144"/>
      <c r="G5" s="142"/>
      <c r="H5" s="142"/>
      <c r="I5" s="142"/>
      <c r="J5" s="142"/>
      <c r="K5" s="142"/>
      <c r="L5" s="143"/>
      <c r="M5" s="142"/>
      <c r="N5" s="143"/>
      <c r="O5" s="143"/>
      <c r="P5" s="143"/>
      <c r="Q5" s="142"/>
      <c r="R5" s="143"/>
      <c r="S5" s="142"/>
      <c r="T5" s="143"/>
      <c r="U5" s="142"/>
      <c r="V5" s="143"/>
      <c r="W5" s="142"/>
      <c r="X5" s="143"/>
      <c r="Y5" s="142"/>
      <c r="Z5" s="142"/>
      <c r="AA5" s="143"/>
      <c r="AB5" s="143"/>
      <c r="AC5" s="143"/>
      <c r="AD5" s="143"/>
      <c r="AE5" s="143"/>
      <c r="AF5" s="143"/>
      <c r="AG5" s="143"/>
      <c r="AH5" s="143"/>
      <c r="AI5" s="143"/>
      <c r="DO5" s="146"/>
      <c r="GC5" s="147"/>
      <c r="GD5" s="147"/>
      <c r="GE5" s="147"/>
      <c r="GF5" s="147"/>
      <c r="GG5" s="147"/>
      <c r="GH5" s="147"/>
      <c r="GI5" s="147"/>
      <c r="GJ5" s="147"/>
      <c r="GK5" s="147"/>
      <c r="GL5" s="147"/>
      <c r="GM5" s="147"/>
      <c r="GN5" s="147"/>
      <c r="GO5" s="147"/>
      <c r="GP5" s="147"/>
      <c r="GQ5" s="147"/>
      <c r="GR5" s="147"/>
      <c r="GS5" s="147"/>
      <c r="GT5" s="147"/>
      <c r="GU5" s="147"/>
      <c r="GV5" s="147"/>
      <c r="GW5" s="148"/>
      <c r="GX5" s="147"/>
      <c r="GY5" s="147"/>
      <c r="GZ5" s="147"/>
      <c r="HA5" s="147"/>
      <c r="HB5" s="147"/>
    </row>
    <row r="6" spans="1:245" s="145" customFormat="1" ht="25.5" x14ac:dyDescent="0.2">
      <c r="A6" s="141" t="s">
        <v>129</v>
      </c>
      <c r="B6" s="142"/>
      <c r="C6" s="142" t="s">
        <v>269</v>
      </c>
      <c r="D6" s="143" t="s">
        <v>274</v>
      </c>
      <c r="E6" s="143"/>
      <c r="F6" s="144"/>
      <c r="G6" s="142"/>
      <c r="H6" s="142"/>
      <c r="I6" s="142"/>
      <c r="J6" s="142"/>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row>
    <row r="7" spans="1:245" s="152" customFormat="1" x14ac:dyDescent="0.2">
      <c r="A7" s="133" t="s">
        <v>130</v>
      </c>
      <c r="B7" s="149" t="s">
        <v>251</v>
      </c>
      <c r="C7" s="149" t="s">
        <v>251</v>
      </c>
      <c r="D7" s="149" t="s">
        <v>265</v>
      </c>
      <c r="E7" s="150"/>
      <c r="F7" s="151"/>
      <c r="G7" s="149"/>
      <c r="H7" s="149"/>
      <c r="I7" s="149"/>
      <c r="J7" s="149"/>
      <c r="K7" s="150"/>
      <c r="L7" s="150"/>
      <c r="M7" s="149"/>
      <c r="N7" s="150"/>
      <c r="O7" s="150"/>
      <c r="P7" s="150"/>
      <c r="Q7" s="149"/>
      <c r="R7" s="150"/>
      <c r="S7" s="149"/>
      <c r="T7" s="150"/>
      <c r="U7" s="150"/>
      <c r="V7" s="150"/>
      <c r="W7" s="150"/>
      <c r="X7" s="150"/>
      <c r="Y7" s="150"/>
      <c r="Z7" s="150"/>
      <c r="AA7" s="150"/>
      <c r="AB7" s="150"/>
      <c r="AC7" s="150"/>
      <c r="AD7" s="150"/>
      <c r="AE7" s="150"/>
      <c r="AF7" s="150"/>
      <c r="AG7" s="150"/>
      <c r="AH7" s="150"/>
      <c r="AI7" s="150"/>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row>
    <row r="8" spans="1:245" s="152" customFormat="1" x14ac:dyDescent="0.2">
      <c r="A8" s="133" t="s">
        <v>131</v>
      </c>
      <c r="B8" s="149"/>
      <c r="C8" s="149"/>
      <c r="D8" s="150"/>
      <c r="E8" s="150"/>
      <c r="F8" s="151"/>
      <c r="G8" s="149"/>
      <c r="H8" s="149"/>
      <c r="I8" s="149"/>
      <c r="J8" s="149"/>
      <c r="K8" s="150"/>
      <c r="L8" s="150"/>
      <c r="M8" s="150"/>
      <c r="N8" s="149"/>
      <c r="O8" s="150"/>
      <c r="P8" s="150"/>
      <c r="Q8" s="150"/>
      <c r="R8" s="150"/>
      <c r="S8" s="149"/>
      <c r="T8" s="150"/>
      <c r="U8" s="150"/>
      <c r="V8" s="150"/>
      <c r="W8" s="150"/>
      <c r="X8" s="150"/>
      <c r="Y8" s="150"/>
      <c r="Z8" s="150"/>
      <c r="AA8" s="150"/>
      <c r="AB8" s="150"/>
      <c r="AC8" s="150"/>
      <c r="AD8" s="150"/>
      <c r="AE8" s="150"/>
      <c r="AF8" s="150"/>
      <c r="AG8" s="150"/>
      <c r="AH8" s="150"/>
      <c r="AI8" s="150"/>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row>
    <row r="9" spans="1:245" s="145" customFormat="1" x14ac:dyDescent="0.2">
      <c r="A9" s="141" t="s">
        <v>132</v>
      </c>
      <c r="B9" s="142"/>
      <c r="C9" s="154"/>
      <c r="D9" s="154"/>
      <c r="E9" s="143"/>
      <c r="F9" s="144"/>
      <c r="G9" s="142"/>
      <c r="H9" s="142"/>
      <c r="I9" s="142"/>
      <c r="J9" s="142"/>
      <c r="K9" s="143"/>
      <c r="L9" s="142"/>
      <c r="M9" s="142"/>
      <c r="N9" s="143"/>
      <c r="O9" s="143"/>
      <c r="P9" s="143"/>
      <c r="Q9" s="154"/>
      <c r="R9" s="143"/>
      <c r="S9" s="142"/>
      <c r="T9" s="142"/>
      <c r="U9" s="142"/>
      <c r="V9" s="143"/>
      <c r="W9" s="143"/>
      <c r="X9" s="143"/>
      <c r="Y9" s="143"/>
      <c r="Z9" s="143"/>
      <c r="AA9" s="143"/>
      <c r="AB9" s="143"/>
      <c r="AC9" s="143"/>
      <c r="AD9" s="143"/>
      <c r="AE9" s="143"/>
      <c r="AF9" s="143"/>
      <c r="AG9" s="143"/>
      <c r="AH9" s="143"/>
      <c r="AI9" s="143"/>
      <c r="AY9" s="146"/>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row>
    <row r="10" spans="1:245" s="145" customFormat="1" x14ac:dyDescent="0.2">
      <c r="A10" s="141" t="s">
        <v>133</v>
      </c>
      <c r="B10" s="142"/>
      <c r="C10" s="142" t="s">
        <v>267</v>
      </c>
      <c r="D10" s="142"/>
      <c r="E10" s="143"/>
      <c r="F10" s="144"/>
      <c r="G10" s="142"/>
      <c r="H10" s="142"/>
      <c r="I10" s="142"/>
      <c r="J10" s="142"/>
      <c r="K10" s="143"/>
      <c r="L10" s="143"/>
      <c r="M10" s="143"/>
      <c r="N10" s="143"/>
      <c r="O10" s="143"/>
      <c r="P10" s="143"/>
      <c r="Q10" s="142"/>
      <c r="R10" s="143"/>
      <c r="S10" s="143"/>
      <c r="T10" s="143"/>
      <c r="U10" s="143"/>
      <c r="V10" s="143"/>
      <c r="W10" s="143"/>
      <c r="X10" s="143"/>
      <c r="Y10" s="143"/>
      <c r="Z10" s="143"/>
      <c r="AA10" s="143"/>
      <c r="AB10" s="143"/>
      <c r="AC10" s="143"/>
      <c r="AD10" s="143"/>
      <c r="AE10" s="143"/>
      <c r="AF10" s="143"/>
      <c r="AG10" s="143"/>
      <c r="AH10" s="143"/>
      <c r="AI10" s="143"/>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row>
    <row r="11" spans="1:245" s="152" customFormat="1" x14ac:dyDescent="0.2">
      <c r="A11" s="133" t="s">
        <v>134</v>
      </c>
      <c r="B11" s="149"/>
      <c r="C11" s="149"/>
      <c r="D11" s="150"/>
      <c r="E11" s="150"/>
      <c r="F11" s="151"/>
      <c r="G11" s="149"/>
      <c r="H11" s="149"/>
      <c r="I11" s="149"/>
      <c r="J11" s="149"/>
      <c r="K11" s="150"/>
      <c r="L11" s="150"/>
      <c r="M11" s="150"/>
      <c r="N11" s="150"/>
      <c r="O11" s="150"/>
      <c r="P11" s="150"/>
      <c r="Q11" s="150"/>
      <c r="R11" s="150"/>
      <c r="S11" s="149"/>
      <c r="T11" s="150"/>
      <c r="U11" s="150"/>
      <c r="V11" s="150"/>
      <c r="W11" s="150"/>
      <c r="X11" s="149"/>
      <c r="Y11" s="150"/>
      <c r="Z11" s="150"/>
      <c r="AA11" s="150"/>
      <c r="AB11" s="150"/>
      <c r="AC11" s="150"/>
      <c r="AD11" s="150"/>
      <c r="AE11" s="150"/>
      <c r="AF11" s="150"/>
      <c r="AG11" s="150"/>
      <c r="AH11" s="150"/>
      <c r="AI11" s="150"/>
      <c r="GC11" s="153"/>
      <c r="GD11" s="153"/>
      <c r="GE11" s="153"/>
      <c r="GF11" s="153"/>
      <c r="GG11" s="153"/>
      <c r="GH11" s="153"/>
      <c r="GI11" s="153"/>
      <c r="GJ11" s="153"/>
      <c r="GK11" s="153"/>
      <c r="GL11" s="153"/>
      <c r="GM11" s="153"/>
      <c r="GN11" s="153"/>
      <c r="GO11" s="153"/>
      <c r="GP11" s="153"/>
      <c r="GQ11" s="153"/>
      <c r="GR11" s="153"/>
      <c r="GS11" s="153"/>
      <c r="GT11" s="153"/>
      <c r="GU11" s="153"/>
      <c r="GV11" s="153"/>
      <c r="GW11" s="153"/>
      <c r="GX11" s="153"/>
      <c r="GY11" s="153"/>
      <c r="GZ11" s="153"/>
      <c r="HA11" s="153"/>
      <c r="HB11" s="153"/>
    </row>
    <row r="12" spans="1:245" s="152" customFormat="1" ht="25.5" x14ac:dyDescent="0.2">
      <c r="A12" s="133" t="s">
        <v>135</v>
      </c>
      <c r="B12" s="149"/>
      <c r="C12" s="149"/>
      <c r="D12" s="150"/>
      <c r="E12" s="150"/>
      <c r="F12" s="151"/>
      <c r="G12" s="149"/>
      <c r="H12" s="149"/>
      <c r="I12" s="149"/>
      <c r="J12" s="149"/>
      <c r="K12" s="150"/>
      <c r="L12" s="150"/>
      <c r="M12" s="150"/>
      <c r="N12" s="150"/>
      <c r="O12" s="150"/>
      <c r="P12" s="150"/>
      <c r="Q12" s="150"/>
      <c r="R12" s="150"/>
      <c r="S12" s="149"/>
      <c r="T12" s="150"/>
      <c r="U12" s="150"/>
      <c r="V12" s="150"/>
      <c r="W12" s="150"/>
      <c r="X12" s="149"/>
      <c r="Y12" s="150"/>
      <c r="Z12" s="150"/>
      <c r="AA12" s="150"/>
      <c r="AB12" s="150"/>
      <c r="AC12" s="150"/>
      <c r="AD12" s="150"/>
      <c r="AE12" s="150"/>
      <c r="AF12" s="150"/>
      <c r="AG12" s="150"/>
      <c r="AH12" s="150"/>
      <c r="AI12" s="150"/>
      <c r="GC12" s="153"/>
      <c r="GD12" s="153"/>
      <c r="GE12" s="153"/>
      <c r="GF12" s="153"/>
      <c r="GG12" s="153"/>
      <c r="GH12" s="153"/>
      <c r="GI12" s="153"/>
      <c r="GJ12" s="153"/>
      <c r="GK12" s="153"/>
      <c r="GL12" s="153"/>
      <c r="GM12" s="153"/>
      <c r="GN12" s="153"/>
      <c r="GO12" s="153"/>
      <c r="GP12" s="153"/>
      <c r="GQ12" s="153"/>
      <c r="GR12" s="153"/>
      <c r="GS12" s="153"/>
      <c r="GT12" s="153"/>
      <c r="GU12" s="153"/>
      <c r="GV12" s="153"/>
      <c r="GW12" s="153"/>
      <c r="GX12" s="153"/>
      <c r="GY12" s="153"/>
      <c r="GZ12" s="153"/>
      <c r="HA12" s="153"/>
      <c r="HB12" s="153"/>
    </row>
    <row r="13" spans="1:245" s="145" customFormat="1" x14ac:dyDescent="0.2">
      <c r="A13" s="141" t="s">
        <v>136</v>
      </c>
      <c r="B13" s="142"/>
      <c r="C13" s="142"/>
      <c r="D13" s="143"/>
      <c r="E13" s="143"/>
      <c r="F13" s="144"/>
      <c r="G13" s="142"/>
      <c r="H13" s="142"/>
      <c r="I13" s="142"/>
      <c r="J13" s="142"/>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GC13" s="147"/>
      <c r="GD13" s="147"/>
      <c r="GE13" s="147"/>
      <c r="GF13" s="147"/>
      <c r="GG13" s="147"/>
      <c r="GH13" s="147"/>
      <c r="GI13" s="147"/>
      <c r="GJ13" s="147"/>
      <c r="GK13" s="147"/>
      <c r="GL13" s="147"/>
      <c r="GM13" s="147"/>
      <c r="GN13" s="147"/>
      <c r="GO13" s="147"/>
      <c r="GP13" s="147"/>
      <c r="GQ13" s="147"/>
      <c r="GR13" s="147"/>
      <c r="GS13" s="147"/>
      <c r="GT13" s="147"/>
      <c r="GU13" s="147"/>
      <c r="GV13" s="147"/>
      <c r="GW13" s="147"/>
      <c r="GX13" s="147"/>
      <c r="GY13" s="147"/>
      <c r="GZ13" s="147"/>
      <c r="HA13" s="147"/>
      <c r="HB13" s="147"/>
    </row>
    <row r="14" spans="1:245" s="145" customFormat="1" x14ac:dyDescent="0.2">
      <c r="A14" s="141" t="s">
        <v>137</v>
      </c>
      <c r="B14" s="142"/>
      <c r="C14" s="142"/>
      <c r="D14" s="143"/>
      <c r="E14" s="143"/>
      <c r="F14" s="144"/>
      <c r="G14" s="142"/>
      <c r="H14" s="142"/>
      <c r="I14" s="142"/>
      <c r="J14" s="142"/>
      <c r="K14" s="143"/>
      <c r="L14" s="143"/>
      <c r="M14" s="143"/>
      <c r="N14" s="142"/>
      <c r="O14" s="143"/>
      <c r="P14" s="143"/>
      <c r="Q14" s="143"/>
      <c r="R14" s="143"/>
      <c r="S14" s="143"/>
      <c r="T14" s="143"/>
      <c r="U14" s="143"/>
      <c r="V14" s="143"/>
      <c r="W14" s="143"/>
      <c r="X14" s="143"/>
      <c r="Y14" s="143"/>
      <c r="Z14" s="143"/>
      <c r="AA14" s="143"/>
      <c r="AB14" s="143"/>
      <c r="AC14" s="143"/>
      <c r="AD14" s="143"/>
      <c r="AE14" s="143"/>
      <c r="AF14" s="143"/>
      <c r="AG14" s="143"/>
      <c r="AH14" s="143"/>
      <c r="AI14" s="143"/>
      <c r="GC14" s="147"/>
      <c r="GD14" s="147"/>
      <c r="GE14" s="147"/>
      <c r="GF14" s="147"/>
      <c r="GG14" s="147"/>
      <c r="GH14" s="147"/>
      <c r="GI14" s="147"/>
      <c r="GJ14" s="147"/>
      <c r="GK14" s="147"/>
      <c r="GL14" s="147"/>
      <c r="GM14" s="147"/>
      <c r="GN14" s="147"/>
      <c r="GO14" s="147"/>
      <c r="GP14" s="147"/>
      <c r="GQ14" s="147"/>
      <c r="GR14" s="147"/>
      <c r="GS14" s="147"/>
      <c r="GT14" s="147"/>
      <c r="GU14" s="147"/>
      <c r="GV14" s="147"/>
      <c r="GW14" s="147"/>
      <c r="GX14" s="147"/>
      <c r="GY14" s="147"/>
      <c r="GZ14" s="147"/>
      <c r="HA14" s="147"/>
      <c r="HB14" s="147"/>
    </row>
    <row r="15" spans="1:245" s="137" customFormat="1" x14ac:dyDescent="0.2">
      <c r="A15" s="133" t="s">
        <v>138</v>
      </c>
      <c r="B15" s="134"/>
      <c r="C15" s="134"/>
      <c r="D15" s="135" t="s">
        <v>275</v>
      </c>
      <c r="E15" s="135"/>
      <c r="F15" s="136"/>
      <c r="G15" s="134"/>
      <c r="H15" s="134"/>
      <c r="I15" s="134"/>
      <c r="J15" s="134"/>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GC15" s="138"/>
      <c r="GD15" s="138"/>
      <c r="GE15" s="138"/>
      <c r="GF15" s="138"/>
      <c r="GG15" s="138"/>
      <c r="GH15" s="138"/>
      <c r="GI15" s="138"/>
      <c r="GJ15" s="138"/>
      <c r="GK15" s="138"/>
      <c r="GL15" s="138"/>
      <c r="GM15" s="138"/>
      <c r="GN15" s="138"/>
      <c r="GO15" s="138"/>
      <c r="GP15" s="138"/>
      <c r="GQ15" s="138"/>
      <c r="GR15" s="138"/>
      <c r="GS15" s="138"/>
      <c r="GT15" s="138"/>
      <c r="GU15" s="138"/>
      <c r="GV15" s="138"/>
      <c r="GW15" s="138"/>
      <c r="GX15" s="138"/>
      <c r="GY15" s="138"/>
      <c r="GZ15" s="138"/>
      <c r="HA15" s="138"/>
      <c r="HB15" s="138"/>
    </row>
    <row r="16" spans="1:245" s="152" customFormat="1" x14ac:dyDescent="0.2">
      <c r="A16" s="133" t="s">
        <v>139</v>
      </c>
      <c r="B16" s="149"/>
      <c r="C16" s="149"/>
      <c r="D16" s="150"/>
      <c r="E16" s="150"/>
      <c r="F16" s="151"/>
      <c r="G16" s="149"/>
      <c r="H16" s="149"/>
      <c r="I16" s="149"/>
      <c r="J16" s="149"/>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CC16" s="137"/>
      <c r="GC16" s="153"/>
      <c r="GD16" s="153"/>
      <c r="GE16" s="153"/>
      <c r="GF16" s="153"/>
      <c r="GG16" s="153"/>
      <c r="GH16" s="153"/>
      <c r="GI16" s="153"/>
      <c r="GJ16" s="153"/>
      <c r="GK16" s="153"/>
      <c r="GL16" s="153"/>
      <c r="GM16" s="153"/>
      <c r="GN16" s="153"/>
      <c r="GO16" s="153"/>
      <c r="GP16" s="153"/>
      <c r="GQ16" s="153"/>
      <c r="GR16" s="153"/>
      <c r="GS16" s="153"/>
      <c r="GT16" s="153"/>
      <c r="GU16" s="153"/>
      <c r="GV16" s="153"/>
      <c r="GW16" s="153"/>
      <c r="GX16" s="153"/>
      <c r="GY16" s="153"/>
      <c r="GZ16" s="153"/>
      <c r="HA16" s="153"/>
      <c r="HB16" s="153"/>
    </row>
    <row r="17" spans="1:210" s="158" customFormat="1" x14ac:dyDescent="0.2">
      <c r="A17" s="141" t="s">
        <v>140</v>
      </c>
      <c r="B17" s="155"/>
      <c r="C17" s="155"/>
      <c r="D17" s="156"/>
      <c r="E17" s="156"/>
      <c r="F17" s="157"/>
      <c r="G17" s="155"/>
      <c r="H17" s="155"/>
      <c r="I17" s="155"/>
      <c r="J17" s="155"/>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GC17" s="159"/>
      <c r="GD17" s="159"/>
      <c r="GE17" s="159"/>
      <c r="GF17" s="159"/>
      <c r="GG17" s="159"/>
      <c r="GH17" s="159"/>
      <c r="GI17" s="159"/>
      <c r="GJ17" s="159"/>
      <c r="GK17" s="159"/>
      <c r="GL17" s="159"/>
      <c r="GM17" s="159"/>
      <c r="GN17" s="159"/>
      <c r="GO17" s="159"/>
      <c r="GP17" s="159"/>
      <c r="GQ17" s="159"/>
      <c r="GR17" s="159"/>
      <c r="GS17" s="159"/>
      <c r="GT17" s="159"/>
      <c r="GU17" s="159"/>
      <c r="GV17" s="159"/>
      <c r="GW17" s="159"/>
      <c r="GX17" s="159"/>
      <c r="GY17" s="159"/>
      <c r="GZ17" s="159"/>
      <c r="HA17" s="159"/>
      <c r="HB17" s="159"/>
    </row>
    <row r="18" spans="1:210" s="158" customFormat="1" x14ac:dyDescent="0.2">
      <c r="A18" s="141" t="s">
        <v>141</v>
      </c>
      <c r="B18" s="155"/>
      <c r="C18" s="155"/>
      <c r="D18" s="156"/>
      <c r="E18" s="156"/>
      <c r="F18" s="157"/>
      <c r="G18" s="155"/>
      <c r="H18" s="155"/>
      <c r="I18" s="155"/>
      <c r="J18" s="155"/>
      <c r="K18" s="156"/>
      <c r="L18" s="156"/>
      <c r="M18" s="156"/>
      <c r="N18" s="156"/>
      <c r="O18" s="156"/>
      <c r="P18" s="156"/>
      <c r="Q18" s="156"/>
      <c r="R18" s="156"/>
      <c r="S18" s="156"/>
      <c r="T18" s="156"/>
      <c r="U18" s="156"/>
      <c r="V18" s="156"/>
      <c r="W18" s="156"/>
      <c r="X18" s="160"/>
      <c r="Y18" s="156"/>
      <c r="Z18" s="156"/>
      <c r="AA18" s="156"/>
      <c r="AB18" s="156"/>
      <c r="AC18" s="156"/>
      <c r="AD18" s="156"/>
      <c r="AE18" s="156"/>
      <c r="AF18" s="156"/>
      <c r="AG18" s="156"/>
      <c r="AH18" s="156"/>
      <c r="AI18" s="156"/>
      <c r="GC18" s="159"/>
      <c r="GD18" s="159"/>
      <c r="GE18" s="159"/>
      <c r="GF18" s="159"/>
      <c r="GG18" s="159"/>
      <c r="GH18" s="159"/>
      <c r="GI18" s="159"/>
      <c r="GJ18" s="159"/>
      <c r="GK18" s="159"/>
      <c r="GL18" s="159"/>
      <c r="GM18" s="159"/>
      <c r="GN18" s="159"/>
      <c r="GO18" s="159"/>
      <c r="GP18" s="159"/>
      <c r="GQ18" s="159"/>
      <c r="GR18" s="159"/>
      <c r="GS18" s="159"/>
      <c r="GT18" s="159"/>
      <c r="GU18" s="159"/>
      <c r="GV18" s="159"/>
      <c r="GW18" s="159"/>
      <c r="GX18" s="159"/>
      <c r="GY18" s="159"/>
      <c r="GZ18" s="159"/>
      <c r="HA18" s="159"/>
      <c r="HB18" s="159"/>
    </row>
    <row r="19" spans="1:210" s="137" customFormat="1" x14ac:dyDescent="0.2">
      <c r="A19" s="133" t="s">
        <v>142</v>
      </c>
      <c r="B19" s="134"/>
      <c r="C19" s="134"/>
      <c r="D19" s="135"/>
      <c r="E19" s="135"/>
      <c r="F19" s="136"/>
      <c r="G19" s="134"/>
      <c r="H19" s="134"/>
      <c r="I19" s="134"/>
      <c r="J19" s="134"/>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row>
    <row r="20" spans="1:210" s="166" customFormat="1" x14ac:dyDescent="0.25">
      <c r="A20" s="161" t="s">
        <v>143</v>
      </c>
      <c r="B20" s="162"/>
      <c r="C20" s="162" t="s">
        <v>144</v>
      </c>
      <c r="D20" s="163"/>
      <c r="E20" s="162"/>
      <c r="F20" s="164"/>
      <c r="G20" s="162"/>
      <c r="H20" s="162"/>
      <c r="I20" s="162"/>
      <c r="J20" s="162"/>
      <c r="K20" s="163"/>
      <c r="L20" s="163"/>
      <c r="M20" s="165"/>
      <c r="N20" s="163"/>
      <c r="P20" s="167"/>
      <c r="Q20" s="163"/>
      <c r="R20" s="163"/>
      <c r="T20" s="163"/>
      <c r="U20" s="163"/>
      <c r="V20" s="163"/>
      <c r="W20" s="163"/>
      <c r="X20" s="163"/>
      <c r="Y20" s="163"/>
      <c r="Z20" s="163"/>
      <c r="AA20" s="167"/>
      <c r="AB20" s="167"/>
      <c r="AC20" s="167"/>
      <c r="AD20" s="167"/>
      <c r="AE20" s="167"/>
      <c r="AF20" s="167"/>
      <c r="AG20" s="167"/>
      <c r="AH20" s="167"/>
      <c r="AI20" s="167"/>
      <c r="AJ20" s="167"/>
      <c r="AK20" s="167"/>
      <c r="AL20" s="167"/>
      <c r="AM20" s="167"/>
      <c r="AN20" s="167"/>
      <c r="AO20" s="167"/>
      <c r="AP20" s="167"/>
      <c r="AQ20" s="167"/>
      <c r="AR20" s="167"/>
      <c r="AS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X20" s="167"/>
      <c r="BY20" s="167"/>
      <c r="BZ20" s="167"/>
      <c r="CA20" s="167"/>
      <c r="CB20" s="167"/>
      <c r="CC20" s="167"/>
      <c r="CD20" s="167"/>
      <c r="CE20" s="167"/>
      <c r="CF20" s="167"/>
      <c r="CG20" s="167"/>
      <c r="CH20" s="167"/>
      <c r="CI20" s="167"/>
      <c r="CK20" s="167"/>
      <c r="CL20" s="167"/>
      <c r="CN20" s="167"/>
      <c r="CO20" s="167"/>
      <c r="CP20" s="167"/>
      <c r="CQ20" s="167"/>
      <c r="CR20" s="167"/>
      <c r="CS20" s="167"/>
      <c r="CT20" s="167"/>
      <c r="CU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GC20" s="165"/>
      <c r="GE20" s="165"/>
      <c r="GI20" s="165"/>
      <c r="GJ20" s="165"/>
      <c r="GK20" s="165"/>
      <c r="GM20" s="165"/>
      <c r="GN20" s="165"/>
      <c r="GO20" s="165"/>
      <c r="GP20" s="165"/>
      <c r="GQ20" s="165"/>
      <c r="GR20" s="165"/>
      <c r="GS20" s="165"/>
      <c r="GT20" s="165"/>
      <c r="GU20" s="165"/>
      <c r="GV20" s="165"/>
      <c r="GW20" s="165"/>
      <c r="GX20" s="165"/>
      <c r="GY20" s="165"/>
      <c r="GZ20" s="165"/>
      <c r="HA20" s="165"/>
      <c r="HB20" s="165"/>
    </row>
    <row r="21" spans="1:210" s="149" customFormat="1" ht="25.5" x14ac:dyDescent="0.25">
      <c r="A21" s="168" t="s">
        <v>145</v>
      </c>
      <c r="B21" s="169"/>
      <c r="C21" s="169"/>
      <c r="D21" s="170"/>
      <c r="E21" s="169"/>
      <c r="F21" s="171"/>
      <c r="G21" s="169"/>
      <c r="H21" s="169"/>
      <c r="I21" s="169"/>
      <c r="J21" s="169"/>
      <c r="K21" s="170"/>
      <c r="L21" s="170"/>
      <c r="M21" s="172"/>
      <c r="N21" s="170"/>
      <c r="P21" s="173"/>
      <c r="Q21" s="170"/>
      <c r="R21" s="170"/>
      <c r="T21" s="170"/>
      <c r="U21" s="170"/>
      <c r="V21" s="170"/>
      <c r="W21" s="170"/>
      <c r="X21" s="170"/>
      <c r="Y21" s="170"/>
      <c r="Z21" s="170"/>
      <c r="AA21" s="173"/>
      <c r="AB21" s="173"/>
      <c r="AC21" s="173"/>
      <c r="AD21" s="173"/>
      <c r="AE21" s="173"/>
      <c r="AF21" s="173"/>
      <c r="AG21" s="173"/>
      <c r="AH21" s="173"/>
      <c r="AI21" s="173"/>
      <c r="AJ21" s="173"/>
      <c r="AK21" s="173"/>
      <c r="AL21" s="173"/>
      <c r="AM21" s="173"/>
      <c r="AN21" s="173"/>
      <c r="AO21" s="173"/>
      <c r="AP21" s="173"/>
      <c r="AQ21" s="173"/>
      <c r="AR21" s="173"/>
      <c r="AS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X21" s="173"/>
      <c r="BY21" s="173"/>
      <c r="BZ21" s="173"/>
      <c r="CA21" s="173"/>
      <c r="CB21" s="173"/>
      <c r="CC21" s="173"/>
      <c r="CD21" s="173"/>
      <c r="CE21" s="173"/>
      <c r="CF21" s="173"/>
      <c r="CG21" s="173"/>
      <c r="CH21" s="173"/>
      <c r="CI21" s="173"/>
      <c r="CK21" s="173"/>
      <c r="CL21" s="173"/>
      <c r="CN21" s="173"/>
      <c r="CO21" s="173"/>
      <c r="CP21" s="173"/>
      <c r="CQ21" s="173"/>
      <c r="CR21" s="173"/>
      <c r="CS21" s="173"/>
      <c r="CT21" s="173"/>
      <c r="CU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GC21" s="172"/>
      <c r="GE21" s="172"/>
      <c r="GI21" s="172"/>
      <c r="GJ21" s="172"/>
      <c r="GK21" s="172"/>
      <c r="GM21" s="172"/>
      <c r="GN21" s="172"/>
      <c r="GO21" s="172"/>
      <c r="GP21" s="172"/>
      <c r="GQ21" s="172"/>
      <c r="GR21" s="172"/>
      <c r="GS21" s="172"/>
      <c r="GT21" s="172"/>
      <c r="GU21" s="172"/>
      <c r="GV21" s="172"/>
      <c r="GW21" s="172"/>
      <c r="GX21" s="172"/>
      <c r="GY21" s="172"/>
      <c r="GZ21" s="172"/>
      <c r="HA21" s="172"/>
      <c r="HB21" s="172"/>
    </row>
    <row r="22" spans="1:210" s="145" customFormat="1" x14ac:dyDescent="0.2">
      <c r="A22" s="141" t="s">
        <v>146</v>
      </c>
      <c r="B22" s="142"/>
      <c r="C22" s="142"/>
      <c r="D22" s="143"/>
      <c r="E22" s="143"/>
      <c r="F22" s="144"/>
      <c r="G22" s="142"/>
      <c r="H22" s="142"/>
      <c r="I22" s="142"/>
      <c r="J22" s="142"/>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GC22" s="147"/>
      <c r="GD22" s="147"/>
      <c r="GE22" s="147"/>
      <c r="GF22" s="147"/>
      <c r="GG22" s="147"/>
      <c r="GH22" s="147"/>
      <c r="GI22" s="147"/>
      <c r="GJ22" s="147"/>
      <c r="GK22" s="147"/>
      <c r="GL22" s="147"/>
      <c r="GM22" s="147"/>
      <c r="GN22" s="147"/>
      <c r="GO22" s="147"/>
      <c r="GP22" s="147"/>
      <c r="GQ22" s="147"/>
      <c r="GR22" s="147"/>
      <c r="GS22" s="147"/>
      <c r="GT22" s="147"/>
      <c r="GU22" s="147"/>
      <c r="GV22" s="147"/>
      <c r="GW22" s="147"/>
      <c r="GX22" s="147"/>
      <c r="GY22" s="147"/>
      <c r="GZ22" s="147"/>
      <c r="HA22" s="147"/>
      <c r="HB22" s="147"/>
    </row>
    <row r="23" spans="1:210" s="158" customFormat="1" ht="25.5" x14ac:dyDescent="0.2">
      <c r="A23" s="141" t="s">
        <v>147</v>
      </c>
      <c r="B23" s="155"/>
      <c r="C23" s="155" t="s">
        <v>266</v>
      </c>
      <c r="D23" s="155"/>
      <c r="E23" s="156"/>
      <c r="F23" s="157"/>
      <c r="G23" s="142"/>
      <c r="H23" s="155"/>
      <c r="I23" s="155"/>
      <c r="J23" s="155"/>
      <c r="K23" s="143"/>
      <c r="L23" s="156"/>
      <c r="M23" s="142"/>
      <c r="N23" s="156"/>
      <c r="O23" s="156"/>
      <c r="P23" s="156"/>
      <c r="Q23" s="155"/>
      <c r="R23" s="156"/>
      <c r="S23" s="155"/>
      <c r="T23" s="156"/>
      <c r="U23" s="156"/>
      <c r="V23" s="156"/>
      <c r="W23" s="156"/>
      <c r="X23" s="155"/>
      <c r="Y23" s="156"/>
      <c r="Z23" s="156"/>
      <c r="AA23" s="156"/>
      <c r="AB23" s="156"/>
      <c r="AC23" s="156"/>
      <c r="AD23" s="156"/>
      <c r="AE23" s="156"/>
      <c r="AF23" s="156"/>
      <c r="AG23" s="156"/>
      <c r="AH23" s="156"/>
      <c r="AI23" s="156"/>
      <c r="GC23" s="159"/>
      <c r="GD23" s="159"/>
      <c r="GE23" s="159"/>
      <c r="GF23" s="159"/>
      <c r="GG23" s="159"/>
      <c r="GH23" s="159"/>
      <c r="GI23" s="159"/>
      <c r="GJ23" s="159"/>
      <c r="GK23" s="159"/>
      <c r="GL23" s="159"/>
      <c r="GM23" s="159"/>
      <c r="GN23" s="159"/>
      <c r="GO23" s="159"/>
      <c r="GP23" s="159"/>
      <c r="GQ23" s="159"/>
      <c r="GR23" s="159"/>
      <c r="GS23" s="159"/>
      <c r="GT23" s="159"/>
      <c r="GU23" s="159"/>
      <c r="GV23" s="159"/>
      <c r="GW23" s="159"/>
      <c r="GX23" s="159"/>
      <c r="GY23" s="159"/>
      <c r="GZ23" s="159"/>
      <c r="HA23" s="159"/>
      <c r="HB23" s="159"/>
    </row>
    <row r="24" spans="1:210" s="152" customFormat="1" ht="25.5" x14ac:dyDescent="0.2">
      <c r="A24" s="133" t="s">
        <v>148</v>
      </c>
      <c r="B24" s="149"/>
      <c r="C24" s="134" t="s">
        <v>242</v>
      </c>
      <c r="D24" s="135"/>
      <c r="E24" s="150"/>
      <c r="F24" s="151"/>
      <c r="G24" s="134"/>
      <c r="H24" s="149"/>
      <c r="I24" s="149"/>
      <c r="J24" s="149"/>
      <c r="K24" s="135"/>
      <c r="L24" s="150"/>
      <c r="M24" s="134"/>
      <c r="N24" s="150"/>
      <c r="O24" s="150"/>
      <c r="P24" s="150"/>
      <c r="Q24" s="135"/>
      <c r="R24" s="150"/>
      <c r="S24" s="134"/>
      <c r="T24" s="150"/>
      <c r="U24" s="150"/>
      <c r="V24" s="150"/>
      <c r="W24" s="150"/>
      <c r="X24" s="150"/>
      <c r="Y24" s="150"/>
      <c r="Z24" s="150"/>
      <c r="AA24" s="150"/>
      <c r="AB24" s="150"/>
      <c r="AC24" s="150"/>
      <c r="AD24" s="150"/>
      <c r="AE24" s="150"/>
      <c r="AF24" s="150"/>
      <c r="AG24" s="150"/>
      <c r="AH24" s="150"/>
      <c r="AI24" s="150"/>
      <c r="GC24" s="153"/>
      <c r="GD24" s="153"/>
      <c r="GE24" s="153"/>
      <c r="GF24" s="153"/>
      <c r="GG24" s="153"/>
      <c r="GH24" s="153"/>
      <c r="GI24" s="153"/>
      <c r="GJ24" s="153"/>
      <c r="GK24" s="153"/>
      <c r="GL24" s="153"/>
      <c r="GM24" s="153"/>
      <c r="GN24" s="153"/>
      <c r="GO24" s="153"/>
      <c r="GP24" s="153"/>
      <c r="GQ24" s="153"/>
      <c r="GR24" s="153"/>
      <c r="GS24" s="153"/>
      <c r="GT24" s="153"/>
      <c r="GU24" s="153"/>
      <c r="GV24" s="153"/>
      <c r="GW24" s="153"/>
      <c r="GX24" s="153"/>
      <c r="GY24" s="153"/>
      <c r="GZ24" s="153"/>
      <c r="HA24" s="153"/>
      <c r="HB24" s="153"/>
    </row>
    <row r="25" spans="1:210" s="137" customFormat="1" x14ac:dyDescent="0.2">
      <c r="A25" s="133" t="s">
        <v>149</v>
      </c>
      <c r="B25" s="134"/>
      <c r="C25" s="134"/>
      <c r="D25" s="134"/>
      <c r="E25" s="135"/>
      <c r="F25" s="136"/>
      <c r="G25" s="134"/>
      <c r="H25" s="134"/>
      <c r="I25" s="134"/>
      <c r="J25" s="134"/>
      <c r="K25" s="135"/>
      <c r="L25" s="135"/>
      <c r="M25" s="134"/>
      <c r="N25" s="135"/>
      <c r="O25" s="135"/>
      <c r="P25" s="135"/>
      <c r="Q25" s="134"/>
      <c r="R25" s="135"/>
      <c r="S25" s="134"/>
      <c r="T25" s="135"/>
      <c r="U25" s="135"/>
      <c r="V25" s="135"/>
      <c r="W25" s="135"/>
      <c r="X25" s="135"/>
      <c r="Y25" s="135"/>
      <c r="Z25" s="135"/>
      <c r="AA25" s="135"/>
      <c r="AB25" s="135"/>
      <c r="AC25" s="135"/>
      <c r="AD25" s="135"/>
      <c r="AE25" s="135"/>
      <c r="AF25" s="135"/>
      <c r="AG25" s="135"/>
      <c r="AH25" s="135"/>
      <c r="AI25" s="135"/>
      <c r="GC25" s="138"/>
      <c r="GD25" s="138"/>
      <c r="GE25" s="138"/>
      <c r="GF25" s="138"/>
      <c r="GG25" s="138"/>
      <c r="GH25" s="138"/>
      <c r="GI25" s="138"/>
      <c r="GJ25" s="138"/>
      <c r="GK25" s="138"/>
      <c r="GL25" s="138"/>
      <c r="GM25" s="138"/>
      <c r="GN25" s="138"/>
      <c r="GO25" s="138"/>
      <c r="GP25" s="138"/>
      <c r="GQ25" s="138"/>
      <c r="GR25" s="138"/>
      <c r="GS25" s="138"/>
      <c r="GT25" s="138"/>
      <c r="GU25" s="138"/>
      <c r="GV25" s="138"/>
      <c r="GW25" s="138"/>
      <c r="GX25" s="138"/>
      <c r="GY25" s="138"/>
      <c r="GZ25" s="138"/>
      <c r="HA25" s="138"/>
      <c r="HB25" s="138"/>
    </row>
    <row r="26" spans="1:210" s="145" customFormat="1" ht="103.5" customHeight="1" x14ac:dyDescent="0.2">
      <c r="A26" s="146" t="s">
        <v>150</v>
      </c>
      <c r="B26" s="142" t="s">
        <v>323</v>
      </c>
      <c r="C26" s="142" t="s">
        <v>270</v>
      </c>
      <c r="D26" s="142" t="s">
        <v>271</v>
      </c>
      <c r="E26" s="142"/>
      <c r="F26" s="174"/>
      <c r="G26" s="142"/>
      <c r="H26" s="142"/>
      <c r="I26" s="142"/>
      <c r="J26" s="142"/>
      <c r="K26" s="175"/>
      <c r="L26" s="142"/>
      <c r="M26" s="142"/>
      <c r="N26" s="142"/>
      <c r="O26" s="142"/>
      <c r="P26" s="142"/>
      <c r="Q26" s="142"/>
      <c r="R26" s="142"/>
      <c r="S26" s="142"/>
      <c r="T26" s="142"/>
      <c r="U26" s="142"/>
      <c r="V26" s="142"/>
      <c r="W26" s="142"/>
      <c r="X26" s="142"/>
      <c r="Y26" s="142"/>
      <c r="Z26" s="142"/>
      <c r="AA26" s="176"/>
      <c r="AB26" s="176"/>
      <c r="AC26" s="176"/>
      <c r="AD26" s="142"/>
      <c r="AE26" s="176"/>
      <c r="AF26" s="176"/>
      <c r="AG26" s="176"/>
      <c r="AH26" s="176"/>
      <c r="AI26" s="176"/>
      <c r="AJ26" s="146"/>
      <c r="AK26" s="177"/>
      <c r="AL26" s="177"/>
      <c r="AM26" s="177"/>
      <c r="AN26" s="177"/>
      <c r="AO26" s="177"/>
      <c r="AP26" s="177"/>
      <c r="AQ26" s="177"/>
      <c r="AR26" s="177"/>
      <c r="AS26" s="177"/>
      <c r="AU26" s="146"/>
      <c r="AV26" s="146"/>
      <c r="AW26" s="146"/>
      <c r="AX26" s="146"/>
      <c r="BL26" s="177"/>
      <c r="DS26" s="146"/>
      <c r="DT26" s="146"/>
      <c r="GC26" s="147"/>
      <c r="GD26" s="147"/>
      <c r="GE26" s="147"/>
      <c r="GF26" s="147"/>
      <c r="GG26" s="147"/>
      <c r="GH26" s="147"/>
      <c r="GI26" s="147"/>
      <c r="GJ26" s="147"/>
      <c r="GK26" s="148"/>
      <c r="GL26" s="147"/>
      <c r="GM26" s="147"/>
      <c r="GN26" s="147"/>
      <c r="GO26" s="147"/>
      <c r="GP26" s="147"/>
      <c r="GQ26" s="147"/>
      <c r="GR26" s="147"/>
      <c r="GS26" s="147"/>
      <c r="GT26" s="147"/>
      <c r="GU26" s="147"/>
      <c r="GV26" s="147"/>
      <c r="GW26" s="147"/>
      <c r="GX26" s="147"/>
      <c r="GY26" s="147"/>
      <c r="GZ26" s="147"/>
      <c r="HA26" s="178"/>
      <c r="HB26" s="178"/>
    </row>
    <row r="27" spans="1:210" s="145" customFormat="1" x14ac:dyDescent="0.25">
      <c r="A27" s="141" t="s">
        <v>151</v>
      </c>
      <c r="B27" s="142"/>
      <c r="C27" s="142"/>
      <c r="D27" s="143"/>
      <c r="E27" s="143"/>
      <c r="F27" s="144"/>
      <c r="G27" s="142"/>
      <c r="H27" s="142"/>
      <c r="I27" s="142"/>
      <c r="J27" s="142"/>
      <c r="K27" s="143"/>
      <c r="L27" s="143"/>
      <c r="M27" s="143"/>
      <c r="N27" s="143"/>
      <c r="O27" s="143"/>
      <c r="P27" s="143"/>
      <c r="Q27" s="143"/>
      <c r="R27" s="143"/>
      <c r="S27" s="142"/>
      <c r="T27" s="143"/>
      <c r="U27" s="143"/>
      <c r="V27" s="143"/>
      <c r="W27" s="143"/>
      <c r="X27" s="142"/>
      <c r="Y27" s="143"/>
      <c r="Z27" s="143"/>
      <c r="AA27" s="143"/>
      <c r="AB27" s="143"/>
      <c r="AC27" s="143"/>
      <c r="AD27" s="143"/>
      <c r="AE27" s="143"/>
      <c r="AF27" s="143"/>
      <c r="AG27" s="143"/>
      <c r="AH27" s="143"/>
      <c r="AI27" s="143"/>
    </row>
    <row r="28" spans="1:210" s="179" customFormat="1" ht="12.75" customHeight="1" x14ac:dyDescent="0.25">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row>
    <row r="29" spans="1:210" s="179" customFormat="1" ht="12.75" customHeight="1" x14ac:dyDescent="0.25">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row>
    <row r="30" spans="1:210" s="179" customFormat="1" ht="12.75" customHeight="1" x14ac:dyDescent="0.25">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row>
    <row r="31" spans="1:210" s="179" customFormat="1" ht="12.75" customHeight="1" x14ac:dyDescent="0.25">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row>
    <row r="32" spans="1:210" s="179" customFormat="1" ht="12.75" customHeight="1" x14ac:dyDescent="0.25">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row>
    <row r="33" spans="2:35" s="179" customFormat="1" ht="12.75" customHeight="1" x14ac:dyDescent="0.25">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row>
    <row r="34" spans="2:35" s="179" customFormat="1" ht="12.75" customHeight="1" x14ac:dyDescent="0.25">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2:35" s="179" customFormat="1" ht="12.75" customHeight="1" x14ac:dyDescent="0.25">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row>
    <row r="36" spans="2:35" s="179" customFormat="1" ht="12.75" customHeight="1" x14ac:dyDescent="0.25">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row>
    <row r="37" spans="2:35" s="179" customFormat="1" ht="12.75" customHeight="1" x14ac:dyDescent="0.25">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row>
    <row r="38" spans="2:35" s="179" customFormat="1" ht="12.75" customHeight="1" x14ac:dyDescent="0.25">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row>
    <row r="39" spans="2:35" s="179" customFormat="1" ht="12.75" customHeight="1" x14ac:dyDescent="0.25">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row>
    <row r="40" spans="2:35" s="179" customFormat="1" ht="12.75" customHeight="1" x14ac:dyDescent="0.25">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row>
    <row r="50" spans="1:35" ht="12.75" customHeight="1" x14ac:dyDescent="0.2">
      <c r="A50" s="181" t="s">
        <v>152</v>
      </c>
    </row>
    <row r="51" spans="1:35" s="184" customFormat="1" ht="12.75" customHeight="1" x14ac:dyDescent="0.25">
      <c r="B51" s="185" t="s">
        <v>153</v>
      </c>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row>
    <row r="52" spans="1:35" ht="12.75" customHeight="1" x14ac:dyDescent="0.2">
      <c r="B52" s="186" t="s">
        <v>80</v>
      </c>
    </row>
    <row r="53" spans="1:35" ht="12.75" customHeight="1" x14ac:dyDescent="0.2">
      <c r="B53" s="187" t="s">
        <v>154</v>
      </c>
    </row>
    <row r="54" spans="1:35" ht="12.75" customHeight="1" x14ac:dyDescent="0.2">
      <c r="B54" s="187" t="s">
        <v>155</v>
      </c>
    </row>
    <row r="55" spans="1:35" ht="12.75" customHeight="1" x14ac:dyDescent="0.2">
      <c r="B55" s="187" t="s">
        <v>156</v>
      </c>
    </row>
    <row r="56" spans="1:35" ht="12.75" customHeight="1" x14ac:dyDescent="0.2">
      <c r="B56" s="187" t="s">
        <v>157</v>
      </c>
    </row>
    <row r="57" spans="1:35" ht="12.75" customHeight="1" x14ac:dyDescent="0.2">
      <c r="B57" s="187" t="s">
        <v>158</v>
      </c>
    </row>
    <row r="58" spans="1:35" ht="12.75" customHeight="1" x14ac:dyDescent="0.2">
      <c r="B58" s="187" t="s">
        <v>159</v>
      </c>
    </row>
    <row r="59" spans="1:35" ht="12.75" customHeight="1" x14ac:dyDescent="0.2">
      <c r="B59" s="187" t="s">
        <v>160</v>
      </c>
    </row>
    <row r="60" spans="1:35" ht="12.75" customHeight="1" x14ac:dyDescent="0.2">
      <c r="B60" s="187" t="s">
        <v>161</v>
      </c>
    </row>
  </sheetData>
  <sheetProtection formatCells="0" insertHyperlinks="0"/>
  <dataValidations count="4">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 type="list" allowBlank="1" showInputMessage="1" showErrorMessage="1" sqref="B3:J3">
      <formula1>$B$51:$B$60</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showWhiteSpace="0" zoomScaleNormal="100" zoomScalePageLayoutView="85" workbookViewId="0">
      <selection activeCell="J11" sqref="J11"/>
    </sheetView>
  </sheetViews>
  <sheetFormatPr defaultColWidth="9.140625" defaultRowHeight="12.75" x14ac:dyDescent="0.2"/>
  <cols>
    <col min="1" max="1" width="3.140625" style="3" customWidth="1"/>
    <col min="2" max="2" width="4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40" t="s">
        <v>18</v>
      </c>
      <c r="B1" s="340"/>
      <c r="C1" s="340"/>
      <c r="D1" s="340"/>
      <c r="E1" s="340"/>
      <c r="F1" s="340"/>
      <c r="G1" s="340"/>
      <c r="H1" s="340"/>
      <c r="I1" s="340"/>
      <c r="J1" s="340"/>
      <c r="K1" s="340"/>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8" t="s">
        <v>162</v>
      </c>
      <c r="C2" s="189"/>
      <c r="D2" s="189"/>
      <c r="E2" s="189"/>
      <c r="F2" s="189"/>
      <c r="G2" s="189"/>
      <c r="H2" s="189"/>
    </row>
    <row r="3" spans="1:39" s="187" customFormat="1" ht="40.5" customHeight="1" x14ac:dyDescent="0.2">
      <c r="B3" s="190" t="s">
        <v>163</v>
      </c>
      <c r="C3" s="191" t="s">
        <v>164</v>
      </c>
      <c r="D3" s="191" t="s">
        <v>165</v>
      </c>
      <c r="E3" s="191" t="s">
        <v>88</v>
      </c>
      <c r="F3" s="191" t="s">
        <v>166</v>
      </c>
      <c r="G3" s="191" t="s">
        <v>167</v>
      </c>
      <c r="H3" s="191" t="s">
        <v>168</v>
      </c>
      <c r="I3" s="192" t="s">
        <v>17</v>
      </c>
      <c r="J3" s="191" t="s">
        <v>169</v>
      </c>
      <c r="K3" s="191" t="s">
        <v>170</v>
      </c>
    </row>
    <row r="4" spans="1:39" s="187" customFormat="1" x14ac:dyDescent="0.2">
      <c r="B4" s="59" t="s">
        <v>261</v>
      </c>
      <c r="C4" s="50">
        <v>1</v>
      </c>
      <c r="D4" s="193">
        <v>3</v>
      </c>
      <c r="E4" s="193">
        <v>5</v>
      </c>
      <c r="F4" s="193">
        <v>5</v>
      </c>
      <c r="G4" s="193">
        <v>2</v>
      </c>
      <c r="H4" s="194">
        <v>2</v>
      </c>
      <c r="I4" s="195" t="str">
        <f t="shared" ref="I4:I6" si="0">IF(D4&lt;&gt;"",D4&amp;","&amp;E4&amp;","&amp;F4&amp;","&amp;G4&amp;","&amp;H4,"0,0,0,0,0")</f>
        <v>3,5,5,2,2</v>
      </c>
      <c r="J4" s="196" t="s">
        <v>171</v>
      </c>
      <c r="K4" s="197" t="s">
        <v>172</v>
      </c>
    </row>
    <row r="5" spans="1:39" s="187" customFormat="1" x14ac:dyDescent="0.2">
      <c r="B5" s="66" t="s">
        <v>263</v>
      </c>
      <c r="C5" s="50">
        <v>1</v>
      </c>
      <c r="D5" s="193">
        <v>3</v>
      </c>
      <c r="E5" s="193">
        <v>5</v>
      </c>
      <c r="F5" s="193">
        <v>5</v>
      </c>
      <c r="G5" s="193">
        <v>2</v>
      </c>
      <c r="H5" s="194">
        <v>2</v>
      </c>
      <c r="I5" s="195" t="str">
        <f t="shared" si="0"/>
        <v>3,5,5,2,2</v>
      </c>
      <c r="J5" s="196" t="s">
        <v>171</v>
      </c>
      <c r="K5" s="197" t="s">
        <v>172</v>
      </c>
    </row>
    <row r="6" spans="1:39" s="187" customFormat="1" x14ac:dyDescent="0.2">
      <c r="B6" s="74" t="s">
        <v>297</v>
      </c>
      <c r="C6" s="50" t="s">
        <v>328</v>
      </c>
      <c r="D6" s="193">
        <v>1</v>
      </c>
      <c r="E6" s="193">
        <v>3</v>
      </c>
      <c r="F6" s="193">
        <v>1</v>
      </c>
      <c r="G6" s="193">
        <v>1</v>
      </c>
      <c r="H6" s="194">
        <v>3</v>
      </c>
      <c r="I6" s="195" t="str">
        <f t="shared" si="0"/>
        <v>1,3,1,1,3</v>
      </c>
      <c r="J6" s="196" t="s">
        <v>171</v>
      </c>
      <c r="K6" s="197" t="s">
        <v>172</v>
      </c>
    </row>
    <row r="7" spans="1:39" s="187" customFormat="1" x14ac:dyDescent="0.2">
      <c r="B7" s="74" t="s">
        <v>84</v>
      </c>
      <c r="C7" s="50" t="s">
        <v>328</v>
      </c>
      <c r="D7" s="193">
        <v>1</v>
      </c>
      <c r="E7" s="193">
        <v>3</v>
      </c>
      <c r="F7" s="193">
        <v>1</v>
      </c>
      <c r="G7" s="193">
        <v>1</v>
      </c>
      <c r="H7" s="194">
        <v>3</v>
      </c>
      <c r="I7" s="195" t="str">
        <f t="shared" ref="I7" si="1">IF(D7&lt;&gt;"",D7&amp;","&amp;E7&amp;","&amp;F7&amp;","&amp;G7&amp;","&amp;H7,"0,0,0,0,0")</f>
        <v>1,3,1,1,3</v>
      </c>
      <c r="J7" s="196" t="s">
        <v>171</v>
      </c>
      <c r="K7" s="197" t="s">
        <v>172</v>
      </c>
    </row>
    <row r="8" spans="1:39" s="187" customFormat="1" x14ac:dyDescent="0.2">
      <c r="B8" s="74" t="s">
        <v>320</v>
      </c>
      <c r="C8" s="50" t="s">
        <v>328</v>
      </c>
      <c r="D8" s="193">
        <v>1</v>
      </c>
      <c r="E8" s="193">
        <v>3</v>
      </c>
      <c r="F8" s="193">
        <v>1</v>
      </c>
      <c r="G8" s="193">
        <v>1</v>
      </c>
      <c r="H8" s="194">
        <v>3</v>
      </c>
      <c r="I8" s="195" t="str">
        <f>IF(D8&lt;&gt;"",D8&amp;","&amp;E8&amp;","&amp;F8&amp;","&amp;G8&amp;","&amp;H8,"0,0,0,0,0")</f>
        <v>1,3,1,1,3</v>
      </c>
      <c r="J8" s="196" t="s">
        <v>171</v>
      </c>
      <c r="K8" s="197" t="s">
        <v>172</v>
      </c>
    </row>
    <row r="9" spans="1:39" s="187" customFormat="1" ht="12.75" customHeight="1" x14ac:dyDescent="0.2">
      <c r="B9" s="198" t="s">
        <v>73</v>
      </c>
      <c r="C9" s="199"/>
      <c r="D9" s="199"/>
      <c r="E9" s="199"/>
      <c r="F9" s="199"/>
      <c r="G9" s="199"/>
      <c r="H9" s="199"/>
      <c r="I9" s="200" t="str">
        <f>MAX(D4:D8)&amp;","&amp;MAX(E4:E8)&amp;","&amp;MAX(F4:F8)&amp;","&amp;MAX(G4:G8)&amp;","&amp;MAX(H4:H8)</f>
        <v>3,5,5,2,3</v>
      </c>
      <c r="J9" s="372"/>
      <c r="K9" s="372"/>
    </row>
    <row r="10" spans="1:39" ht="20.25" x14ac:dyDescent="0.3">
      <c r="B10" s="11"/>
      <c r="C10" s="11"/>
      <c r="D10" s="11"/>
      <c r="E10" s="11"/>
      <c r="F10" s="11"/>
      <c r="G10" s="11"/>
      <c r="H10" s="11"/>
      <c r="I10" s="82"/>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39" ht="20.25" x14ac:dyDescent="0.3">
      <c r="A11" s="188" t="s">
        <v>173</v>
      </c>
      <c r="C11" s="11"/>
      <c r="D11" s="11"/>
      <c r="E11" s="11"/>
      <c r="F11" s="11"/>
      <c r="G11" s="11"/>
      <c r="H11" s="82"/>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9" s="202" customFormat="1" ht="13.5" thickBot="1" x14ac:dyDescent="0.25">
      <c r="A12" s="201" t="s">
        <v>174</v>
      </c>
    </row>
    <row r="13" spans="1:39" ht="17.25" customHeight="1" thickBot="1" x14ac:dyDescent="0.25">
      <c r="B13" s="373" t="s">
        <v>175</v>
      </c>
      <c r="C13" s="375" t="s">
        <v>176</v>
      </c>
      <c r="D13" s="376"/>
      <c r="E13" s="376"/>
      <c r="F13" s="376"/>
      <c r="G13" s="377"/>
    </row>
    <row r="14" spans="1:39" ht="13.5" thickBot="1" x14ac:dyDescent="0.25">
      <c r="B14" s="374"/>
      <c r="C14" s="203">
        <v>1</v>
      </c>
      <c r="D14" s="203">
        <v>2</v>
      </c>
      <c r="E14" s="203">
        <v>3</v>
      </c>
      <c r="F14" s="203">
        <v>4</v>
      </c>
      <c r="G14" s="203">
        <v>5</v>
      </c>
    </row>
    <row r="15" spans="1:39" ht="72.75" thickBot="1" x14ac:dyDescent="0.25">
      <c r="B15" s="378" t="s">
        <v>177</v>
      </c>
      <c r="C15" s="204" t="s">
        <v>178</v>
      </c>
      <c r="D15" s="204" t="s">
        <v>179</v>
      </c>
      <c r="E15" s="204" t="s">
        <v>180</v>
      </c>
      <c r="F15" s="204" t="s">
        <v>181</v>
      </c>
      <c r="G15" s="204" t="s">
        <v>182</v>
      </c>
    </row>
    <row r="16" spans="1:39" ht="24" customHeight="1" thickBot="1" x14ac:dyDescent="0.25">
      <c r="B16" s="379"/>
      <c r="C16" s="381" t="s">
        <v>183</v>
      </c>
      <c r="D16" s="382"/>
      <c r="E16" s="381" t="s">
        <v>184</v>
      </c>
      <c r="F16" s="383"/>
      <c r="G16" s="382"/>
    </row>
    <row r="17" spans="1:18" ht="36.75" thickBot="1" x14ac:dyDescent="0.25">
      <c r="B17" s="380"/>
      <c r="C17" s="205" t="s">
        <v>185</v>
      </c>
      <c r="D17" s="384" t="s">
        <v>186</v>
      </c>
      <c r="E17" s="385"/>
      <c r="F17" s="386" t="s">
        <v>187</v>
      </c>
      <c r="G17" s="387"/>
    </row>
    <row r="18" spans="1:18" ht="60.75" thickBot="1" x14ac:dyDescent="0.25">
      <c r="B18" s="206" t="s">
        <v>88</v>
      </c>
      <c r="C18" s="204" t="s">
        <v>188</v>
      </c>
      <c r="D18" s="204" t="s">
        <v>189</v>
      </c>
      <c r="E18" s="204" t="s">
        <v>190</v>
      </c>
      <c r="F18" s="204" t="s">
        <v>191</v>
      </c>
      <c r="G18" s="204" t="s">
        <v>192</v>
      </c>
    </row>
    <row r="19" spans="1:18" ht="44.25" customHeight="1" thickBot="1" x14ac:dyDescent="0.25">
      <c r="B19" s="206" t="s">
        <v>166</v>
      </c>
      <c r="C19" s="204" t="s">
        <v>193</v>
      </c>
      <c r="D19" s="204" t="s">
        <v>194</v>
      </c>
      <c r="E19" s="204" t="s">
        <v>195</v>
      </c>
      <c r="F19" s="204" t="s">
        <v>196</v>
      </c>
      <c r="G19" s="204" t="s">
        <v>197</v>
      </c>
    </row>
    <row r="20" spans="1:18" ht="44.25" customHeight="1" thickBot="1" x14ac:dyDescent="0.25">
      <c r="B20" s="206" t="s">
        <v>167</v>
      </c>
      <c r="C20" s="204" t="s">
        <v>198</v>
      </c>
      <c r="D20" s="204" t="s">
        <v>199</v>
      </c>
      <c r="E20" s="204" t="s">
        <v>200</v>
      </c>
      <c r="F20" s="204" t="s">
        <v>201</v>
      </c>
      <c r="G20" s="204" t="s">
        <v>202</v>
      </c>
    </row>
    <row r="21" spans="1:18" ht="44.25" customHeight="1" thickBot="1" x14ac:dyDescent="0.25">
      <c r="B21" s="206" t="s">
        <v>203</v>
      </c>
      <c r="C21" s="204" t="s">
        <v>204</v>
      </c>
      <c r="D21" s="381" t="s">
        <v>205</v>
      </c>
      <c r="E21" s="382"/>
      <c r="F21" s="204" t="s">
        <v>206</v>
      </c>
      <c r="G21" s="204" t="s">
        <v>207</v>
      </c>
    </row>
    <row r="22" spans="1:18" x14ac:dyDescent="0.2">
      <c r="B22" s="207"/>
      <c r="C22" s="208"/>
      <c r="D22" s="208"/>
      <c r="E22" s="208"/>
      <c r="F22" s="208"/>
      <c r="G22" s="208"/>
    </row>
    <row r="23" spans="1:18" customFormat="1" ht="15" x14ac:dyDescent="0.25">
      <c r="A23" s="209" t="s">
        <v>208</v>
      </c>
      <c r="C23" s="210"/>
      <c r="D23" s="210"/>
      <c r="E23" s="210"/>
      <c r="F23" s="210"/>
      <c r="G23" s="210"/>
      <c r="H23" s="210"/>
      <c r="I23" s="210"/>
      <c r="J23" s="210"/>
      <c r="K23" s="210"/>
      <c r="L23" s="210"/>
      <c r="M23" s="210"/>
      <c r="N23" s="210"/>
      <c r="O23" s="210"/>
      <c r="P23" s="210"/>
      <c r="Q23" s="210"/>
      <c r="R23" s="210"/>
    </row>
    <row r="24" spans="1:18" customFormat="1" ht="15" x14ac:dyDescent="0.25">
      <c r="B24" s="211" t="s">
        <v>209</v>
      </c>
      <c r="C24" s="212"/>
      <c r="D24" s="212"/>
      <c r="E24" s="212"/>
      <c r="F24" s="212"/>
      <c r="G24" s="212"/>
      <c r="H24" s="213"/>
      <c r="I24" s="210"/>
      <c r="J24" s="210"/>
      <c r="K24" s="210"/>
      <c r="L24" s="210"/>
      <c r="M24" s="210"/>
      <c r="N24" s="210"/>
      <c r="O24" s="210"/>
      <c r="P24" s="210"/>
      <c r="Q24" s="210"/>
      <c r="R24" s="210"/>
    </row>
    <row r="25" spans="1:18" customFormat="1" ht="65.25" customHeight="1" x14ac:dyDescent="0.25">
      <c r="B25" s="214"/>
      <c r="C25" s="353" t="s">
        <v>210</v>
      </c>
      <c r="D25" s="354"/>
      <c r="E25" s="354"/>
      <c r="F25" s="354"/>
      <c r="G25" s="354"/>
      <c r="H25" s="355"/>
      <c r="N25" s="215"/>
      <c r="O25" s="215"/>
      <c r="P25" s="215"/>
      <c r="Q25" s="215"/>
      <c r="R25" s="215"/>
    </row>
    <row r="26" spans="1:18" customFormat="1" ht="15" x14ac:dyDescent="0.25">
      <c r="B26" s="214"/>
      <c r="C26" s="216" t="s">
        <v>211</v>
      </c>
      <c r="D26" s="217"/>
      <c r="E26" s="217"/>
      <c r="F26" s="217"/>
      <c r="G26" s="217"/>
      <c r="H26" s="218"/>
      <c r="I26" s="210"/>
      <c r="J26" s="210"/>
      <c r="K26" s="210"/>
      <c r="L26" s="210"/>
      <c r="M26" s="210"/>
      <c r="N26" s="210"/>
      <c r="O26" s="210"/>
      <c r="P26" s="210"/>
      <c r="Q26" s="210"/>
      <c r="R26" s="210"/>
    </row>
    <row r="27" spans="1:18" customFormat="1" ht="15" x14ac:dyDescent="0.25">
      <c r="B27" s="214"/>
      <c r="C27" s="219" t="s">
        <v>212</v>
      </c>
      <c r="D27" s="220"/>
      <c r="E27" s="220"/>
      <c r="F27" s="220"/>
      <c r="G27" s="220"/>
      <c r="H27" s="221"/>
      <c r="I27" s="210"/>
      <c r="J27" s="210"/>
      <c r="K27" s="210"/>
      <c r="L27" s="210"/>
      <c r="M27" s="210"/>
      <c r="N27" s="210"/>
      <c r="O27" s="210"/>
      <c r="P27" s="210"/>
      <c r="Q27" s="210"/>
      <c r="R27" s="210"/>
    </row>
    <row r="28" spans="1:18" customFormat="1" ht="15" x14ac:dyDescent="0.25">
      <c r="B28" s="214"/>
      <c r="C28" s="219" t="s">
        <v>213</v>
      </c>
      <c r="D28" s="220"/>
      <c r="E28" s="220"/>
      <c r="F28" s="220"/>
      <c r="G28" s="220"/>
      <c r="H28" s="221"/>
      <c r="I28" s="210"/>
      <c r="J28" s="210"/>
      <c r="K28" s="210"/>
      <c r="L28" s="210"/>
      <c r="M28" s="210"/>
      <c r="N28" s="210"/>
      <c r="O28" s="210"/>
      <c r="P28" s="210"/>
      <c r="Q28" s="210"/>
      <c r="R28" s="210"/>
    </row>
    <row r="29" spans="1:18" customFormat="1" ht="15" x14ac:dyDescent="0.25">
      <c r="B29" s="214"/>
      <c r="C29" s="219" t="s">
        <v>214</v>
      </c>
      <c r="D29" s="220"/>
      <c r="E29" s="220"/>
      <c r="F29" s="220"/>
      <c r="G29" s="220"/>
      <c r="H29" s="221"/>
      <c r="I29" s="210"/>
      <c r="J29" s="210"/>
      <c r="K29" s="210"/>
      <c r="L29" s="210"/>
      <c r="M29" s="210"/>
      <c r="N29" s="210"/>
      <c r="O29" s="210"/>
      <c r="P29" s="210"/>
      <c r="Q29" s="210"/>
      <c r="R29" s="210"/>
    </row>
    <row r="30" spans="1:18" customFormat="1" ht="15" x14ac:dyDescent="0.25">
      <c r="B30" s="214"/>
      <c r="C30" s="219" t="s">
        <v>215</v>
      </c>
      <c r="D30" s="220"/>
      <c r="E30" s="220"/>
      <c r="F30" s="220"/>
      <c r="G30" s="220"/>
      <c r="H30" s="221"/>
      <c r="I30" s="210"/>
      <c r="J30" s="210"/>
      <c r="K30" s="210"/>
      <c r="L30" s="210"/>
      <c r="M30" s="210"/>
      <c r="N30" s="210"/>
      <c r="O30" s="210"/>
      <c r="P30" s="210"/>
      <c r="Q30" s="210"/>
      <c r="R30" s="210"/>
    </row>
    <row r="31" spans="1:18" customFormat="1" ht="41.25" customHeight="1" x14ac:dyDescent="0.25">
      <c r="B31" s="214"/>
      <c r="C31" s="369" t="s">
        <v>216</v>
      </c>
      <c r="D31" s="370"/>
      <c r="E31" s="370"/>
      <c r="F31" s="370"/>
      <c r="G31" s="370"/>
      <c r="H31" s="371"/>
      <c r="N31" s="222"/>
      <c r="O31" s="222"/>
      <c r="P31" s="222"/>
      <c r="Q31" s="210"/>
      <c r="R31" s="210"/>
    </row>
    <row r="32" spans="1:18" customFormat="1" ht="38.25" customHeight="1" x14ac:dyDescent="0.25">
      <c r="B32" s="223"/>
      <c r="C32" s="353" t="s">
        <v>217</v>
      </c>
      <c r="D32" s="354"/>
      <c r="E32" s="354"/>
      <c r="F32" s="354"/>
      <c r="G32" s="354"/>
      <c r="H32" s="355"/>
      <c r="N32" s="215"/>
      <c r="O32" s="215"/>
      <c r="P32" s="215"/>
      <c r="Q32" s="215"/>
      <c r="R32" s="210"/>
    </row>
    <row r="33" spans="1:18" customFormat="1" ht="43.5" customHeight="1" x14ac:dyDescent="0.25">
      <c r="B33" s="353" t="s">
        <v>218</v>
      </c>
      <c r="C33" s="354"/>
      <c r="D33" s="354"/>
      <c r="E33" s="354"/>
      <c r="F33" s="354"/>
      <c r="G33" s="354"/>
      <c r="H33" s="355"/>
      <c r="I33" s="210"/>
      <c r="J33" s="210"/>
      <c r="K33" s="210"/>
      <c r="L33" s="210"/>
      <c r="M33" s="210"/>
      <c r="N33" s="210"/>
      <c r="O33" s="210"/>
      <c r="P33" s="210"/>
      <c r="Q33" s="210"/>
      <c r="R33" s="210"/>
    </row>
    <row r="34" spans="1:18" customFormat="1" ht="49.5" customHeight="1" x14ac:dyDescent="0.25">
      <c r="B34" s="353" t="s">
        <v>219</v>
      </c>
      <c r="C34" s="354"/>
      <c r="D34" s="354"/>
      <c r="E34" s="354"/>
      <c r="F34" s="354"/>
      <c r="G34" s="354"/>
      <c r="H34" s="355"/>
      <c r="I34" s="224"/>
    </row>
    <row r="35" spans="1:18" customFormat="1" ht="46.5" customHeight="1" x14ac:dyDescent="0.25">
      <c r="B35" s="353" t="s">
        <v>220</v>
      </c>
      <c r="C35" s="354"/>
      <c r="D35" s="354"/>
      <c r="E35" s="354"/>
      <c r="F35" s="354"/>
      <c r="G35" s="354"/>
      <c r="H35" s="355"/>
      <c r="I35" s="224"/>
    </row>
    <row r="36" spans="1:18" customFormat="1" ht="30" customHeight="1" x14ac:dyDescent="0.25">
      <c r="B36" s="353" t="s">
        <v>221</v>
      </c>
      <c r="C36" s="354"/>
      <c r="D36" s="354"/>
      <c r="E36" s="354"/>
      <c r="F36" s="354"/>
      <c r="G36" s="354"/>
      <c r="H36" s="355"/>
      <c r="I36" s="224"/>
    </row>
    <row r="37" spans="1:18" customFormat="1" ht="15" customHeight="1" x14ac:dyDescent="0.25">
      <c r="A37" s="225" t="s">
        <v>222</v>
      </c>
      <c r="B37" s="225"/>
      <c r="I37" s="226"/>
    </row>
    <row r="38" spans="1:18" customFormat="1" ht="30" customHeight="1" x14ac:dyDescent="0.25">
      <c r="B38" s="356" t="s">
        <v>223</v>
      </c>
      <c r="C38" s="357"/>
      <c r="D38" s="357"/>
      <c r="E38" s="357"/>
      <c r="F38" s="357"/>
      <c r="G38" s="357"/>
      <c r="H38" s="358"/>
    </row>
    <row r="39" spans="1:18" customFormat="1" ht="12.75" customHeight="1" x14ac:dyDescent="0.25">
      <c r="B39" s="359" t="s">
        <v>224</v>
      </c>
      <c r="C39" s="360"/>
      <c r="D39" s="360"/>
      <c r="E39" s="360"/>
      <c r="F39" s="360"/>
      <c r="G39" s="227"/>
      <c r="H39" s="228"/>
    </row>
    <row r="40" spans="1:18" customFormat="1" ht="29.25" customHeight="1" x14ac:dyDescent="0.25">
      <c r="B40" s="361" t="s">
        <v>225</v>
      </c>
      <c r="C40" s="362"/>
      <c r="D40" s="362"/>
      <c r="E40" s="362"/>
      <c r="F40" s="362"/>
      <c r="G40" s="362"/>
      <c r="H40" s="363"/>
    </row>
    <row r="41" spans="1:18" customFormat="1" ht="15" customHeight="1" x14ac:dyDescent="0.25">
      <c r="B41" s="229" t="s">
        <v>226</v>
      </c>
      <c r="C41" s="227"/>
      <c r="D41" s="227"/>
      <c r="E41" s="227"/>
      <c r="F41" s="227"/>
      <c r="G41" s="227"/>
      <c r="H41" s="228"/>
    </row>
    <row r="42" spans="1:18" customFormat="1" ht="30.75" customHeight="1" x14ac:dyDescent="0.25">
      <c r="B42" s="361" t="s">
        <v>227</v>
      </c>
      <c r="C42" s="362"/>
      <c r="D42" s="362"/>
      <c r="E42" s="362"/>
      <c r="F42" s="362"/>
      <c r="G42" s="362"/>
      <c r="H42" s="363"/>
    </row>
    <row r="43" spans="1:18" customFormat="1" ht="12.75" customHeight="1" x14ac:dyDescent="0.25">
      <c r="B43" s="364" t="s">
        <v>228</v>
      </c>
      <c r="C43" s="365"/>
      <c r="D43" s="365"/>
      <c r="E43" s="365"/>
      <c r="F43" s="365"/>
      <c r="G43" s="365"/>
      <c r="H43" s="228"/>
    </row>
    <row r="44" spans="1:18" customFormat="1" ht="35.25" customHeight="1" x14ac:dyDescent="0.25">
      <c r="B44" s="361" t="s">
        <v>229</v>
      </c>
      <c r="C44" s="362"/>
      <c r="D44" s="362"/>
      <c r="E44" s="362"/>
      <c r="F44" s="362"/>
      <c r="G44" s="362"/>
      <c r="H44" s="363"/>
    </row>
    <row r="45" spans="1:18" customFormat="1" ht="24.75" customHeight="1" x14ac:dyDescent="0.25">
      <c r="B45" s="366" t="s">
        <v>230</v>
      </c>
      <c r="C45" s="367"/>
      <c r="D45" s="367"/>
      <c r="E45" s="367"/>
      <c r="F45" s="367"/>
      <c r="G45" s="367"/>
      <c r="H45" s="368"/>
    </row>
    <row r="46" spans="1:18" customFormat="1" ht="27.75" customHeight="1" x14ac:dyDescent="0.25">
      <c r="B46" s="369" t="s">
        <v>231</v>
      </c>
      <c r="C46" s="370"/>
      <c r="D46" s="370"/>
      <c r="E46" s="370"/>
      <c r="F46" s="370"/>
      <c r="G46" s="370"/>
      <c r="H46" s="371"/>
    </row>
    <row r="47" spans="1:18" customFormat="1" ht="21" customHeight="1" x14ac:dyDescent="0.25">
      <c r="B47" s="353" t="s">
        <v>232</v>
      </c>
      <c r="C47" s="354"/>
      <c r="D47" s="354"/>
      <c r="E47" s="354"/>
      <c r="F47" s="354"/>
      <c r="G47" s="354"/>
      <c r="H47" s="355"/>
    </row>
    <row r="48" spans="1:18" customFormat="1" ht="26.25" customHeight="1" x14ac:dyDescent="0.25">
      <c r="B48" s="352" t="s">
        <v>233</v>
      </c>
      <c r="C48" s="352"/>
      <c r="D48" s="352"/>
      <c r="E48" s="352"/>
      <c r="F48" s="352"/>
      <c r="G48" s="352"/>
      <c r="H48" s="352"/>
    </row>
  </sheetData>
  <mergeCells count="2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 ref="B48:H48"/>
    <mergeCell ref="B35:H35"/>
    <mergeCell ref="B36:H36"/>
    <mergeCell ref="B38:H38"/>
    <mergeCell ref="B39:F39"/>
    <mergeCell ref="B40:H40"/>
    <mergeCell ref="B42:H42"/>
    <mergeCell ref="B43:G43"/>
    <mergeCell ref="B44:H44"/>
    <mergeCell ref="B45:H45"/>
    <mergeCell ref="B46:H46"/>
    <mergeCell ref="B47:H47"/>
  </mergeCells>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4"/>
  <sheetViews>
    <sheetView zoomScaleNormal="100" workbookViewId="0">
      <selection activeCell="B14" sqref="B14"/>
    </sheetView>
  </sheetViews>
  <sheetFormatPr defaultRowHeight="15" x14ac:dyDescent="0.25"/>
  <cols>
    <col min="1" max="1" width="30.140625" style="246" customWidth="1"/>
    <col min="2" max="3" width="11" style="246" customWidth="1"/>
    <col min="4" max="4" width="22.85546875" style="246" customWidth="1"/>
    <col min="5" max="6" width="11" style="246" customWidth="1"/>
    <col min="7" max="8" width="9.140625" style="246" customWidth="1"/>
    <col min="9" max="9" width="19" style="244"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82" t="s">
        <v>19</v>
      </c>
      <c r="I1" s="230"/>
    </row>
    <row r="2" spans="1:9" s="236" customFormat="1" ht="18" customHeight="1" x14ac:dyDescent="0.25">
      <c r="A2" s="231" t="s">
        <v>19</v>
      </c>
      <c r="B2" s="232" t="s">
        <v>234</v>
      </c>
      <c r="C2" s="233"/>
      <c r="D2" s="234"/>
      <c r="E2" s="234"/>
      <c r="F2" s="234"/>
      <c r="G2" s="234"/>
      <c r="H2" s="234"/>
      <c r="I2" s="235" t="s">
        <v>64</v>
      </c>
    </row>
    <row r="3" spans="1:9" s="236" customFormat="1" x14ac:dyDescent="0.2">
      <c r="A3" s="237" t="s">
        <v>235</v>
      </c>
      <c r="C3" s="238"/>
      <c r="I3" s="239"/>
    </row>
    <row r="4" spans="1:9" s="236" customFormat="1" ht="12.75" x14ac:dyDescent="0.2">
      <c r="A4" s="240" t="s">
        <v>236</v>
      </c>
      <c r="B4" s="240" t="s">
        <v>60</v>
      </c>
      <c r="C4" s="240" t="s">
        <v>72</v>
      </c>
      <c r="D4" s="240" t="s">
        <v>237</v>
      </c>
      <c r="E4" s="241" t="s">
        <v>22</v>
      </c>
      <c r="F4" s="242"/>
      <c r="G4" s="242"/>
      <c r="H4" s="242"/>
      <c r="I4" s="243"/>
    </row>
    <row r="5" spans="1:9" x14ac:dyDescent="0.25">
      <c r="A5" t="s">
        <v>243</v>
      </c>
      <c r="B5">
        <v>0.7</v>
      </c>
      <c r="C5" t="s">
        <v>244</v>
      </c>
      <c r="D5"/>
      <c r="E5"/>
      <c r="F5"/>
      <c r="G5"/>
      <c r="H5"/>
      <c r="I5" s="244" t="s">
        <v>326</v>
      </c>
    </row>
    <row r="6" spans="1:9" x14ac:dyDescent="0.25">
      <c r="A6" s="245"/>
      <c r="B6" s="246">
        <f>CONVERT(B5,"gal","l")</f>
        <v>2.6497882487999997</v>
      </c>
      <c r="C6" s="246" t="s">
        <v>245</v>
      </c>
    </row>
    <row r="7" spans="1:9" x14ac:dyDescent="0.25">
      <c r="B7" s="262">
        <f>B6/CONVERT(1,"lbm","kg")/1000</f>
        <v>5.8417831164135313E-3</v>
      </c>
      <c r="C7" s="246" t="s">
        <v>246</v>
      </c>
    </row>
    <row r="9" spans="1:9" x14ac:dyDescent="0.25">
      <c r="A9" s="246" t="s">
        <v>247</v>
      </c>
      <c r="B9" s="246">
        <v>0.9</v>
      </c>
      <c r="C9" t="s">
        <v>244</v>
      </c>
    </row>
    <row r="10" spans="1:9" x14ac:dyDescent="0.25">
      <c r="B10" s="246">
        <f>CONVERT(B9,"gal","l")</f>
        <v>3.4068706056</v>
      </c>
      <c r="C10" s="246" t="s">
        <v>245</v>
      </c>
    </row>
    <row r="11" spans="1:9" x14ac:dyDescent="0.25">
      <c r="B11" s="246">
        <f>B10/CONVERT(1,"lbm","kg")/1000</f>
        <v>7.5108640068173981E-3</v>
      </c>
      <c r="C11" s="246" t="s">
        <v>246</v>
      </c>
    </row>
    <row r="13" spans="1:9" x14ac:dyDescent="0.25">
      <c r="A13" s="246" t="s">
        <v>254</v>
      </c>
      <c r="B13" s="246">
        <f>B11</f>
        <v>7.5108640068173981E-3</v>
      </c>
      <c r="C13" s="246" t="s">
        <v>255</v>
      </c>
    </row>
    <row r="14" spans="1:9" x14ac:dyDescent="0.25">
      <c r="B14" s="262">
        <f>B13/Conversions!D4</f>
        <v>0.19628628520037858</v>
      </c>
      <c r="C14" s="246" t="s">
        <v>256</v>
      </c>
      <c r="I14" s="244" t="s">
        <v>327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37"/>
  <sheetViews>
    <sheetView zoomScaleNormal="100" workbookViewId="0">
      <selection activeCell="B24" sqref="B24"/>
    </sheetView>
  </sheetViews>
  <sheetFormatPr defaultRowHeight="15" x14ac:dyDescent="0.25"/>
  <cols>
    <col min="1" max="1" width="30.140625" style="246" customWidth="1"/>
    <col min="2" max="3" width="11" style="246" customWidth="1"/>
    <col min="4" max="4" width="42.28515625" style="246" customWidth="1"/>
    <col min="5" max="6" width="11" style="246" customWidth="1"/>
    <col min="7" max="8" width="9.140625" style="246" customWidth="1"/>
    <col min="9" max="9" width="19" style="244"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82" t="s">
        <v>19</v>
      </c>
      <c r="I1" s="230"/>
    </row>
    <row r="2" spans="1:9" s="236" customFormat="1" ht="18" customHeight="1" x14ac:dyDescent="0.25">
      <c r="A2" s="231" t="s">
        <v>19</v>
      </c>
      <c r="B2" s="232" t="s">
        <v>234</v>
      </c>
      <c r="C2" s="233"/>
      <c r="D2" s="234"/>
      <c r="E2" s="234"/>
      <c r="F2" s="234"/>
      <c r="G2" s="234"/>
      <c r="H2" s="234"/>
      <c r="I2" s="235" t="s">
        <v>64</v>
      </c>
    </row>
    <row r="3" spans="1:9" s="236" customFormat="1" x14ac:dyDescent="0.2">
      <c r="A3" s="237" t="s">
        <v>235</v>
      </c>
      <c r="C3" s="238"/>
      <c r="I3" s="239"/>
    </row>
    <row r="4" spans="1:9" s="236" customFormat="1" ht="12.75" x14ac:dyDescent="0.2">
      <c r="A4" s="240" t="s">
        <v>236</v>
      </c>
      <c r="B4" s="240" t="s">
        <v>60</v>
      </c>
      <c r="C4" s="240" t="s">
        <v>72</v>
      </c>
      <c r="D4" s="240" t="s">
        <v>237</v>
      </c>
      <c r="E4" s="241" t="s">
        <v>22</v>
      </c>
      <c r="F4" s="242"/>
      <c r="G4" s="242"/>
      <c r="H4" s="242"/>
      <c r="I4" s="243"/>
    </row>
    <row r="5" spans="1:9" x14ac:dyDescent="0.25">
      <c r="A5" s="246" t="s">
        <v>279</v>
      </c>
      <c r="B5" s="265">
        <v>0.44600000000000001</v>
      </c>
      <c r="D5" s="246" t="s">
        <v>280</v>
      </c>
      <c r="G5"/>
      <c r="H5"/>
      <c r="I5" s="244" t="s">
        <v>341</v>
      </c>
    </row>
    <row r="6" spans="1:9" x14ac:dyDescent="0.25">
      <c r="A6" s="246" t="s">
        <v>279</v>
      </c>
      <c r="B6" s="265">
        <f>B5*0.9</f>
        <v>0.40140000000000003</v>
      </c>
      <c r="D6" s="246" t="s">
        <v>331</v>
      </c>
      <c r="E6" s="246" t="s">
        <v>333</v>
      </c>
      <c r="G6"/>
      <c r="H6"/>
    </row>
    <row r="7" spans="1:9" x14ac:dyDescent="0.25">
      <c r="A7" s="246" t="s">
        <v>276</v>
      </c>
      <c r="B7" s="266">
        <f>1-0.078</f>
        <v>0.92200000000000004</v>
      </c>
      <c r="D7" s="246" t="s">
        <v>278</v>
      </c>
      <c r="E7"/>
      <c r="F7"/>
      <c r="I7" s="244" t="s">
        <v>341</v>
      </c>
    </row>
    <row r="8" spans="1:9" x14ac:dyDescent="0.25">
      <c r="A8" s="246" t="s">
        <v>281</v>
      </c>
      <c r="B8" s="246">
        <f>1*B6*(1-B7)</f>
        <v>3.1309199999999988E-2</v>
      </c>
      <c r="C8" s="246" t="s">
        <v>505</v>
      </c>
    </row>
    <row r="10" spans="1:9" x14ac:dyDescent="0.25">
      <c r="A10" s="246" t="s">
        <v>283</v>
      </c>
      <c r="B10" s="246">
        <v>0.5</v>
      </c>
      <c r="E10" s="246" t="s">
        <v>335</v>
      </c>
    </row>
    <row r="11" spans="1:9" x14ac:dyDescent="0.25">
      <c r="A11" s="246" t="s">
        <v>284</v>
      </c>
      <c r="B11" s="246">
        <v>0.5</v>
      </c>
      <c r="E11" s="246" t="s">
        <v>335</v>
      </c>
    </row>
    <row r="13" spans="1:9" x14ac:dyDescent="0.25">
      <c r="A13" s="246" t="s">
        <v>302</v>
      </c>
      <c r="B13" s="268">
        <f>B8*B10*16/12</f>
        <v>2.0872799999999993E-2</v>
      </c>
      <c r="C13" s="246" t="s">
        <v>505</v>
      </c>
    </row>
    <row r="14" spans="1:9" x14ac:dyDescent="0.25">
      <c r="A14" s="246" t="s">
        <v>303</v>
      </c>
      <c r="B14" s="268">
        <f>B8*B11*44/12</f>
        <v>5.7400199999999978E-2</v>
      </c>
      <c r="C14" s="246" t="s">
        <v>505</v>
      </c>
    </row>
    <row r="18" spans="1:9" x14ac:dyDescent="0.25">
      <c r="A18" s="246" t="s">
        <v>285</v>
      </c>
      <c r="B18" s="265">
        <v>0.44700000000000001</v>
      </c>
      <c r="D18" s="246" t="s">
        <v>280</v>
      </c>
      <c r="I18" s="244" t="s">
        <v>341</v>
      </c>
    </row>
    <row r="19" spans="1:9" x14ac:dyDescent="0.25">
      <c r="A19" s="246" t="s">
        <v>285</v>
      </c>
      <c r="B19" s="265">
        <f>B18*0.9</f>
        <v>0.40229999999999999</v>
      </c>
      <c r="D19" s="246" t="s">
        <v>331</v>
      </c>
      <c r="E19" s="246" t="s">
        <v>333</v>
      </c>
    </row>
    <row r="20" spans="1:9" x14ac:dyDescent="0.25">
      <c r="A20" s="246" t="s">
        <v>277</v>
      </c>
      <c r="B20" s="266">
        <f>1-0.018</f>
        <v>0.98199999999999998</v>
      </c>
      <c r="D20" s="246" t="s">
        <v>278</v>
      </c>
      <c r="I20" s="244" t="s">
        <v>341</v>
      </c>
    </row>
    <row r="21" spans="1:9" x14ac:dyDescent="0.25">
      <c r="A21" s="246" t="s">
        <v>281</v>
      </c>
      <c r="B21" s="246">
        <f>1*B19*(1-B20)</f>
        <v>7.2414000000000063E-3</v>
      </c>
      <c r="C21" s="246" t="s">
        <v>505</v>
      </c>
    </row>
    <row r="23" spans="1:9" x14ac:dyDescent="0.25">
      <c r="A23" s="246" t="s">
        <v>304</v>
      </c>
      <c r="B23" s="268">
        <f>B10*B21*16/12</f>
        <v>4.8276000000000039E-3</v>
      </c>
      <c r="C23" s="246" t="s">
        <v>505</v>
      </c>
    </row>
    <row r="24" spans="1:9" x14ac:dyDescent="0.25">
      <c r="A24" s="246" t="s">
        <v>305</v>
      </c>
      <c r="B24" s="268">
        <f>B11*B21*44/12</f>
        <v>1.3275900000000012E-2</v>
      </c>
      <c r="C24" s="246" t="s">
        <v>505</v>
      </c>
    </row>
    <row r="26" spans="1:9" x14ac:dyDescent="0.25">
      <c r="A26" s="246" t="s">
        <v>286</v>
      </c>
      <c r="B26" s="267">
        <v>0.9</v>
      </c>
      <c r="I26" s="244" t="s">
        <v>326</v>
      </c>
    </row>
    <row r="28" spans="1:9" x14ac:dyDescent="0.25">
      <c r="A28" s="246" t="s">
        <v>287</v>
      </c>
      <c r="B28" s="277">
        <f>B26*B13</f>
        <v>1.8785519999999993E-2</v>
      </c>
      <c r="C28" s="246" t="s">
        <v>282</v>
      </c>
    </row>
    <row r="29" spans="1:9" x14ac:dyDescent="0.25">
      <c r="A29" s="246" t="s">
        <v>287</v>
      </c>
      <c r="B29" s="246">
        <f>B28*1000/20</f>
        <v>0.93927599999999978</v>
      </c>
      <c r="C29" s="246" t="s">
        <v>484</v>
      </c>
    </row>
    <row r="30" spans="1:9" x14ac:dyDescent="0.25">
      <c r="A30" s="246" t="s">
        <v>483</v>
      </c>
      <c r="B30" s="246">
        <f>B29*1012/11700</f>
        <v>8.1243359999999987E-2</v>
      </c>
      <c r="C30" s="246" t="s">
        <v>485</v>
      </c>
    </row>
    <row r="32" spans="1:9" x14ac:dyDescent="0.25">
      <c r="A32" s="246" t="s">
        <v>288</v>
      </c>
      <c r="B32" s="278">
        <f>B13-B28</f>
        <v>2.0872800000000004E-3</v>
      </c>
      <c r="C32" s="246" t="s">
        <v>282</v>
      </c>
    </row>
    <row r="34" spans="1:3" x14ac:dyDescent="0.25">
      <c r="A34" s="246" t="s">
        <v>289</v>
      </c>
      <c r="B34" s="277">
        <f>B26*B23</f>
        <v>4.3448400000000035E-3</v>
      </c>
      <c r="C34" s="246" t="s">
        <v>282</v>
      </c>
    </row>
    <row r="35" spans="1:3" x14ac:dyDescent="0.25">
      <c r="A35" s="246" t="s">
        <v>289</v>
      </c>
      <c r="B35" s="246">
        <f>B34*1000/20</f>
        <v>0.21724200000000016</v>
      </c>
      <c r="C35" s="246" t="s">
        <v>484</v>
      </c>
    </row>
    <row r="36" spans="1:3" x14ac:dyDescent="0.25">
      <c r="A36" s="246" t="s">
        <v>486</v>
      </c>
      <c r="B36" s="246">
        <f>B35*1012/11700</f>
        <v>1.8790504615384628E-2</v>
      </c>
      <c r="C36" s="246" t="s">
        <v>485</v>
      </c>
    </row>
    <row r="37" spans="1:3" x14ac:dyDescent="0.25">
      <c r="A37" s="246" t="s">
        <v>290</v>
      </c>
      <c r="B37" s="279">
        <f>B23-B34</f>
        <v>4.8276000000000048E-4</v>
      </c>
      <c r="C37" s="246" t="s">
        <v>282</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41" sqref="F41"/>
    </sheetView>
  </sheetViews>
  <sheetFormatPr defaultColWidth="9.140625" defaultRowHeight="12.75" x14ac:dyDescent="0.2"/>
  <cols>
    <col min="1" max="2" width="9.140625" style="246"/>
    <col min="3" max="3" width="16" style="246" customWidth="1"/>
    <col min="4" max="4" width="13.42578125" style="246" bestFit="1" customWidth="1"/>
    <col min="5" max="5" width="16.42578125" style="246" bestFit="1" customWidth="1"/>
    <col min="6" max="6" width="23.42578125" style="246" customWidth="1"/>
    <col min="7" max="7" width="11" style="246" bestFit="1" customWidth="1"/>
    <col min="8" max="259" width="9.140625" style="246"/>
    <col min="260" max="260" width="13.42578125" style="246" bestFit="1" customWidth="1"/>
    <col min="261" max="261" width="16.42578125" style="246" bestFit="1" customWidth="1"/>
    <col min="262" max="262" width="23.42578125" style="246" customWidth="1"/>
    <col min="263" max="263" width="11" style="246" bestFit="1" customWidth="1"/>
    <col min="264" max="515" width="9.140625" style="246"/>
    <col min="516" max="516" width="13.42578125" style="246" bestFit="1" customWidth="1"/>
    <col min="517" max="517" width="16.42578125" style="246" bestFit="1" customWidth="1"/>
    <col min="518" max="518" width="23.42578125" style="246" customWidth="1"/>
    <col min="519" max="519" width="11" style="246" bestFit="1" customWidth="1"/>
    <col min="520" max="771" width="9.140625" style="246"/>
    <col min="772" max="772" width="13.42578125" style="246" bestFit="1" customWidth="1"/>
    <col min="773" max="773" width="16.42578125" style="246" bestFit="1" customWidth="1"/>
    <col min="774" max="774" width="23.42578125" style="246" customWidth="1"/>
    <col min="775" max="775" width="11" style="246" bestFit="1" customWidth="1"/>
    <col min="776" max="1027" width="9.140625" style="246"/>
    <col min="1028" max="1028" width="13.42578125" style="246" bestFit="1" customWidth="1"/>
    <col min="1029" max="1029" width="16.42578125" style="246" bestFit="1" customWidth="1"/>
    <col min="1030" max="1030" width="23.42578125" style="246" customWidth="1"/>
    <col min="1031" max="1031" width="11" style="246" bestFit="1" customWidth="1"/>
    <col min="1032" max="1283" width="9.140625" style="246"/>
    <col min="1284" max="1284" width="13.42578125" style="246" bestFit="1" customWidth="1"/>
    <col min="1285" max="1285" width="16.42578125" style="246" bestFit="1" customWidth="1"/>
    <col min="1286" max="1286" width="23.42578125" style="246" customWidth="1"/>
    <col min="1287" max="1287" width="11" style="246" bestFit="1" customWidth="1"/>
    <col min="1288" max="1539" width="9.140625" style="246"/>
    <col min="1540" max="1540" width="13.42578125" style="246" bestFit="1" customWidth="1"/>
    <col min="1541" max="1541" width="16.42578125" style="246" bestFit="1" customWidth="1"/>
    <col min="1542" max="1542" width="23.42578125" style="246" customWidth="1"/>
    <col min="1543" max="1543" width="11" style="246" bestFit="1" customWidth="1"/>
    <col min="1544" max="1795" width="9.140625" style="246"/>
    <col min="1796" max="1796" width="13.42578125" style="246" bestFit="1" customWidth="1"/>
    <col min="1797" max="1797" width="16.42578125" style="246" bestFit="1" customWidth="1"/>
    <col min="1798" max="1798" width="23.42578125" style="246" customWidth="1"/>
    <col min="1799" max="1799" width="11" style="246" bestFit="1" customWidth="1"/>
    <col min="1800" max="2051" width="9.140625" style="246"/>
    <col min="2052" max="2052" width="13.42578125" style="246" bestFit="1" customWidth="1"/>
    <col min="2053" max="2053" width="16.42578125" style="246" bestFit="1" customWidth="1"/>
    <col min="2054" max="2054" width="23.42578125" style="246" customWidth="1"/>
    <col min="2055" max="2055" width="11" style="246" bestFit="1" customWidth="1"/>
    <col min="2056" max="2307" width="9.140625" style="246"/>
    <col min="2308" max="2308" width="13.42578125" style="246" bestFit="1" customWidth="1"/>
    <col min="2309" max="2309" width="16.42578125" style="246" bestFit="1" customWidth="1"/>
    <col min="2310" max="2310" width="23.42578125" style="246" customWidth="1"/>
    <col min="2311" max="2311" width="11" style="246" bestFit="1" customWidth="1"/>
    <col min="2312" max="2563" width="9.140625" style="246"/>
    <col min="2564" max="2564" width="13.42578125" style="246" bestFit="1" customWidth="1"/>
    <col min="2565" max="2565" width="16.42578125" style="246" bestFit="1" customWidth="1"/>
    <col min="2566" max="2566" width="23.42578125" style="246" customWidth="1"/>
    <col min="2567" max="2567" width="11" style="246" bestFit="1" customWidth="1"/>
    <col min="2568" max="2819" width="9.140625" style="246"/>
    <col min="2820" max="2820" width="13.42578125" style="246" bestFit="1" customWidth="1"/>
    <col min="2821" max="2821" width="16.42578125" style="246" bestFit="1" customWidth="1"/>
    <col min="2822" max="2822" width="23.42578125" style="246" customWidth="1"/>
    <col min="2823" max="2823" width="11" style="246" bestFit="1" customWidth="1"/>
    <col min="2824" max="3075" width="9.140625" style="246"/>
    <col min="3076" max="3076" width="13.42578125" style="246" bestFit="1" customWidth="1"/>
    <col min="3077" max="3077" width="16.42578125" style="246" bestFit="1" customWidth="1"/>
    <col min="3078" max="3078" width="23.42578125" style="246" customWidth="1"/>
    <col min="3079" max="3079" width="11" style="246" bestFit="1" customWidth="1"/>
    <col min="3080" max="3331" width="9.140625" style="246"/>
    <col min="3332" max="3332" width="13.42578125" style="246" bestFit="1" customWidth="1"/>
    <col min="3333" max="3333" width="16.42578125" style="246" bestFit="1" customWidth="1"/>
    <col min="3334" max="3334" width="23.42578125" style="246" customWidth="1"/>
    <col min="3335" max="3335" width="11" style="246" bestFit="1" customWidth="1"/>
    <col min="3336" max="3587" width="9.140625" style="246"/>
    <col min="3588" max="3588" width="13.42578125" style="246" bestFit="1" customWidth="1"/>
    <col min="3589" max="3589" width="16.42578125" style="246" bestFit="1" customWidth="1"/>
    <col min="3590" max="3590" width="23.42578125" style="246" customWidth="1"/>
    <col min="3591" max="3591" width="11" style="246" bestFit="1" customWidth="1"/>
    <col min="3592" max="3843" width="9.140625" style="246"/>
    <col min="3844" max="3844" width="13.42578125" style="246" bestFit="1" customWidth="1"/>
    <col min="3845" max="3845" width="16.42578125" style="246" bestFit="1" customWidth="1"/>
    <col min="3846" max="3846" width="23.42578125" style="246" customWidth="1"/>
    <col min="3847" max="3847" width="11" style="246" bestFit="1" customWidth="1"/>
    <col min="3848" max="4099" width="9.140625" style="246"/>
    <col min="4100" max="4100" width="13.42578125" style="246" bestFit="1" customWidth="1"/>
    <col min="4101" max="4101" width="16.42578125" style="246" bestFit="1" customWidth="1"/>
    <col min="4102" max="4102" width="23.42578125" style="246" customWidth="1"/>
    <col min="4103" max="4103" width="11" style="246" bestFit="1" customWidth="1"/>
    <col min="4104" max="4355" width="9.140625" style="246"/>
    <col min="4356" max="4356" width="13.42578125" style="246" bestFit="1" customWidth="1"/>
    <col min="4357" max="4357" width="16.42578125" style="246" bestFit="1" customWidth="1"/>
    <col min="4358" max="4358" width="23.42578125" style="246" customWidth="1"/>
    <col min="4359" max="4359" width="11" style="246" bestFit="1" customWidth="1"/>
    <col min="4360" max="4611" width="9.140625" style="246"/>
    <col min="4612" max="4612" width="13.42578125" style="246" bestFit="1" customWidth="1"/>
    <col min="4613" max="4613" width="16.42578125" style="246" bestFit="1" customWidth="1"/>
    <col min="4614" max="4614" width="23.42578125" style="246" customWidth="1"/>
    <col min="4615" max="4615" width="11" style="246" bestFit="1" customWidth="1"/>
    <col min="4616" max="4867" width="9.140625" style="246"/>
    <col min="4868" max="4868" width="13.42578125" style="246" bestFit="1" customWidth="1"/>
    <col min="4869" max="4869" width="16.42578125" style="246" bestFit="1" customWidth="1"/>
    <col min="4870" max="4870" width="23.42578125" style="246" customWidth="1"/>
    <col min="4871" max="4871" width="11" style="246" bestFit="1" customWidth="1"/>
    <col min="4872" max="5123" width="9.140625" style="246"/>
    <col min="5124" max="5124" width="13.42578125" style="246" bestFit="1" customWidth="1"/>
    <col min="5125" max="5125" width="16.42578125" style="246" bestFit="1" customWidth="1"/>
    <col min="5126" max="5126" width="23.42578125" style="246" customWidth="1"/>
    <col min="5127" max="5127" width="11" style="246" bestFit="1" customWidth="1"/>
    <col min="5128" max="5379" width="9.140625" style="246"/>
    <col min="5380" max="5380" width="13.42578125" style="246" bestFit="1" customWidth="1"/>
    <col min="5381" max="5381" width="16.42578125" style="246" bestFit="1" customWidth="1"/>
    <col min="5382" max="5382" width="23.42578125" style="246" customWidth="1"/>
    <col min="5383" max="5383" width="11" style="246" bestFit="1" customWidth="1"/>
    <col min="5384" max="5635" width="9.140625" style="246"/>
    <col min="5636" max="5636" width="13.42578125" style="246" bestFit="1" customWidth="1"/>
    <col min="5637" max="5637" width="16.42578125" style="246" bestFit="1" customWidth="1"/>
    <col min="5638" max="5638" width="23.42578125" style="246" customWidth="1"/>
    <col min="5639" max="5639" width="11" style="246" bestFit="1" customWidth="1"/>
    <col min="5640" max="5891" width="9.140625" style="246"/>
    <col min="5892" max="5892" width="13.42578125" style="246" bestFit="1" customWidth="1"/>
    <col min="5893" max="5893" width="16.42578125" style="246" bestFit="1" customWidth="1"/>
    <col min="5894" max="5894" width="23.42578125" style="246" customWidth="1"/>
    <col min="5895" max="5895" width="11" style="246" bestFit="1" customWidth="1"/>
    <col min="5896" max="6147" width="9.140625" style="246"/>
    <col min="6148" max="6148" width="13.42578125" style="246" bestFit="1" customWidth="1"/>
    <col min="6149" max="6149" width="16.42578125" style="246" bestFit="1" customWidth="1"/>
    <col min="6150" max="6150" width="23.42578125" style="246" customWidth="1"/>
    <col min="6151" max="6151" width="11" style="246" bestFit="1" customWidth="1"/>
    <col min="6152" max="6403" width="9.140625" style="246"/>
    <col min="6404" max="6404" width="13.42578125" style="246" bestFit="1" customWidth="1"/>
    <col min="6405" max="6405" width="16.42578125" style="246" bestFit="1" customWidth="1"/>
    <col min="6406" max="6406" width="23.42578125" style="246" customWidth="1"/>
    <col min="6407" max="6407" width="11" style="246" bestFit="1" customWidth="1"/>
    <col min="6408" max="6659" width="9.140625" style="246"/>
    <col min="6660" max="6660" width="13.42578125" style="246" bestFit="1" customWidth="1"/>
    <col min="6661" max="6661" width="16.42578125" style="246" bestFit="1" customWidth="1"/>
    <col min="6662" max="6662" width="23.42578125" style="246" customWidth="1"/>
    <col min="6663" max="6663" width="11" style="246" bestFit="1" customWidth="1"/>
    <col min="6664" max="6915" width="9.140625" style="246"/>
    <col min="6916" max="6916" width="13.42578125" style="246" bestFit="1" customWidth="1"/>
    <col min="6917" max="6917" width="16.42578125" style="246" bestFit="1" customWidth="1"/>
    <col min="6918" max="6918" width="23.42578125" style="246" customWidth="1"/>
    <col min="6919" max="6919" width="11" style="246" bestFit="1" customWidth="1"/>
    <col min="6920" max="7171" width="9.140625" style="246"/>
    <col min="7172" max="7172" width="13.42578125" style="246" bestFit="1" customWidth="1"/>
    <col min="7173" max="7173" width="16.42578125" style="246" bestFit="1" customWidth="1"/>
    <col min="7174" max="7174" width="23.42578125" style="246" customWidth="1"/>
    <col min="7175" max="7175" width="11" style="246" bestFit="1" customWidth="1"/>
    <col min="7176" max="7427" width="9.140625" style="246"/>
    <col min="7428" max="7428" width="13.42578125" style="246" bestFit="1" customWidth="1"/>
    <col min="7429" max="7429" width="16.42578125" style="246" bestFit="1" customWidth="1"/>
    <col min="7430" max="7430" width="23.42578125" style="246" customWidth="1"/>
    <col min="7431" max="7431" width="11" style="246" bestFit="1" customWidth="1"/>
    <col min="7432" max="7683" width="9.140625" style="246"/>
    <col min="7684" max="7684" width="13.42578125" style="246" bestFit="1" customWidth="1"/>
    <col min="7685" max="7685" width="16.42578125" style="246" bestFit="1" customWidth="1"/>
    <col min="7686" max="7686" width="23.42578125" style="246" customWidth="1"/>
    <col min="7687" max="7687" width="11" style="246" bestFit="1" customWidth="1"/>
    <col min="7688" max="7939" width="9.140625" style="246"/>
    <col min="7940" max="7940" width="13.42578125" style="246" bestFit="1" customWidth="1"/>
    <col min="7941" max="7941" width="16.42578125" style="246" bestFit="1" customWidth="1"/>
    <col min="7942" max="7942" width="23.42578125" style="246" customWidth="1"/>
    <col min="7943" max="7943" width="11" style="246" bestFit="1" customWidth="1"/>
    <col min="7944" max="8195" width="9.140625" style="246"/>
    <col min="8196" max="8196" width="13.42578125" style="246" bestFit="1" customWidth="1"/>
    <col min="8197" max="8197" width="16.42578125" style="246" bestFit="1" customWidth="1"/>
    <col min="8198" max="8198" width="23.42578125" style="246" customWidth="1"/>
    <col min="8199" max="8199" width="11" style="246" bestFit="1" customWidth="1"/>
    <col min="8200" max="8451" width="9.140625" style="246"/>
    <col min="8452" max="8452" width="13.42578125" style="246" bestFit="1" customWidth="1"/>
    <col min="8453" max="8453" width="16.42578125" style="246" bestFit="1" customWidth="1"/>
    <col min="8454" max="8454" width="23.42578125" style="246" customWidth="1"/>
    <col min="8455" max="8455" width="11" style="246" bestFit="1" customWidth="1"/>
    <col min="8456" max="8707" width="9.140625" style="246"/>
    <col min="8708" max="8708" width="13.42578125" style="246" bestFit="1" customWidth="1"/>
    <col min="8709" max="8709" width="16.42578125" style="246" bestFit="1" customWidth="1"/>
    <col min="8710" max="8710" width="23.42578125" style="246" customWidth="1"/>
    <col min="8711" max="8711" width="11" style="246" bestFit="1" customWidth="1"/>
    <col min="8712" max="8963" width="9.140625" style="246"/>
    <col min="8964" max="8964" width="13.42578125" style="246" bestFit="1" customWidth="1"/>
    <col min="8965" max="8965" width="16.42578125" style="246" bestFit="1" customWidth="1"/>
    <col min="8966" max="8966" width="23.42578125" style="246" customWidth="1"/>
    <col min="8967" max="8967" width="11" style="246" bestFit="1" customWidth="1"/>
    <col min="8968" max="9219" width="9.140625" style="246"/>
    <col min="9220" max="9220" width="13.42578125" style="246" bestFit="1" customWidth="1"/>
    <col min="9221" max="9221" width="16.42578125" style="246" bestFit="1" customWidth="1"/>
    <col min="9222" max="9222" width="23.42578125" style="246" customWidth="1"/>
    <col min="9223" max="9223" width="11" style="246" bestFit="1" customWidth="1"/>
    <col min="9224" max="9475" width="9.140625" style="246"/>
    <col min="9476" max="9476" width="13.42578125" style="246" bestFit="1" customWidth="1"/>
    <col min="9477" max="9477" width="16.42578125" style="246" bestFit="1" customWidth="1"/>
    <col min="9478" max="9478" width="23.42578125" style="246" customWidth="1"/>
    <col min="9479" max="9479" width="11" style="246" bestFit="1" customWidth="1"/>
    <col min="9480" max="9731" width="9.140625" style="246"/>
    <col min="9732" max="9732" width="13.42578125" style="246" bestFit="1" customWidth="1"/>
    <col min="9733" max="9733" width="16.42578125" style="246" bestFit="1" customWidth="1"/>
    <col min="9734" max="9734" width="23.42578125" style="246" customWidth="1"/>
    <col min="9735" max="9735" width="11" style="246" bestFit="1" customWidth="1"/>
    <col min="9736" max="9987" width="9.140625" style="246"/>
    <col min="9988" max="9988" width="13.42578125" style="246" bestFit="1" customWidth="1"/>
    <col min="9989" max="9989" width="16.42578125" style="246" bestFit="1" customWidth="1"/>
    <col min="9990" max="9990" width="23.42578125" style="246" customWidth="1"/>
    <col min="9991" max="9991" width="11" style="246" bestFit="1" customWidth="1"/>
    <col min="9992" max="10243" width="9.140625" style="246"/>
    <col min="10244" max="10244" width="13.42578125" style="246" bestFit="1" customWidth="1"/>
    <col min="10245" max="10245" width="16.42578125" style="246" bestFit="1" customWidth="1"/>
    <col min="10246" max="10246" width="23.42578125" style="246" customWidth="1"/>
    <col min="10247" max="10247" width="11" style="246" bestFit="1" customWidth="1"/>
    <col min="10248" max="10499" width="9.140625" style="246"/>
    <col min="10500" max="10500" width="13.42578125" style="246" bestFit="1" customWidth="1"/>
    <col min="10501" max="10501" width="16.42578125" style="246" bestFit="1" customWidth="1"/>
    <col min="10502" max="10502" width="23.42578125" style="246" customWidth="1"/>
    <col min="10503" max="10503" width="11" style="246" bestFit="1" customWidth="1"/>
    <col min="10504" max="10755" width="9.140625" style="246"/>
    <col min="10756" max="10756" width="13.42578125" style="246" bestFit="1" customWidth="1"/>
    <col min="10757" max="10757" width="16.42578125" style="246" bestFit="1" customWidth="1"/>
    <col min="10758" max="10758" width="23.42578125" style="246" customWidth="1"/>
    <col min="10759" max="10759" width="11" style="246" bestFit="1" customWidth="1"/>
    <col min="10760" max="11011" width="9.140625" style="246"/>
    <col min="11012" max="11012" width="13.42578125" style="246" bestFit="1" customWidth="1"/>
    <col min="11013" max="11013" width="16.42578125" style="246" bestFit="1" customWidth="1"/>
    <col min="11014" max="11014" width="23.42578125" style="246" customWidth="1"/>
    <col min="11015" max="11015" width="11" style="246" bestFit="1" customWidth="1"/>
    <col min="11016" max="11267" width="9.140625" style="246"/>
    <col min="11268" max="11268" width="13.42578125" style="246" bestFit="1" customWidth="1"/>
    <col min="11269" max="11269" width="16.42578125" style="246" bestFit="1" customWidth="1"/>
    <col min="11270" max="11270" width="23.42578125" style="246" customWidth="1"/>
    <col min="11271" max="11271" width="11" style="246" bestFit="1" customWidth="1"/>
    <col min="11272" max="11523" width="9.140625" style="246"/>
    <col min="11524" max="11524" width="13.42578125" style="246" bestFit="1" customWidth="1"/>
    <col min="11525" max="11525" width="16.42578125" style="246" bestFit="1" customWidth="1"/>
    <col min="11526" max="11526" width="23.42578125" style="246" customWidth="1"/>
    <col min="11527" max="11527" width="11" style="246" bestFit="1" customWidth="1"/>
    <col min="11528" max="11779" width="9.140625" style="246"/>
    <col min="11780" max="11780" width="13.42578125" style="246" bestFit="1" customWidth="1"/>
    <col min="11781" max="11781" width="16.42578125" style="246" bestFit="1" customWidth="1"/>
    <col min="11782" max="11782" width="23.42578125" style="246" customWidth="1"/>
    <col min="11783" max="11783" width="11" style="246" bestFit="1" customWidth="1"/>
    <col min="11784" max="12035" width="9.140625" style="246"/>
    <col min="12036" max="12036" width="13.42578125" style="246" bestFit="1" customWidth="1"/>
    <col min="12037" max="12037" width="16.42578125" style="246" bestFit="1" customWidth="1"/>
    <col min="12038" max="12038" width="23.42578125" style="246" customWidth="1"/>
    <col min="12039" max="12039" width="11" style="246" bestFit="1" customWidth="1"/>
    <col min="12040" max="12291" width="9.140625" style="246"/>
    <col min="12292" max="12292" width="13.42578125" style="246" bestFit="1" customWidth="1"/>
    <col min="12293" max="12293" width="16.42578125" style="246" bestFit="1" customWidth="1"/>
    <col min="12294" max="12294" width="23.42578125" style="246" customWidth="1"/>
    <col min="12295" max="12295" width="11" style="246" bestFit="1" customWidth="1"/>
    <col min="12296" max="12547" width="9.140625" style="246"/>
    <col min="12548" max="12548" width="13.42578125" style="246" bestFit="1" customWidth="1"/>
    <col min="12549" max="12549" width="16.42578125" style="246" bestFit="1" customWidth="1"/>
    <col min="12550" max="12550" width="23.42578125" style="246" customWidth="1"/>
    <col min="12551" max="12551" width="11" style="246" bestFit="1" customWidth="1"/>
    <col min="12552" max="12803" width="9.140625" style="246"/>
    <col min="12804" max="12804" width="13.42578125" style="246" bestFit="1" customWidth="1"/>
    <col min="12805" max="12805" width="16.42578125" style="246" bestFit="1" customWidth="1"/>
    <col min="12806" max="12806" width="23.42578125" style="246" customWidth="1"/>
    <col min="12807" max="12807" width="11" style="246" bestFit="1" customWidth="1"/>
    <col min="12808" max="13059" width="9.140625" style="246"/>
    <col min="13060" max="13060" width="13.42578125" style="246" bestFit="1" customWidth="1"/>
    <col min="13061" max="13061" width="16.42578125" style="246" bestFit="1" customWidth="1"/>
    <col min="13062" max="13062" width="23.42578125" style="246" customWidth="1"/>
    <col min="13063" max="13063" width="11" style="246" bestFit="1" customWidth="1"/>
    <col min="13064" max="13315" width="9.140625" style="246"/>
    <col min="13316" max="13316" width="13.42578125" style="246" bestFit="1" customWidth="1"/>
    <col min="13317" max="13317" width="16.42578125" style="246" bestFit="1" customWidth="1"/>
    <col min="13318" max="13318" width="23.42578125" style="246" customWidth="1"/>
    <col min="13319" max="13319" width="11" style="246" bestFit="1" customWidth="1"/>
    <col min="13320" max="13571" width="9.140625" style="246"/>
    <col min="13572" max="13572" width="13.42578125" style="246" bestFit="1" customWidth="1"/>
    <col min="13573" max="13573" width="16.42578125" style="246" bestFit="1" customWidth="1"/>
    <col min="13574" max="13574" width="23.42578125" style="246" customWidth="1"/>
    <col min="13575" max="13575" width="11" style="246" bestFit="1" customWidth="1"/>
    <col min="13576" max="13827" width="9.140625" style="246"/>
    <col min="13828" max="13828" width="13.42578125" style="246" bestFit="1" customWidth="1"/>
    <col min="13829" max="13829" width="16.42578125" style="246" bestFit="1" customWidth="1"/>
    <col min="13830" max="13830" width="23.42578125" style="246" customWidth="1"/>
    <col min="13831" max="13831" width="11" style="246" bestFit="1" customWidth="1"/>
    <col min="13832" max="14083" width="9.140625" style="246"/>
    <col min="14084" max="14084" width="13.42578125" style="246" bestFit="1" customWidth="1"/>
    <col min="14085" max="14085" width="16.42578125" style="246" bestFit="1" customWidth="1"/>
    <col min="14086" max="14086" width="23.42578125" style="246" customWidth="1"/>
    <col min="14087" max="14087" width="11" style="246" bestFit="1" customWidth="1"/>
    <col min="14088" max="14339" width="9.140625" style="246"/>
    <col min="14340" max="14340" width="13.42578125" style="246" bestFit="1" customWidth="1"/>
    <col min="14341" max="14341" width="16.42578125" style="246" bestFit="1" customWidth="1"/>
    <col min="14342" max="14342" width="23.42578125" style="246" customWidth="1"/>
    <col min="14343" max="14343" width="11" style="246" bestFit="1" customWidth="1"/>
    <col min="14344" max="14595" width="9.140625" style="246"/>
    <col min="14596" max="14596" width="13.42578125" style="246" bestFit="1" customWidth="1"/>
    <col min="14597" max="14597" width="16.42578125" style="246" bestFit="1" customWidth="1"/>
    <col min="14598" max="14598" width="23.42578125" style="246" customWidth="1"/>
    <col min="14599" max="14599" width="11" style="246" bestFit="1" customWidth="1"/>
    <col min="14600" max="14851" width="9.140625" style="246"/>
    <col min="14852" max="14852" width="13.42578125" style="246" bestFit="1" customWidth="1"/>
    <col min="14853" max="14853" width="16.42578125" style="246" bestFit="1" customWidth="1"/>
    <col min="14854" max="14854" width="23.42578125" style="246" customWidth="1"/>
    <col min="14855" max="14855" width="11" style="246" bestFit="1" customWidth="1"/>
    <col min="14856" max="15107" width="9.140625" style="246"/>
    <col min="15108" max="15108" width="13.42578125" style="246" bestFit="1" customWidth="1"/>
    <col min="15109" max="15109" width="16.42578125" style="246" bestFit="1" customWidth="1"/>
    <col min="15110" max="15110" width="23.42578125" style="246" customWidth="1"/>
    <col min="15111" max="15111" width="11" style="246" bestFit="1" customWidth="1"/>
    <col min="15112" max="15363" width="9.140625" style="246"/>
    <col min="15364" max="15364" width="13.42578125" style="246" bestFit="1" customWidth="1"/>
    <col min="15365" max="15365" width="16.42578125" style="246" bestFit="1" customWidth="1"/>
    <col min="15366" max="15366" width="23.42578125" style="246" customWidth="1"/>
    <col min="15367" max="15367" width="11" style="246" bestFit="1" customWidth="1"/>
    <col min="15368" max="15619" width="9.140625" style="246"/>
    <col min="15620" max="15620" width="13.42578125" style="246" bestFit="1" customWidth="1"/>
    <col min="15621" max="15621" width="16.42578125" style="246" bestFit="1" customWidth="1"/>
    <col min="15622" max="15622" width="23.42578125" style="246" customWidth="1"/>
    <col min="15623" max="15623" width="11" style="246" bestFit="1" customWidth="1"/>
    <col min="15624" max="15875" width="9.140625" style="246"/>
    <col min="15876" max="15876" width="13.42578125" style="246" bestFit="1" customWidth="1"/>
    <col min="15877" max="15877" width="16.42578125" style="246" bestFit="1" customWidth="1"/>
    <col min="15878" max="15878" width="23.42578125" style="246" customWidth="1"/>
    <col min="15879" max="15879" width="11" style="246" bestFit="1" customWidth="1"/>
    <col min="15880" max="16131" width="9.140625" style="246"/>
    <col min="16132" max="16132" width="13.42578125" style="246" bestFit="1" customWidth="1"/>
    <col min="16133" max="16133" width="16.42578125" style="246" bestFit="1" customWidth="1"/>
    <col min="16134" max="16134" width="23.42578125" style="246" customWidth="1"/>
    <col min="16135" max="16135" width="11" style="246" bestFit="1" customWidth="1"/>
    <col min="16136" max="16384" width="9.140625" style="246"/>
  </cols>
  <sheetData>
    <row r="1" spans="1:38" ht="20.25" x14ac:dyDescent="0.3">
      <c r="A1" s="247"/>
      <c r="B1" s="248"/>
      <c r="C1" s="247"/>
      <c r="D1" s="248"/>
      <c r="E1" s="247"/>
      <c r="F1" s="247"/>
      <c r="G1" s="247"/>
      <c r="H1" s="82" t="s">
        <v>20</v>
      </c>
      <c r="I1" s="249"/>
      <c r="J1" s="249"/>
      <c r="K1" s="249"/>
      <c r="L1" s="249"/>
      <c r="M1" s="249"/>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row>
    <row r="2" spans="1:38" x14ac:dyDescent="0.2">
      <c r="A2" s="249"/>
      <c r="B2" s="388"/>
      <c r="C2" s="388"/>
      <c r="D2" s="388"/>
      <c r="E2" s="388"/>
      <c r="F2" s="250"/>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row>
    <row r="3" spans="1:38" x14ac:dyDescent="0.2">
      <c r="A3" s="249"/>
      <c r="B3" s="389" t="s">
        <v>238</v>
      </c>
      <c r="C3" s="389"/>
      <c r="D3" s="389"/>
      <c r="E3" s="389"/>
      <c r="F3" s="251" t="s">
        <v>64</v>
      </c>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row>
    <row r="4" spans="1:38" ht="15" x14ac:dyDescent="0.25">
      <c r="A4" s="249"/>
      <c r="B4" s="249">
        <v>1</v>
      </c>
      <c r="C4" s="249" t="s">
        <v>249</v>
      </c>
      <c r="D4" s="263">
        <v>3.8264843614264459E-2</v>
      </c>
      <c r="E4" s="249" t="s">
        <v>248</v>
      </c>
      <c r="F4" s="249" t="s">
        <v>253</v>
      </c>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row>
    <row r="5" spans="1:38" x14ac:dyDescent="0.2">
      <c r="A5" s="249"/>
      <c r="B5" s="252"/>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row>
    <row r="6" spans="1:38" x14ac:dyDescent="0.2">
      <c r="A6" s="249"/>
      <c r="B6" s="253"/>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row>
    <row r="7" spans="1:38" x14ac:dyDescent="0.2">
      <c r="A7" s="249"/>
      <c r="B7" s="252"/>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row>
    <row r="8" spans="1:38" x14ac:dyDescent="0.2">
      <c r="A8" s="249"/>
      <c r="B8" s="253"/>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row>
    <row r="9" spans="1:38" x14ac:dyDescent="0.2">
      <c r="A9" s="249"/>
      <c r="B9" s="252"/>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row>
    <row r="10" spans="1:38" x14ac:dyDescent="0.2">
      <c r="A10" s="249"/>
      <c r="B10" s="254"/>
      <c r="C10" s="249"/>
      <c r="D10" s="249"/>
      <c r="E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row>
    <row r="11" spans="1:38" x14ac:dyDescent="0.2">
      <c r="A11" s="249"/>
      <c r="B11" s="255"/>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row>
    <row r="12" spans="1:38" x14ac:dyDescent="0.2">
      <c r="A12" s="249"/>
      <c r="B12" s="256"/>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row>
    <row r="13" spans="1:38" x14ac:dyDescent="0.2">
      <c r="A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row>
    <row r="14" spans="1:38" x14ac:dyDescent="0.2">
      <c r="A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row>
    <row r="15" spans="1:38" x14ac:dyDescent="0.2">
      <c r="A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row>
    <row r="16" spans="1:38" x14ac:dyDescent="0.2">
      <c r="A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row>
    <row r="17" spans="1:38" x14ac:dyDescent="0.2">
      <c r="A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row>
    <row r="18" spans="1:38" x14ac:dyDescent="0.2">
      <c r="A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row>
    <row r="19" spans="1:38" x14ac:dyDescent="0.2">
      <c r="A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row>
    <row r="20" spans="1:38" x14ac:dyDescent="0.2">
      <c r="A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row>
    <row r="21" spans="1:38" x14ac:dyDescent="0.2">
      <c r="A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row>
    <row r="22" spans="1:38" x14ac:dyDescent="0.2">
      <c r="A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row>
    <row r="23" spans="1:38" x14ac:dyDescent="0.2">
      <c r="A23" s="249"/>
      <c r="B23" s="249"/>
      <c r="C23" s="249"/>
      <c r="D23" s="249"/>
      <c r="E23" s="249"/>
      <c r="F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row>
    <row r="24" spans="1:38" x14ac:dyDescent="0.2">
      <c r="A24" s="249"/>
      <c r="B24" s="249"/>
      <c r="C24" s="249"/>
      <c r="D24" s="249"/>
      <c r="E24" s="249"/>
      <c r="F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row>
    <row r="25" spans="1:38" x14ac:dyDescent="0.2">
      <c r="A25" s="249"/>
      <c r="B25" s="210"/>
      <c r="C25" s="257"/>
      <c r="D25" s="210"/>
      <c r="E25" s="210"/>
      <c r="F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row>
    <row r="26" spans="1:38" x14ac:dyDescent="0.2">
      <c r="A26" s="249"/>
      <c r="B26" s="258"/>
      <c r="C26" s="259"/>
      <c r="D26" s="210"/>
      <c r="E26" s="210"/>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row>
    <row r="27" spans="1:38" x14ac:dyDescent="0.2">
      <c r="A27" s="249"/>
      <c r="B27" s="258"/>
      <c r="C27" s="259"/>
      <c r="D27" s="210"/>
      <c r="E27" s="210"/>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row>
    <row r="28" spans="1:38" x14ac:dyDescent="0.2">
      <c r="A28" s="249"/>
      <c r="B28" s="258"/>
      <c r="C28" s="259"/>
      <c r="D28" s="210"/>
      <c r="E28" s="210"/>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row>
    <row r="29" spans="1:38" x14ac:dyDescent="0.2">
      <c r="B29" s="258"/>
      <c r="C29" s="249"/>
      <c r="D29" s="249"/>
      <c r="E29" s="249"/>
    </row>
    <row r="30" spans="1:38" x14ac:dyDescent="0.2">
      <c r="B30" s="258"/>
      <c r="C30" s="249"/>
      <c r="D30" s="249"/>
      <c r="E30" s="249"/>
    </row>
    <row r="31" spans="1:38" x14ac:dyDescent="0.2">
      <c r="B31" s="255"/>
      <c r="C31" s="249"/>
      <c r="D31" s="249"/>
      <c r="E31" s="249"/>
    </row>
    <row r="37" spans="10:10" x14ac:dyDescent="0.2">
      <c r="J37" s="260"/>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C6" sqref="C6"/>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2"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50" t="s">
        <v>239</v>
      </c>
      <c r="D3" s="250" t="s">
        <v>9</v>
      </c>
    </row>
    <row r="4" spans="1:38" ht="15" x14ac:dyDescent="0.2">
      <c r="C4" s="261">
        <v>1</v>
      </c>
      <c r="D4" s="390" t="s">
        <v>332</v>
      </c>
      <c r="E4" s="391"/>
      <c r="F4" s="391"/>
      <c r="G4" s="391"/>
      <c r="H4" s="391"/>
      <c r="I4" s="391"/>
      <c r="J4" s="391"/>
      <c r="K4" s="391"/>
      <c r="L4" s="391"/>
    </row>
    <row r="5" spans="1:38" ht="15" x14ac:dyDescent="0.2">
      <c r="C5" s="261">
        <v>2</v>
      </c>
      <c r="D5" s="390" t="s">
        <v>334</v>
      </c>
      <c r="E5" s="391"/>
      <c r="F5" s="391"/>
      <c r="G5" s="391"/>
      <c r="H5" s="391"/>
      <c r="I5" s="391"/>
      <c r="J5" s="391"/>
      <c r="K5" s="391"/>
      <c r="L5" s="391"/>
    </row>
    <row r="6" spans="1:38" ht="15" x14ac:dyDescent="0.2">
      <c r="C6" s="261"/>
      <c r="D6" s="390"/>
      <c r="E6" s="391"/>
      <c r="F6" s="391"/>
      <c r="G6" s="391"/>
      <c r="H6" s="391"/>
      <c r="I6" s="391"/>
      <c r="J6" s="391"/>
      <c r="K6" s="391"/>
      <c r="L6" s="391"/>
    </row>
    <row r="7" spans="1:38" ht="15" x14ac:dyDescent="0.2">
      <c r="C7" s="261"/>
      <c r="D7" s="390"/>
      <c r="E7" s="391"/>
      <c r="F7" s="391"/>
      <c r="G7" s="391"/>
      <c r="H7" s="391"/>
      <c r="I7" s="391"/>
      <c r="J7" s="391"/>
      <c r="K7" s="391"/>
      <c r="L7" s="391"/>
    </row>
    <row r="8" spans="1:38" ht="15" x14ac:dyDescent="0.2">
      <c r="C8" s="261"/>
      <c r="D8" s="390"/>
      <c r="E8" s="391"/>
      <c r="F8" s="391"/>
      <c r="G8" s="391"/>
      <c r="H8" s="391"/>
      <c r="I8" s="391"/>
      <c r="J8" s="391"/>
      <c r="K8" s="391"/>
      <c r="L8" s="391"/>
    </row>
    <row r="9" spans="1:38" ht="15" x14ac:dyDescent="0.2">
      <c r="C9" s="261"/>
      <c r="D9" s="390"/>
      <c r="E9" s="391"/>
      <c r="F9" s="391"/>
      <c r="G9" s="391"/>
      <c r="H9" s="391"/>
      <c r="I9" s="391"/>
      <c r="J9" s="391"/>
      <c r="K9" s="391"/>
      <c r="L9" s="391"/>
    </row>
    <row r="10" spans="1:38" ht="15" x14ac:dyDescent="0.2">
      <c r="C10" s="261"/>
      <c r="D10" s="390"/>
      <c r="E10" s="391"/>
      <c r="F10" s="391"/>
      <c r="G10" s="391"/>
      <c r="H10" s="391"/>
      <c r="I10" s="391"/>
      <c r="J10" s="391"/>
      <c r="K10" s="391"/>
      <c r="L10" s="391"/>
    </row>
    <row r="11" spans="1:38" ht="15" x14ac:dyDescent="0.2">
      <c r="C11" s="261"/>
      <c r="D11" s="390"/>
      <c r="E11" s="391"/>
      <c r="F11" s="391"/>
      <c r="G11" s="391"/>
      <c r="H11" s="391"/>
      <c r="I11" s="391"/>
      <c r="J11" s="391"/>
      <c r="K11" s="391"/>
      <c r="L11" s="391"/>
    </row>
    <row r="12" spans="1:38" ht="15" x14ac:dyDescent="0.2">
      <c r="C12" s="261"/>
      <c r="D12" s="390"/>
      <c r="E12" s="391"/>
      <c r="F12" s="391"/>
      <c r="G12" s="391"/>
      <c r="H12" s="391"/>
      <c r="I12" s="391"/>
      <c r="J12" s="391"/>
      <c r="K12" s="391"/>
      <c r="L12" s="391"/>
    </row>
    <row r="13" spans="1:38" ht="15" x14ac:dyDescent="0.2">
      <c r="C13" s="261"/>
      <c r="D13" s="390"/>
      <c r="E13" s="391"/>
      <c r="F13" s="391"/>
      <c r="G13" s="391"/>
      <c r="H13" s="391"/>
      <c r="I13" s="391"/>
      <c r="J13" s="391"/>
      <c r="K13" s="391"/>
      <c r="L13" s="39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2F868-76D5-4BA3-9AD9-78D10AC4BD9F}">
  <ds:schemaRefs>
    <ds:schemaRef ds:uri="http://purl.org/dc/terms/"/>
    <ds:schemaRef ds:uri="c75d1172-787a-498f-aaff-e17d79596d1f"/>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BC21A9E-6003-4715-B625-6074DEE38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BF46EF-5A6F-4042-84D8-3F374219D0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Data Summary</vt:lpstr>
      <vt:lpstr>PS</vt:lpstr>
      <vt:lpstr>Reference Source Info</vt:lpstr>
      <vt:lpstr>DQI</vt:lpstr>
      <vt:lpstr>Fuel consumption</vt:lpstr>
      <vt:lpstr>Landfill emissions</vt:lpstr>
      <vt:lpstr>Conversions</vt:lpstr>
      <vt:lpstr>Assumptions</vt:lpstr>
      <vt:lpstr>GaBi 6 Import</vt:lpstr>
      <vt:lpstr>Chart</vt:lpstr>
    </vt:vector>
  </TitlesOfParts>
  <Company>U.S. Dept. Of Energy, NETL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Schivley</dc:creator>
  <cp:lastModifiedBy>Matthew B. Jamieson</cp:lastModifiedBy>
  <dcterms:created xsi:type="dcterms:W3CDTF">2013-01-17T15:54:25Z</dcterms:created>
  <dcterms:modified xsi:type="dcterms:W3CDTF">2013-11-04T15:39:36Z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