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tabRatio="707" activeTab="1"/>
  </bookViews>
  <sheets>
    <sheet name="Info" sheetId="1" r:id="rId1"/>
    <sheet name="Data Summary" sheetId="2" r:id="rId2"/>
    <sheet name="PS" sheetId="3" r:id="rId3"/>
    <sheet name="Reference Source Info" sheetId="4" r:id="rId4"/>
    <sheet name="DQI" sheetId="5" r:id="rId5"/>
    <sheet name="Mass Balance" sheetId="9" r:id="rId6"/>
    <sheet name="Membrane Properties" sheetId="6" r:id="rId7"/>
    <sheet name="Conversions" sheetId="7" r:id="rId8"/>
    <sheet name="Assumptions" sheetId="8" r:id="rId9"/>
    <sheet name="Chart" sheetId="10" r:id="rId10"/>
  </sheets>
  <definedNames>
    <definedName name="_xlnm.Print_Area" localSheetId="1">'Data Summary'!$A$1:$Q$40</definedName>
    <definedName name="_xlnm.Print_Area" localSheetId="4">DQI!$A$1:$K$47</definedName>
    <definedName name="_xlnm.Print_Area" localSheetId="0">Info!$A$1:$N$42</definedName>
    <definedName name="_xlnm.Print_Area" localSheetId="3">'Reference Source Info'!$A$1:$J$27</definedName>
    <definedName name="_xlnm.Print_Titles" localSheetId="3">'Reference Source Info'!$A:$A</definedName>
  </definedNames>
  <calcPr calcId="145621"/>
</workbook>
</file>

<file path=xl/calcChain.xml><?xml version="1.0" encoding="utf-8"?>
<calcChain xmlns="http://schemas.openxmlformats.org/spreadsheetml/2006/main">
  <c r="F70" i="9" l="1"/>
  <c r="B40" i="9"/>
  <c r="B39" i="9"/>
  <c r="B50" i="9" s="1"/>
  <c r="B38" i="9"/>
  <c r="B37" i="9"/>
  <c r="B60" i="9"/>
  <c r="D11" i="7"/>
  <c r="H29" i="2"/>
  <c r="G29" i="2"/>
  <c r="B100" i="9" l="1"/>
  <c r="D9" i="7"/>
  <c r="D70" i="9" l="1"/>
  <c r="D5" i="7" l="1"/>
  <c r="D4" i="7"/>
  <c r="B7" i="6" s="1"/>
  <c r="B8" i="6" s="1"/>
  <c r="B9" i="6" s="1"/>
  <c r="B10" i="6" s="1"/>
  <c r="B11" i="6" s="1"/>
  <c r="B12" i="6" s="1"/>
  <c r="B19" i="6" s="1"/>
  <c r="B20" i="6" s="1"/>
  <c r="B33" i="9" l="1"/>
  <c r="B46" i="9" s="1"/>
  <c r="B32" i="9"/>
  <c r="B45" i="9" s="1"/>
  <c r="B31" i="9"/>
  <c r="B44" i="9" s="1"/>
  <c r="B30" i="9"/>
  <c r="B43" i="9" s="1"/>
  <c r="B29" i="9"/>
  <c r="B42" i="9" s="1"/>
  <c r="B28" i="9"/>
  <c r="B41" i="9" s="1"/>
  <c r="B20" i="9"/>
  <c r="B49" i="9" l="1"/>
  <c r="B66" i="9" l="1"/>
  <c r="B64" i="9"/>
  <c r="B62" i="9"/>
  <c r="B59" i="9"/>
  <c r="B67" i="9"/>
  <c r="B65" i="9"/>
  <c r="B63" i="9"/>
  <c r="B61" i="9"/>
  <c r="B58" i="9"/>
  <c r="B47" i="9"/>
  <c r="B88" i="9" l="1"/>
  <c r="B105" i="9"/>
  <c r="B90" i="9"/>
  <c r="B107" i="9"/>
  <c r="B99" i="9"/>
  <c r="B82" i="9"/>
  <c r="B102" i="9"/>
  <c r="B85" i="9"/>
  <c r="B83" i="9"/>
  <c r="B87" i="9"/>
  <c r="B104" i="9"/>
  <c r="B57" i="9"/>
  <c r="D67" i="9" s="1"/>
  <c r="B81" i="9"/>
  <c r="B98" i="9"/>
  <c r="B89" i="9"/>
  <c r="B106" i="9"/>
  <c r="B84" i="9"/>
  <c r="B101" i="9"/>
  <c r="B86" i="9"/>
  <c r="B103" i="9"/>
  <c r="B68" i="9"/>
  <c r="D61" i="9" l="1"/>
  <c r="D59" i="9"/>
  <c r="D99" i="9"/>
  <c r="D58" i="9"/>
  <c r="D62" i="9"/>
  <c r="D65" i="9"/>
  <c r="D64" i="9"/>
  <c r="D63" i="9"/>
  <c r="D66" i="9"/>
  <c r="B108" i="9"/>
  <c r="C85" i="9"/>
  <c r="D85" i="9" s="1"/>
  <c r="B91" i="9"/>
  <c r="C84" i="9" s="1"/>
  <c r="D84" i="9" s="1"/>
  <c r="D60" i="9"/>
  <c r="B94" i="9"/>
  <c r="D94" i="9" s="1"/>
  <c r="D100" i="9" s="1"/>
  <c r="F100" i="9" s="1"/>
  <c r="I100" i="9" s="1"/>
  <c r="C82" i="9"/>
  <c r="D82" i="9" s="1"/>
  <c r="D36" i="2"/>
  <c r="I8" i="5"/>
  <c r="N5" i="2" s="1"/>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38" i="2"/>
  <c r="H38" i="2"/>
  <c r="G38" i="2"/>
  <c r="H37" i="2"/>
  <c r="G37" i="2"/>
  <c r="H36" i="2"/>
  <c r="G36" i="2"/>
  <c r="I30" i="2"/>
  <c r="H30" i="2"/>
  <c r="G30" i="2"/>
  <c r="B23" i="2"/>
  <c r="G11" i="2"/>
  <c r="D4" i="1"/>
  <c r="D3" i="1"/>
  <c r="C89" i="9" l="1"/>
  <c r="D89" i="9" s="1"/>
  <c r="C83" i="9"/>
  <c r="D83" i="9" s="1"/>
  <c r="C88" i="9"/>
  <c r="D88" i="9" s="1"/>
  <c r="D101" i="9"/>
  <c r="C87" i="9"/>
  <c r="D87" i="9" s="1"/>
  <c r="D104" i="9"/>
  <c r="D68" i="9"/>
  <c r="D105" i="9"/>
  <c r="C86" i="9"/>
  <c r="D86" i="9" s="1"/>
  <c r="D98" i="9"/>
  <c r="D106" i="9"/>
  <c r="D102" i="9"/>
  <c r="C90" i="9"/>
  <c r="D90" i="9" s="1"/>
  <c r="C81" i="9"/>
  <c r="D107" i="9"/>
  <c r="D103" i="9"/>
  <c r="I36" i="2"/>
  <c r="D108" i="9" l="1"/>
  <c r="D81" i="9"/>
  <c r="C91" i="9"/>
  <c r="H100" i="9" l="1"/>
  <c r="K100" i="9"/>
  <c r="D91" i="9"/>
  <c r="E81" i="9"/>
  <c r="E86" i="9" l="1"/>
  <c r="E84" i="9"/>
  <c r="E85" i="9"/>
  <c r="E82" i="9"/>
  <c r="E91" i="9" s="1"/>
  <c r="E90" i="9"/>
  <c r="E89" i="9"/>
  <c r="E88" i="9"/>
  <c r="E87" i="9"/>
  <c r="E83" i="9"/>
  <c r="I108" i="9" s="1"/>
  <c r="I99" i="9" l="1"/>
  <c r="I102" i="9"/>
  <c r="B113" i="9"/>
  <c r="I101" i="9"/>
  <c r="I106" i="9"/>
  <c r="I105" i="9"/>
  <c r="I103" i="9"/>
  <c r="I98" i="9"/>
  <c r="I104" i="9"/>
  <c r="I107" i="9"/>
  <c r="B111" i="9"/>
  <c r="E29" i="2" s="1"/>
  <c r="I29" i="2" s="1"/>
  <c r="F105" i="9" l="1"/>
  <c r="H105" i="9" s="1"/>
  <c r="K105" i="9"/>
  <c r="K98" i="9"/>
  <c r="F98" i="9"/>
  <c r="K103" i="9"/>
  <c r="F103" i="9"/>
  <c r="H103" i="9" s="1"/>
  <c r="K101" i="9"/>
  <c r="F101" i="9"/>
  <c r="H101" i="9" s="1"/>
  <c r="K107" i="9"/>
  <c r="F107" i="9"/>
  <c r="H107" i="9" s="1"/>
  <c r="K102" i="9"/>
  <c r="F102" i="9"/>
  <c r="H102" i="9" s="1"/>
  <c r="K106" i="9"/>
  <c r="F106" i="9"/>
  <c r="H106" i="9" s="1"/>
  <c r="K104" i="9"/>
  <c r="F104" i="9"/>
  <c r="H104" i="9" s="1"/>
  <c r="F99" i="9"/>
  <c r="H99" i="9" s="1"/>
  <c r="K99" i="9"/>
  <c r="K108" i="9" l="1"/>
  <c r="H98" i="9"/>
  <c r="H108" i="9" s="1"/>
  <c r="F108" i="9"/>
  <c r="F109" i="9" l="1"/>
  <c r="B112" i="9"/>
  <c r="E37" i="2" s="1"/>
  <c r="I37" i="2" s="1"/>
</calcChain>
</file>

<file path=xl/sharedStrings.xml><?xml version="1.0" encoding="utf-8"?>
<sst xmlns="http://schemas.openxmlformats.org/spreadsheetml/2006/main" count="761" uniqueCount="434">
  <si>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</si>
  <si>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</si>
  <si>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</si>
  <si>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</si>
  <si>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</si>
  <si>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</si>
  <si>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</si>
  <si>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</si>
  <si>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</si>
  <si>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</si>
  <si>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</si>
  <si>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</si>
  <si>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</si>
  <si>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</si>
  <si>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</si>
  <si>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</si>
  <si>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</si>
  <si>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</si>
  <si>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</si>
  <si>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</si>
  <si>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</si>
  <si>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</si>
  <si>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</si>
  <si>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GaBi Import</t>
  </si>
  <si>
    <t>Data Summary page formatted for importation into the GaBi 4.4 software</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</si>
  <si>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</si>
  <si>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</si>
  <si>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</si>
  <si>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</si>
  <si>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</si>
  <si>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</si>
  <si>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</si>
  <si>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</si>
  <si>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</si>
  <si>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1.0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</si>
  <si>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</si>
  <si>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</si>
  <si>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</si>
  <si>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</si>
  <si>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</si>
  <si>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</si>
  <si>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</si>
  <si>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</si>
  <si>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</si>
  <si>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</si>
  <si>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</si>
  <si>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</si>
  <si>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</si>
  <si>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</si>
  <si>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</si>
  <si>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</si>
  <si>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</si>
  <si>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</si>
  <si>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</si>
  <si>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</si>
  <si>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</si>
  <si>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</si>
  <si>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</si>
  <si>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</si>
  <si>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</si>
  <si>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</si>
  <si>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</si>
  <si>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</si>
  <si>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</si>
  <si>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</si>
  <si>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</si>
  <si>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</si>
  <si>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</si>
  <si>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</si>
  <si>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</si>
  <si>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</si>
  <si>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</si>
  <si>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</si>
  <si>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</si>
  <si>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</si>
  <si>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</si>
  <si>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</si>
  <si>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</si>
  <si>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</si>
  <si>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</si>
  <si>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</si>
  <si>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</si>
  <si>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</si>
  <si>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</si>
  <si>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</si>
  <si>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</si>
  <si>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</si>
  <si>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</si>
  <si>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</si>
  <si>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</si>
  <si>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</si>
  <si>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</si>
  <si>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</si>
  <si>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</si>
  <si>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</si>
  <si>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</si>
  <si>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</si>
  <si>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</si>
  <si>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</si>
  <si>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</si>
  <si>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</si>
  <si>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</si>
  <si>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</si>
  <si>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</si>
  <si>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</si>
  <si>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</si>
  <si>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</si>
  <si>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</si>
  <si>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</si>
  <si>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</si>
  <si>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</si>
  <si>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</si>
  <si>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</si>
  <si>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</si>
  <si>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</si>
  <si>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</si>
  <si>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</si>
  <si>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</si>
  <si>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</si>
  <si>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</si>
  <si>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</si>
  <si>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Separate Publication</t>
  </si>
  <si>
    <t>Title</t>
  </si>
  <si>
    <t>FirstAuthor</t>
  </si>
  <si>
    <t>AdditionalAuthors</t>
  </si>
  <si>
    <t>Year</t>
  </si>
  <si>
    <t>2006</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</si>
  <si>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</si>
  <si>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</si>
  <si>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</si>
  <si>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</si>
  <si>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</si>
  <si>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</si>
  <si>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</si>
  <si>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</si>
  <si>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</si>
  <si>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</si>
  <si>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</si>
  <si>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</si>
  <si>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</si>
  <si>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</si>
  <si>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February 25, 2010</t>
  </si>
  <si>
    <t>Data Type (Origin)</t>
  </si>
  <si>
    <t>Year Data Represents</t>
  </si>
  <si>
    <t>Geographical Representation</t>
  </si>
  <si>
    <t>Italy</t>
  </si>
  <si>
    <t>Representativeness</t>
  </si>
  <si>
    <t>Average industry</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</si>
  <si>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</si>
  <si>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</si>
  <si>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</si>
  <si>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</si>
  <si>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</si>
  <si>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</si>
  <si>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</si>
  <si>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</si>
  <si>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</si>
  <si>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</si>
  <si>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</si>
  <si>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</si>
  <si>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</si>
  <si>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</si>
  <si>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</si>
  <si>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</si>
  <si>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</si>
  <si>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</si>
  <si>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</si>
  <si>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</si>
  <si>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</si>
  <si>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</si>
  <si>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</si>
  <si>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</si>
  <si>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</si>
  <si>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</si>
  <si>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</si>
  <si>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</si>
  <si>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</si>
  <si>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</si>
  <si>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</si>
  <si>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</si>
  <si>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</si>
  <si>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</si>
  <si>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</si>
  <si>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</si>
  <si>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</si>
  <si>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</si>
  <si>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</si>
  <si>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</si>
  <si>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</si>
  <si>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</si>
  <si>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</si>
  <si>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</si>
  <si>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</si>
  <si>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</si>
  <si>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</si>
  <si>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</si>
  <si>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</si>
  <si>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</si>
  <si>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</si>
  <si>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</si>
  <si>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</si>
  <si>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</si>
  <si>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</si>
  <si>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</si>
  <si>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</si>
  <si>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</si>
  <si>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</si>
  <si>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</si>
  <si>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</si>
  <si>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</si>
  <si>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</si>
  <si>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</si>
  <si>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</si>
  <si>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</si>
  <si>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</si>
  <si>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</si>
  <si>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</si>
  <si>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</si>
  <si>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</si>
  <si>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</si>
  <si>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</si>
  <si>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</si>
  <si>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</si>
  <si>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</si>
  <si>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</si>
  <si>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</si>
  <si>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</si>
  <si>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</si>
  <si>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</si>
  <si>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</si>
  <si>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</si>
  <si>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</si>
  <si>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Notes</t>
  </si>
  <si>
    <t>kg/day</t>
  </si>
  <si>
    <t>Conversion Factors</t>
  </si>
  <si>
    <t>Assumption #</t>
  </si>
  <si>
    <t>Membrane Separation of CO2 and Hydrocarbons</t>
  </si>
  <si>
    <t>Separation of CO2 and hydrocarbons using membrane technology</t>
  </si>
  <si>
    <t>United States</t>
  </si>
  <si>
    <t>g</t>
  </si>
  <si>
    <t>No</t>
  </si>
  <si>
    <r>
      <t xml:space="preserve">Note: All inputs and outputs are normalized per the reference flow (e.g., per </t>
    </r>
    <r>
      <rPr>
        <sz val="10"/>
        <color indexed="8"/>
        <rFont val="Arial"/>
        <family val="2"/>
      </rPr>
      <t>kg of outlet CO2 stream)</t>
    </r>
  </si>
  <si>
    <t>kg/kg</t>
  </si>
  <si>
    <t>Mass Balance</t>
  </si>
  <si>
    <t>Inlet Stream</t>
  </si>
  <si>
    <t>Temperature</t>
  </si>
  <si>
    <t>C</t>
  </si>
  <si>
    <t>Reference [1]</t>
  </si>
  <si>
    <t>Pressure</t>
  </si>
  <si>
    <t>kPa-g</t>
  </si>
  <si>
    <t>MMscfd</t>
  </si>
  <si>
    <t>Mole weight</t>
  </si>
  <si>
    <t>g/mol</t>
  </si>
  <si>
    <t>Energy</t>
  </si>
  <si>
    <t>Btu/hr</t>
  </si>
  <si>
    <t>H2 fraction</t>
  </si>
  <si>
    <t>mol/mol</t>
  </si>
  <si>
    <t>N2 fraction</t>
  </si>
  <si>
    <t>CO2 fraction</t>
  </si>
  <si>
    <t>H2S fraction</t>
  </si>
  <si>
    <t>C1 fraction</t>
  </si>
  <si>
    <t>C2 fraction</t>
  </si>
  <si>
    <t>C3 fraction</t>
  </si>
  <si>
    <t>iC4 fraction</t>
  </si>
  <si>
    <t>C4 fraction</t>
  </si>
  <si>
    <t>iC5+ fraction</t>
  </si>
  <si>
    <t>Mole weights:</t>
  </si>
  <si>
    <t>lbm/d</t>
  </si>
  <si>
    <t xml:space="preserve">C2 </t>
  </si>
  <si>
    <t xml:space="preserve">C3 </t>
  </si>
  <si>
    <t xml:space="preserve">C4 </t>
  </si>
  <si>
    <t xml:space="preserve">iC5+ </t>
  </si>
  <si>
    <t>Assumption [2]</t>
  </si>
  <si>
    <t>MMscf/day</t>
  </si>
  <si>
    <t>kg/m3</t>
  </si>
  <si>
    <t>http://www.ogj.com/articles/print/volume-100/issue-15/special-report/cosub2-sub-membrane-technology-matures.html</t>
  </si>
  <si>
    <t>CO2 Membrane Technology Matters</t>
  </si>
  <si>
    <t>2002</t>
  </si>
  <si>
    <t>April 15</t>
  </si>
  <si>
    <t>Oil &amp; Gas Journal</t>
  </si>
  <si>
    <t>Houston, TX</t>
  </si>
  <si>
    <t>PennWell Corporation</t>
  </si>
  <si>
    <t>Oil &amp; Gas Journal, 2002. CO2 Membrane Technology Matters. Houston, TX. 2002. http://www.ogj.com/articles/print/volume-100/issue-15/special-report/cosub2-sub-membrane-technology-matures.html (Accessed October 24, 2012)</t>
  </si>
  <si>
    <t>Service life of membrane</t>
  </si>
  <si>
    <t>Refrigeration provides economic process for recovering NGL from CO2-EOR recycle gas</t>
  </si>
  <si>
    <t>Kenneth J. Vargas</t>
  </si>
  <si>
    <t>2010</t>
  </si>
  <si>
    <t>Texas</t>
  </si>
  <si>
    <t>108</t>
  </si>
  <si>
    <t>2</t>
  </si>
  <si>
    <t>http://www.ogj.com/articles/print/volume-108/issue-2/technology/refrigeration-provides.html</t>
  </si>
  <si>
    <t>October 11, 2012</t>
  </si>
  <si>
    <t>N/A</t>
  </si>
  <si>
    <t>Theoretical</t>
  </si>
  <si>
    <t xml:space="preserve">Vargas, K. J. (2010). Refrigeration provides economic process for recovering NGL from CO2-EOR recycle gas. Oil &amp; Gas Journal, 108(2). </t>
  </si>
  <si>
    <t>Description and data for refrigeration process</t>
  </si>
  <si>
    <t>Reference [2]</t>
  </si>
  <si>
    <t>Service Life</t>
  </si>
  <si>
    <t>yr</t>
  </si>
  <si>
    <t>CO2 recovery rate</t>
  </si>
  <si>
    <t>days</t>
  </si>
  <si>
    <t>MMscf/service life</t>
  </si>
  <si>
    <t>The membrane units at the SACROC EOR facility have been online 97.9% of the time.</t>
  </si>
  <si>
    <t>Capacity factor</t>
  </si>
  <si>
    <t>CO2 density</t>
  </si>
  <si>
    <t>MMScf</t>
  </si>
  <si>
    <t>scf</t>
  </si>
  <si>
    <t>scf/service life</t>
  </si>
  <si>
    <t>m3</t>
  </si>
  <si>
    <t>ft3</t>
  </si>
  <si>
    <t>m3/service life</t>
  </si>
  <si>
    <t>kg/service life</t>
  </si>
  <si>
    <t>kg/service life (adjusted for capacity factor)</t>
  </si>
  <si>
    <t>An Assessment of Gate-to-Gate Environmental Life Cycle Performance of Water-Alternating-Gas CO2-Enhanced Oil Recovery in the Permian Basin</t>
  </si>
  <si>
    <t>NETL</t>
  </si>
  <si>
    <t>September 30</t>
  </si>
  <si>
    <t>Pittsburgh, PA</t>
  </si>
  <si>
    <t>National Energy Technology Laboratory</t>
  </si>
  <si>
    <t>DOE/NETL-2010/1433</t>
  </si>
  <si>
    <t>http://www.netl.doe.gov/energy-analyses/refshelf/PubDetails.aspx?Action=View&amp;PubId=333</t>
  </si>
  <si>
    <t>October 22, 2012</t>
  </si>
  <si>
    <t>NETL (2010). An Assessment of Gate-to-Gate Environmental Life Cycle Performance of Water-Alternating-Gas CO2-Enhanced Oil Recovery in the Permian Basin. National Energy Technology Laboratory. Pittsburgh, PA.</t>
  </si>
  <si>
    <t>Data for EOR operations</t>
  </si>
  <si>
    <t>The stream compositions in Reference [3] can be applied to the inlet stream from Reference [1]</t>
  </si>
  <si>
    <t>Assumption [5]</t>
  </si>
  <si>
    <t>L</t>
  </si>
  <si>
    <t>hr</t>
  </si>
  <si>
    <t>lb</t>
  </si>
  <si>
    <t>day</t>
  </si>
  <si>
    <t>Assumptions [2] and [3]</t>
  </si>
  <si>
    <t>Reference [3]</t>
  </si>
  <si>
    <t>Natural Gas Processing with Membranes: An Overview</t>
  </si>
  <si>
    <t>Richard W. Baker</t>
  </si>
  <si>
    <t>Kaaeid Lokhandwala</t>
  </si>
  <si>
    <t>2007</t>
  </si>
  <si>
    <t>2008</t>
  </si>
  <si>
    <t>February 28</t>
  </si>
  <si>
    <t>American Chemical Society</t>
  </si>
  <si>
    <t>47</t>
  </si>
  <si>
    <t>7</t>
  </si>
  <si>
    <t>http://www.aseanenergy.info/abstract/31028885.pdf</t>
  </si>
  <si>
    <t>October 24, 2012</t>
  </si>
  <si>
    <t>Baker, R.W. and Lokhandwala, K. (2007). Natural Gas Processing with Membranes: An Overview. Industrial Engineering and Chemistry Research. Vol 47, Issue 7. American Chemical Society.  http://www.aseanenergy.info/abstract/31028885.pdf (Accessed October 24, 2012)</t>
  </si>
  <si>
    <t>Industrial &amp; Engineering Chemistry Research</t>
  </si>
  <si>
    <t>Reference [5]</t>
  </si>
  <si>
    <t>Assume that the selectivity for a CO2/hydrocarbon stream are similar to those for a natural gas/CO2 stream. Selectivity of non-hydrocarbon gas streams are same as the selectivity for CO2; selectivity of hydrocarbon gas streams are same as the selectivity for CH4. (Reference [5])</t>
  </si>
  <si>
    <t xml:space="preserve">Membrane technology removes CO2 from liquid ethane
</t>
  </si>
  <si>
    <t>July 22</t>
  </si>
  <si>
    <t>http://www.ogj.com/articles/print/volume-100/issue-29/processing/membrane-technology-removes-cosub2-sub-from-liquid-ethane.html</t>
  </si>
  <si>
    <t>Oil &amp; Gas Journal, 2002. Membrane technology removes CO2 from liquid ethane. Houston, TX. 2002. http://www.ogj.com/articles/print/volume-100/issue-29/processing/membrane-technology-removes-cosub2-sub-from-liquid-ethane.html. (Accessed October 24, 2012)</t>
  </si>
  <si>
    <t>Membrane Properties</t>
  </si>
  <si>
    <t>tons</t>
  </si>
  <si>
    <t>Life and Throughput</t>
  </si>
  <si>
    <t>Mass of Membrane System is Unknown . . .</t>
  </si>
  <si>
    <t>If a membrane system weighs:</t>
  </si>
  <si>
    <t>(This is the weight of an aircraft carrier)</t>
  </si>
  <si>
    <t>Then the mass per unit of gas processed is:</t>
  </si>
  <si>
    <t>kg of equipment/kg of CO2 processed</t>
  </si>
  <si>
    <t>Conclusion: When using an overestimate for membrane system weight, the equipment mass is less than 1 percent of product throughput.</t>
  </si>
  <si>
    <t>Composition of feed and product streams</t>
  </si>
  <si>
    <r>
      <t xml:space="preserve">This document should be cited as: NETL (2012). </t>
    </r>
    <r>
      <rPr>
        <i/>
        <sz val="10"/>
        <rFont val="Arial"/>
        <family val="2"/>
      </rPr>
      <t>NETL Life Cycle Inventory Data – Unit Process: Membrane Separation of CO</t>
    </r>
    <r>
      <rPr>
        <i/>
        <vertAlign val="subscript"/>
        <sz val="10"/>
        <rFont val="Arial"/>
        <family val="2"/>
      </rPr>
      <t>2</t>
    </r>
    <r>
      <rPr>
        <i/>
        <sz val="10"/>
        <rFont val="Arial"/>
        <family val="2"/>
      </rPr>
      <t xml:space="preserve"> and Hydrocarbons. </t>
    </r>
    <r>
      <rPr>
        <sz val="10"/>
        <rFont val="Arial"/>
        <family val="2"/>
      </rPr>
      <t xml:space="preserve">U.S. Department of Energy, National Energy Technology Laboratory. Last Updated: </t>
    </r>
    <r>
      <rPr>
        <i/>
        <sz val="10"/>
        <rFont val="Arial"/>
        <family val="2"/>
      </rPr>
      <t>October 2012</t>
    </r>
    <r>
      <rPr>
        <sz val="10"/>
        <rFont val="Arial"/>
        <family val="2"/>
      </rPr>
      <t xml:space="preserve"> (version 01). www.netl.doe.gov/energy-analyses (http://www.netl.doe.gov/energy-analyses)</t>
    </r>
  </si>
  <si>
    <t>Abbreviations used throughout this DS: EOR (Enhanced Oil Recovery)</t>
  </si>
  <si>
    <t>Feed gas</t>
  </si>
  <si>
    <t>Product hydrocarbon stream</t>
  </si>
  <si>
    <t>Feed stream that is received from a pretreatment system with compression</t>
  </si>
  <si>
    <t>This unit process is composed of this document and the file, DF_Stage3_O_Membrane_Separation_2012.01.docx, which provides additional details regarding calculations, data quality, and references as relevant.</t>
  </si>
  <si>
    <r>
      <t>This unit process provides a summary of relevant input and output flows associated with the operation of a membrane separation unit at an EOR (Enhanced Oil Recovery) gas separation plant. The input is a feed stream containing CO</t>
    </r>
    <r>
      <rPr>
        <vertAlign val="subscript"/>
        <sz val="10"/>
        <color rgb="FF000000"/>
        <rFont val="Arial"/>
        <family val="2"/>
      </rPr>
      <t>2</t>
    </r>
    <r>
      <rPr>
        <sz val="10"/>
        <color rgb="FF000000"/>
        <rFont val="Arial"/>
        <family val="2"/>
      </rPr>
      <t xml:space="preserve"> (carbon dioxide) and hydrocarbons. The outputs are CO</t>
    </r>
    <r>
      <rPr>
        <vertAlign val="subscript"/>
        <sz val="10"/>
        <color rgb="FF000000"/>
        <rFont val="Arial"/>
        <family val="2"/>
      </rPr>
      <t>2</t>
    </r>
    <r>
      <rPr>
        <sz val="10"/>
        <color rgb="FF000000"/>
        <rFont val="Arial"/>
        <family val="2"/>
      </rPr>
      <t xml:space="preserve"> and hydrocarbon streams. The compression of the feed stream occurs in an upstream process.</t>
    </r>
  </si>
  <si>
    <t>carbon dioxide ready for reinjection</t>
  </si>
  <si>
    <t>Mixed hydrocarbon stream that is send to a acid gas removal unit</t>
  </si>
  <si>
    <r>
      <t>Product CO</t>
    </r>
    <r>
      <rPr>
        <vertAlign val="subscript"/>
        <sz val="10"/>
        <color theme="1"/>
        <rFont val="Arial"/>
        <family val="2"/>
      </rPr>
      <t>2</t>
    </r>
  </si>
  <si>
    <t>Mixed hydrocarbon outlet</t>
  </si>
  <si>
    <t>1,5</t>
  </si>
  <si>
    <t>1,3,5</t>
  </si>
  <si>
    <t>Standard density of air</t>
  </si>
  <si>
    <t>kg/m^3</t>
  </si>
  <si>
    <t>lbm/ft^3</t>
  </si>
  <si>
    <t>Molecular mass of air</t>
  </si>
  <si>
    <t>kg/L</t>
  </si>
  <si>
    <t>Permeate Stream</t>
  </si>
  <si>
    <t>%mass</t>
  </si>
  <si>
    <t>Selectivity</t>
  </si>
  <si>
    <t>While selectivity is listed as % in the Ref [3]  table, other literature</t>
  </si>
  <si>
    <t>generally specifies CO2/CH1 selectivities as 5-30. It is assumed that</t>
  </si>
  <si>
    <t>the percentage is a mistake.</t>
  </si>
  <si>
    <t>Fick's law</t>
  </si>
  <si>
    <t>J: molar flow through the membrane per unit area of membrane</t>
  </si>
  <si>
    <t>k: solubility of substance in the membrane</t>
  </si>
  <si>
    <t>D: diffusion coefficient of substance through the membrane</t>
  </si>
  <si>
    <t>Δρ: partial pressure difference between high pressure (input) and low pressure (permeate) side of membrane</t>
  </si>
  <si>
    <t>ℓ: membrane thickness</t>
  </si>
  <si>
    <t>P: permiability or k*D</t>
  </si>
  <si>
    <t>Assumption [4]</t>
  </si>
  <si>
    <t>Fick's law can be used to approximate the solution-diffusion process</t>
  </si>
  <si>
    <t>The partial pressure of all streams on the permeate side are assumed to be 0. In reality this would require an infinitely high stream of some other gas (sweep gas) through the permeate side of the membrane. Even with some amount of CO2 or other constituents in the sweep gas, the contribution of the outlet pressure is expected to be small and controlled at the facility to maximize membrane performance.</t>
  </si>
  <si>
    <t>α: membrane selectivity</t>
  </si>
  <si>
    <t>For all hydrocarbon streams, the membrane selectivity is 1.</t>
  </si>
  <si>
    <t xml:space="preserve">This equation is applied to the H2, H2S, CO2, and N2 streams (Assumption[2]) . </t>
  </si>
  <si>
    <t>М: %-mol of substance</t>
  </si>
  <si>
    <t>kg per mol_permeate</t>
  </si>
  <si>
    <t>%mol in permeate stream</t>
  </si>
  <si>
    <t>Molar flow relative to C1 molar flow in permeate stream</t>
  </si>
  <si>
    <t>Input mass flow</t>
  </si>
  <si>
    <t>CO2 recycle mass flow</t>
  </si>
  <si>
    <t>H2</t>
  </si>
  <si>
    <t>N2</t>
  </si>
  <si>
    <t>CO2</t>
  </si>
  <si>
    <t>H2S</t>
  </si>
  <si>
    <t>C1</t>
  </si>
  <si>
    <t xml:space="preserve">iC4 </t>
  </si>
  <si>
    <t>Inlet flow per kg of CO2 recycle flow</t>
  </si>
  <si>
    <t>kg_in/kg_CO2</t>
  </si>
  <si>
    <t>kg_sales/kg_CO2</t>
  </si>
  <si>
    <t>CO2 recycle flow (reference flow)</t>
  </si>
  <si>
    <t>kg_CO2</t>
  </si>
  <si>
    <t>Total Inlet Flow</t>
  </si>
  <si>
    <t>kg/kg_inlet</t>
  </si>
  <si>
    <t>Recent Developments in CO2 Removal Membrane Technology</t>
  </si>
  <si>
    <t>David Dortmundt</t>
  </si>
  <si>
    <t>Kishore Doshi</t>
  </si>
  <si>
    <t>UOP LLC</t>
  </si>
  <si>
    <t>1999</t>
  </si>
  <si>
    <t>http://www.membrane-guide.eu/download/CO2-removal-membranes.pdf</t>
  </si>
  <si>
    <t>Dortmundt (1999). Recent Developments in CO2 Removal Membrane Technology. UOP LLC, Des Plains Illinois 1999. Accessed October 25, 2012 from http://www.membrane-guide.eu/download/CO2-removal-membranes.pdf</t>
  </si>
  <si>
    <t>EOR Gas - Non-CO2 Fraction</t>
  </si>
  <si>
    <t>EOR Gas - CO2 Fraction</t>
  </si>
  <si>
    <t>Scale the above gas composition based on the composition from an EOR well in the Permian Basin in Reference [4]</t>
  </si>
  <si>
    <t>Reference [4]</t>
  </si>
  <si>
    <t>Gas to Amine AGR</t>
  </si>
  <si>
    <t>of retentate is CO2</t>
  </si>
  <si>
    <t>Assumption [2] and [6]</t>
  </si>
  <si>
    <t>Retintate gas flow per kg of CO2 recycle flow</t>
  </si>
  <si>
    <t>Reference [3] and [5]</t>
  </si>
  <si>
    <r>
      <t>H</t>
    </r>
    <r>
      <rPr>
        <vertAlign val="subscript"/>
        <sz val="11"/>
        <color theme="1"/>
        <rFont val="Calibri"/>
        <family val="2"/>
        <scheme val="minor"/>
      </rPr>
      <t>2</t>
    </r>
    <r>
      <rPr>
        <sz val="11"/>
        <color theme="1"/>
        <rFont val="Calibri"/>
        <family val="2"/>
        <scheme val="minor"/>
      </rPr>
      <t>S is captured and ends up in the hydrocarbon stream and is eventually removed in an amine-based polisher. H</t>
    </r>
    <r>
      <rPr>
        <vertAlign val="subscript"/>
        <sz val="11"/>
        <color theme="1"/>
        <rFont val="Calibri"/>
        <family val="2"/>
        <scheme val="minor"/>
      </rPr>
      <t>2</t>
    </r>
    <r>
      <rPr>
        <sz val="11"/>
        <color theme="1"/>
        <rFont val="Calibri"/>
        <family val="2"/>
        <scheme val="minor"/>
      </rPr>
      <t>S is a negligible flow.</t>
    </r>
  </si>
  <si>
    <t>Membrane unit removes 2/3 of CO2 in feed stream. The remaining 1/3 is in the retentate stream, which is sent to amine based CO2 recovery. (Reference [3])</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</si>
</sst>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0000"/>
    <numFmt numFmtId="174" formatCode="0.0%"/>
    <numFmt numFmtId="175" formatCode="0.0000%"/>
  </numFmts>
  <fonts count="6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u/>
      <sz val="14"/>
      <color theme="1"/>
      <name val="Arial"/>
      <family val="2"/>
    </font>
    <font>
      <b/>
      <sz val="10"/>
      <color theme="1"/>
      <name val="Arial"/>
      <family val="2"/>
    </font>
    <font>
      <b/>
      <i/>
      <sz val="12"/>
      <color theme="1"/>
      <name val="Arial"/>
      <family val="2"/>
    </font>
    <font>
      <b/>
      <u/>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vertAlign val="subscript"/>
      <sz val="10"/>
      <color rgb="FF000000"/>
      <name val="Arial"/>
      <family val="2"/>
    </font>
    <font>
      <vertAlign val="subscript"/>
      <sz val="11"/>
      <color theme="1"/>
      <name val="Calibri"/>
      <family val="2"/>
      <scheme val="minor"/>
    </font>
    <font>
      <i/>
      <vertAlign val="subscript"/>
      <sz val="10"/>
      <name val="Arial"/>
      <family val="2"/>
    </font>
    <font>
      <vertAlign val="subscript"/>
      <sz val="10"/>
      <color theme="1"/>
      <name val="Arial"/>
      <family val="2"/>
    </font>
    <font>
      <sz val="11"/>
      <color theme="1"/>
      <name val="Calibri"/>
      <family val="2"/>
    </font>
    <font>
      <b/>
      <u/>
      <sz val="11"/>
      <color theme="1"/>
      <name val="Calibri"/>
      <family val="2"/>
      <scheme val="minor"/>
    </font>
    <font>
      <sz val="11"/>
      <color theme="9" tint="-0.249977111117893"/>
      <name val="Calibri"/>
      <family val="2"/>
      <scheme val="minor"/>
    </font>
    <font>
      <sz val="10"/>
      <color theme="6" tint="-0.249977111117893"/>
      <name val="Arial"/>
      <family val="2"/>
    </font>
    <font>
      <sz val="11"/>
      <color theme="6" tint="-0.249977111117893"/>
      <name val="Calibri"/>
      <family val="2"/>
      <scheme val="minor"/>
    </font>
    <font>
      <sz val="10"/>
      <color theme="9" tint="-0.249977111117893"/>
      <name val="Arial"/>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9">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32" borderId="0" applyNumberFormat="0" applyBorder="0" applyAlignment="0" applyProtection="0"/>
    <xf numFmtId="0" fontId="34" fillId="16" borderId="0" applyNumberFormat="0" applyBorder="0" applyAlignment="0" applyProtection="0"/>
    <xf numFmtId="0" fontId="35" fillId="33" borderId="44" applyNumberFormat="0" applyAlignment="0" applyProtection="0"/>
    <xf numFmtId="0" fontId="36" fillId="34" borderId="45" applyNumberFormat="0" applyAlignment="0" applyProtection="0"/>
    <xf numFmtId="43" fontId="4" fillId="0" borderId="0" applyFont="0" applyFill="0" applyBorder="0" applyAlignment="0" applyProtection="0"/>
    <xf numFmtId="166" fontId="4" fillId="0" borderId="0" applyFont="0" applyFill="0" applyBorder="0" applyAlignment="0" applyProtection="0">
      <alignment wrapText="1"/>
    </xf>
    <xf numFmtId="166" fontId="4" fillId="0" borderId="0" applyFont="0" applyFill="0" applyBorder="0" applyAlignment="0" applyProtection="0">
      <alignment wrapText="1"/>
    </xf>
    <xf numFmtId="167" fontId="24" fillId="0" borderId="0" applyFont="0" applyFill="0" applyBorder="0" applyAlignment="0" applyProtection="0">
      <alignment vertical="center"/>
    </xf>
    <xf numFmtId="0" fontId="37" fillId="0" borderId="0" applyNumberFormat="0" applyFill="0" applyBorder="0" applyAlignment="0" applyProtection="0"/>
    <xf numFmtId="0" fontId="38" fillId="17" borderId="0" applyNumberFormat="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0" borderId="44" applyNumberFormat="0" applyAlignment="0" applyProtection="0"/>
    <xf numFmtId="0" fontId="44" fillId="0" borderId="49" applyNumberFormat="0" applyFill="0" applyAlignment="0" applyProtection="0"/>
    <xf numFmtId="0" fontId="45"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46"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48" fillId="0" borderId="0">
      <alignment horizontal="center" vertical="center"/>
    </xf>
    <xf numFmtId="0" fontId="49" fillId="0" borderId="0" applyNumberFormat="0" applyFill="0" applyBorder="0" applyAlignment="0" applyProtection="0"/>
    <xf numFmtId="0" fontId="50" fillId="0" borderId="55" applyNumberFormat="0" applyFill="0" applyAlignment="0" applyProtection="0"/>
    <xf numFmtId="0" fontId="51" fillId="0" borderId="0" applyNumberFormat="0" applyFill="0" applyBorder="0" applyAlignment="0" applyProtection="0"/>
    <xf numFmtId="172" fontId="4" fillId="0" borderId="0">
      <alignment horizontal="center" vertical="center"/>
    </xf>
    <xf numFmtId="172" fontId="4" fillId="0" borderId="0">
      <alignment horizontal="center" vertical="center"/>
    </xf>
  </cellStyleXfs>
  <cellXfs count="413">
    <xf numFmtId="0" fontId="0" fillId="0" borderId="0" xfId="0"/>
    <xf numFmtId="0" fontId="5" fillId="2" borderId="0" xfId="3" applyFont="1" applyFill="1" applyAlignment="1"/>
    <xf numFmtId="0" fontId="4" fillId="2" borderId="0" xfId="3" applyFill="1"/>
    <xf numFmtId="0" fontId="4" fillId="0" borderId="0" xfId="3"/>
    <xf numFmtId="0" fontId="6" fillId="3" borderId="1" xfId="3" applyFont="1" applyFill="1" applyBorder="1" applyAlignment="1">
      <alignment horizontal="left" vertical="center"/>
    </xf>
    <xf numFmtId="0" fontId="6" fillId="3" borderId="1" xfId="3" applyFont="1" applyFill="1" applyBorder="1" applyAlignment="1">
      <alignment horizontal="left" vertical="center" wrapText="1"/>
    </xf>
    <xf numFmtId="0" fontId="6" fillId="2" borderId="0" xfId="3" applyFont="1" applyFill="1"/>
    <xf numFmtId="0" fontId="4" fillId="4" borderId="6" xfId="3" applyFont="1" applyFill="1" applyBorder="1" applyAlignment="1">
      <alignment horizontal="left" vertical="center"/>
    </xf>
    <xf numFmtId="0" fontId="4" fillId="0" borderId="0" xfId="3" applyFill="1"/>
    <xf numFmtId="0" fontId="4" fillId="4" borderId="9" xfId="3" applyFont="1" applyFill="1" applyBorder="1" applyAlignment="1">
      <alignment horizontal="left" vertical="center"/>
    </xf>
    <xf numFmtId="0" fontId="4" fillId="5" borderId="9" xfId="3" applyFont="1" applyFill="1" applyBorder="1" applyAlignment="1">
      <alignment horizontal="left" vertical="center"/>
    </xf>
    <xf numFmtId="0" fontId="4" fillId="5" borderId="10" xfId="3" applyFont="1" applyFill="1" applyBorder="1" applyAlignment="1">
      <alignment horizontal="left" vertical="center"/>
    </xf>
    <xf numFmtId="0" fontId="4" fillId="5" borderId="13" xfId="3" applyFont="1" applyFill="1" applyBorder="1" applyAlignment="1">
      <alignment horizontal="left" vertical="center"/>
    </xf>
    <xf numFmtId="0" fontId="4" fillId="2" borderId="0" xfId="3" applyFont="1" applyFill="1"/>
    <xf numFmtId="0" fontId="4" fillId="6" borderId="0" xfId="3" applyFont="1" applyFill="1"/>
    <xf numFmtId="0" fontId="4" fillId="6" borderId="0" xfId="3" applyFill="1"/>
    <xf numFmtId="49" fontId="4" fillId="2" borderId="0" xfId="3" applyNumberFormat="1" applyFont="1" applyFill="1"/>
    <xf numFmtId="0" fontId="4" fillId="2" borderId="0" xfId="3" applyFill="1" applyBorder="1" applyAlignment="1">
      <alignment vertical="top" wrapText="1"/>
    </xf>
    <xf numFmtId="0" fontId="9" fillId="2" borderId="0" xfId="3" applyFont="1" applyFill="1"/>
    <xf numFmtId="0" fontId="9" fillId="0" borderId="0" xfId="3" applyFont="1"/>
    <xf numFmtId="0" fontId="11" fillId="8" borderId="19" xfId="3" applyFont="1" applyFill="1" applyBorder="1"/>
    <xf numFmtId="0" fontId="4" fillId="8" borderId="20" xfId="3" applyFill="1" applyBorder="1"/>
    <xf numFmtId="0" fontId="4" fillId="8" borderId="21" xfId="3" applyFill="1" applyBorder="1"/>
    <xf numFmtId="0" fontId="4" fillId="8" borderId="22" xfId="3" applyFill="1" applyBorder="1"/>
    <xf numFmtId="0" fontId="4" fillId="8" borderId="0" xfId="3" applyFill="1" applyBorder="1"/>
    <xf numFmtId="0" fontId="4" fillId="8" borderId="23" xfId="3" applyFill="1" applyBorder="1"/>
    <xf numFmtId="0" fontId="12" fillId="8" borderId="24" xfId="0" applyFont="1" applyFill="1" applyBorder="1"/>
    <xf numFmtId="0" fontId="4" fillId="8" borderId="9" xfId="3" applyFill="1" applyBorder="1"/>
    <xf numFmtId="0" fontId="4" fillId="8" borderId="25" xfId="3" applyFill="1" applyBorder="1"/>
    <xf numFmtId="0" fontId="8" fillId="2" borderId="0" xfId="3" applyFont="1" applyFill="1" applyAlignment="1">
      <alignment horizontal="center"/>
    </xf>
    <xf numFmtId="0" fontId="6" fillId="3" borderId="16" xfId="3" applyFont="1" applyFill="1" applyBorder="1" applyAlignment="1">
      <alignment horizontal="center"/>
    </xf>
    <xf numFmtId="0" fontId="4" fillId="0" borderId="16" xfId="3" applyFont="1" applyBorder="1" applyProtection="1">
      <protection locked="0"/>
    </xf>
    <xf numFmtId="0" fontId="14" fillId="0" borderId="16" xfId="0" applyFont="1" applyFill="1" applyBorder="1" applyAlignment="1">
      <alignment wrapText="1"/>
    </xf>
    <xf numFmtId="1" fontId="14" fillId="0" borderId="16" xfId="0" applyNumberFormat="1" applyFont="1" applyFill="1" applyBorder="1"/>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6" fillId="9" borderId="16" xfId="3" applyFont="1" applyFill="1" applyBorder="1"/>
    <xf numFmtId="0" fontId="4" fillId="9" borderId="16" xfId="3" applyFill="1" applyBorder="1" applyAlignment="1">
      <alignment vertical="top"/>
    </xf>
    <xf numFmtId="0" fontId="4" fillId="9" borderId="16" xfId="3" applyFill="1" applyBorder="1"/>
    <xf numFmtId="0" fontId="4" fillId="9" borderId="16" xfId="3" applyFill="1" applyBorder="1" applyAlignment="1">
      <alignment horizontal="left"/>
    </xf>
    <xf numFmtId="0" fontId="4" fillId="9" borderId="16" xfId="3" applyFill="1" applyBorder="1" applyAlignment="1"/>
    <xf numFmtId="0" fontId="4" fillId="9" borderId="10" xfId="3" applyFill="1" applyBorder="1" applyAlignment="1"/>
    <xf numFmtId="0" fontId="4" fillId="9" borderId="17" xfId="3" applyFill="1" applyBorder="1" applyAlignment="1"/>
    <xf numFmtId="0" fontId="14" fillId="0" borderId="16" xfId="0" applyFont="1" applyFill="1" applyBorder="1" applyAlignment="1">
      <alignment horizontal="left" vertical="top" wrapText="1"/>
    </xf>
    <xf numFmtId="0" fontId="14" fillId="0" borderId="16" xfId="0" applyFont="1" applyBorder="1" applyAlignment="1">
      <alignment horizontal="left" vertical="top"/>
    </xf>
    <xf numFmtId="0" fontId="4" fillId="0" borderId="16" xfId="3"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2" fontId="14" fillId="10" borderId="16" xfId="0" applyNumberFormat="1" applyFont="1" applyFill="1" applyBorder="1" applyAlignment="1" applyProtection="1">
      <alignment vertical="top"/>
      <protection hidden="1"/>
    </xf>
    <xf numFmtId="0" fontId="4" fillId="0" borderId="16" xfId="3" applyBorder="1" applyAlignment="1" applyProtection="1">
      <alignment horizontal="center" vertical="top"/>
      <protection locked="0"/>
    </xf>
    <xf numFmtId="0" fontId="4" fillId="0" borderId="16" xfId="3" applyBorder="1" applyAlignment="1" applyProtection="1">
      <alignment vertical="top" wrapText="1"/>
      <protection locked="0"/>
    </xf>
    <xf numFmtId="0" fontId="14" fillId="0" borderId="16" xfId="0" applyFont="1" applyFill="1" applyBorder="1"/>
    <xf numFmtId="0" fontId="4" fillId="0" borderId="16" xfId="3" applyFont="1" applyBorder="1" applyAlignment="1" applyProtection="1">
      <alignment vertical="top"/>
      <protection locked="0"/>
    </xf>
    <xf numFmtId="0" fontId="14" fillId="0" borderId="16" xfId="0" applyFont="1" applyBorder="1"/>
    <xf numFmtId="0" fontId="6" fillId="9" borderId="16" xfId="3" applyFont="1" applyFill="1" applyBorder="1" applyAlignment="1">
      <alignment vertical="top"/>
    </xf>
    <xf numFmtId="0" fontId="4" fillId="9" borderId="16" xfId="3" applyFill="1" applyBorder="1" applyAlignment="1">
      <alignment horizontal="center" vertical="top"/>
    </xf>
    <xf numFmtId="0" fontId="4" fillId="9" borderId="16" xfId="3" applyFill="1" applyBorder="1" applyAlignment="1">
      <alignment vertical="top" wrapText="1"/>
    </xf>
    <xf numFmtId="0" fontId="4" fillId="0" borderId="16" xfId="3" applyFont="1" applyFill="1" applyBorder="1" applyAlignment="1" applyProtection="1">
      <alignment vertical="top"/>
      <protection locked="0"/>
    </xf>
    <xf numFmtId="0" fontId="4" fillId="0" borderId="16" xfId="3" applyFont="1" applyFill="1" applyBorder="1"/>
    <xf numFmtId="0" fontId="14" fillId="0" borderId="16" xfId="0" applyFont="1" applyBorder="1" applyAlignment="1" applyProtection="1">
      <alignment vertical="top"/>
      <protection locked="0"/>
    </xf>
    <xf numFmtId="0" fontId="4" fillId="0" borderId="16" xfId="3" applyFill="1" applyBorder="1" applyAlignment="1" applyProtection="1">
      <alignment horizontal="center" vertical="top" wrapText="1"/>
      <protection locked="0"/>
    </xf>
    <xf numFmtId="0" fontId="14" fillId="0" borderId="16" xfId="0" applyFont="1" applyBorder="1" applyAlignment="1">
      <alignment vertical="top"/>
    </xf>
    <xf numFmtId="0" fontId="4" fillId="0" borderId="16" xfId="0" applyFont="1" applyBorder="1"/>
    <xf numFmtId="0" fontId="4" fillId="9" borderId="16" xfId="3"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3" applyFill="1" applyBorder="1" applyAlignment="1" applyProtection="1">
      <alignment vertical="top"/>
      <protection hidden="1"/>
    </xf>
    <xf numFmtId="0" fontId="10" fillId="2" borderId="0" xfId="3" applyFont="1" applyFill="1"/>
    <xf numFmtId="0" fontId="6" fillId="0" borderId="0" xfId="3" applyFont="1"/>
    <xf numFmtId="0" fontId="15" fillId="2" borderId="0" xfId="3" applyFont="1" applyFill="1"/>
    <xf numFmtId="0" fontId="16" fillId="0" borderId="0" xfId="3" applyFont="1" applyFill="1" applyAlignment="1">
      <alignment horizontal="center"/>
    </xf>
    <xf numFmtId="0" fontId="2" fillId="0" borderId="27" xfId="3"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3" applyFont="1" applyFill="1" applyBorder="1" applyAlignment="1">
      <alignment horizontal="right"/>
    </xf>
    <xf numFmtId="164" fontId="14" fillId="6" borderId="32" xfId="0" applyNumberFormat="1" applyFont="1" applyFill="1" applyBorder="1" applyAlignment="1">
      <alignment horizontal="right"/>
    </xf>
    <xf numFmtId="0" fontId="7" fillId="0" borderId="35" xfId="3" applyFont="1" applyFill="1" applyBorder="1" applyAlignment="1">
      <alignment horizontal="center" wrapText="1"/>
    </xf>
    <xf numFmtId="0" fontId="7" fillId="0" borderId="16" xfId="3" applyFont="1" applyFill="1" applyBorder="1" applyAlignment="1">
      <alignment horizontal="center" wrapText="1"/>
    </xf>
    <xf numFmtId="0" fontId="7" fillId="0" borderId="17" xfId="3" applyFont="1" applyFill="1" applyBorder="1" applyAlignment="1">
      <alignment horizontal="center" wrapText="1"/>
    </xf>
    <xf numFmtId="0" fontId="7" fillId="0" borderId="31" xfId="3" applyFont="1" applyBorder="1" applyProtection="1">
      <protection locked="0"/>
    </xf>
    <xf numFmtId="164" fontId="14" fillId="6" borderId="32" xfId="0" applyNumberFormat="1" applyFont="1" applyFill="1" applyBorder="1"/>
    <xf numFmtId="164" fontId="14" fillId="0" borderId="31" xfId="0" applyNumberFormat="1" applyFont="1" applyFill="1" applyBorder="1"/>
    <xf numFmtId="164" fontId="14" fillId="0" borderId="16" xfId="0" applyNumberFormat="1" applyFont="1" applyFill="1" applyBorder="1"/>
    <xf numFmtId="164" fontId="14" fillId="0" borderId="32" xfId="0" applyNumberFormat="1" applyFont="1" applyFill="1" applyBorder="1"/>
    <xf numFmtId="0" fontId="18" fillId="0" borderId="33" xfId="0" applyFont="1" applyBorder="1" applyProtection="1">
      <protection locked="0"/>
    </xf>
    <xf numFmtId="0" fontId="7" fillId="0" borderId="31" xfId="3" applyFont="1" applyFill="1" applyBorder="1" applyProtection="1">
      <protection locked="0"/>
    </xf>
    <xf numFmtId="2" fontId="14" fillId="6" borderId="32" xfId="0" applyNumberFormat="1" applyFont="1" applyFill="1" applyBorder="1"/>
    <xf numFmtId="2" fontId="14" fillId="0" borderId="31" xfId="0" applyNumberFormat="1" applyFont="1" applyFill="1" applyBorder="1"/>
    <xf numFmtId="2" fontId="14" fillId="0" borderId="16" xfId="0" applyNumberFormat="1" applyFont="1" applyFill="1" applyBorder="1"/>
    <xf numFmtId="2" fontId="14" fillId="0" borderId="32" xfId="0" applyNumberFormat="1" applyFont="1" applyFill="1" applyBorder="1"/>
    <xf numFmtId="0" fontId="14" fillId="0" borderId="33" xfId="0" applyFont="1" applyBorder="1" applyProtection="1">
      <protection locked="0"/>
    </xf>
    <xf numFmtId="0" fontId="4" fillId="0" borderId="31" xfId="3" applyFont="1" applyFill="1" applyBorder="1" applyProtection="1">
      <protection locked="0"/>
    </xf>
    <xf numFmtId="11" fontId="14" fillId="6" borderId="32" xfId="0" applyNumberFormat="1" applyFont="1" applyFill="1" applyBorder="1"/>
    <xf numFmtId="11" fontId="14" fillId="0" borderId="31" xfId="0" applyNumberFormat="1" applyFont="1" applyFill="1" applyBorder="1"/>
    <xf numFmtId="11" fontId="14" fillId="0" borderId="16" xfId="0" applyNumberFormat="1" applyFont="1" applyFill="1" applyBorder="1"/>
    <xf numFmtId="11" fontId="14" fillId="0" borderId="32" xfId="0" applyNumberFormat="1" applyFont="1" applyFill="1" applyBorder="1"/>
    <xf numFmtId="165" fontId="14" fillId="6" borderId="32" xfId="0" applyNumberFormat="1" applyFont="1" applyFill="1" applyBorder="1"/>
    <xf numFmtId="165" fontId="14" fillId="0" borderId="31" xfId="0" applyNumberFormat="1" applyFont="1" applyFill="1" applyBorder="1"/>
    <xf numFmtId="165" fontId="14" fillId="0" borderId="16" xfId="0" applyNumberFormat="1" applyFont="1" applyFill="1" applyBorder="1"/>
    <xf numFmtId="165" fontId="14" fillId="0" borderId="32" xfId="0" applyNumberFormat="1" applyFont="1" applyFill="1" applyBorder="1"/>
    <xf numFmtId="0" fontId="4" fillId="0" borderId="36" xfId="3" applyFont="1" applyFill="1" applyBorder="1" applyProtection="1">
      <protection locked="0"/>
    </xf>
    <xf numFmtId="165" fontId="14" fillId="6" borderId="37" xfId="0" applyNumberFormat="1" applyFont="1" applyFill="1" applyBorder="1"/>
    <xf numFmtId="165" fontId="14" fillId="0" borderId="36" xfId="0" applyNumberFormat="1" applyFont="1" applyFill="1" applyBorder="1"/>
    <xf numFmtId="165" fontId="14" fillId="0" borderId="38" xfId="0" applyNumberFormat="1" applyFont="1" applyFill="1" applyBorder="1"/>
    <xf numFmtId="165" fontId="14" fillId="0" borderId="37" xfId="0" applyNumberFormat="1" applyFont="1" applyFill="1" applyBorder="1"/>
    <xf numFmtId="0" fontId="14" fillId="0" borderId="39" xfId="0" applyFont="1" applyBorder="1" applyProtection="1">
      <protection locked="0"/>
    </xf>
    <xf numFmtId="0" fontId="19"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3" applyFont="1" applyFill="1" applyAlignment="1">
      <alignment vertical="top" wrapText="1"/>
    </xf>
    <xf numFmtId="0" fontId="20" fillId="3" borderId="0" xfId="3" applyFont="1" applyFill="1" applyAlignment="1">
      <alignment horizontal="left" vertical="top" wrapText="1"/>
    </xf>
    <xf numFmtId="0" fontId="4" fillId="3" borderId="0" xfId="3" applyFont="1" applyFill="1" applyAlignment="1">
      <alignment horizontal="left" vertical="top" wrapText="1"/>
    </xf>
    <xf numFmtId="0" fontId="4" fillId="3" borderId="0" xfId="3" applyFill="1" applyAlignment="1">
      <alignment horizontal="left" vertical="top" wrapText="1"/>
    </xf>
    <xf numFmtId="0" fontId="4" fillId="3" borderId="0" xfId="3" applyFill="1" applyAlignment="1">
      <alignment vertical="top" wrapText="1"/>
    </xf>
    <xf numFmtId="0" fontId="4" fillId="12" borderId="0" xfId="3" applyFont="1" applyFill="1" applyAlignment="1" applyProtection="1">
      <alignment vertical="top" wrapText="1"/>
      <protection hidden="1"/>
    </xf>
    <xf numFmtId="0" fontId="6" fillId="12" borderId="0" xfId="3" applyFont="1" applyFill="1" applyAlignment="1" applyProtection="1">
      <alignment horizontal="left" vertical="top" wrapText="1"/>
      <protection hidden="1"/>
    </xf>
    <xf numFmtId="0" fontId="6" fillId="12" borderId="0" xfId="3" applyFont="1" applyFill="1" applyAlignment="1" applyProtection="1">
      <alignment horizontal="center" vertical="top" wrapText="1"/>
      <protection hidden="1"/>
    </xf>
    <xf numFmtId="0" fontId="6" fillId="12" borderId="0" xfId="3" applyFont="1" applyFill="1" applyAlignment="1" applyProtection="1">
      <alignment vertical="top" wrapText="1"/>
      <protection hidden="1"/>
    </xf>
    <xf numFmtId="0" fontId="4" fillId="0" borderId="0" xfId="3" applyFont="1" applyFill="1" applyAlignment="1">
      <alignment vertical="top" wrapText="1"/>
    </xf>
    <xf numFmtId="0" fontId="4" fillId="0" borderId="0" xfId="3" applyFont="1" applyFill="1" applyAlignment="1" applyProtection="1">
      <alignment horizontal="left" vertical="top" wrapText="1"/>
      <protection locked="0"/>
    </xf>
    <xf numFmtId="0" fontId="4" fillId="0" borderId="0" xfId="3"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3" applyFill="1" applyAlignment="1" applyProtection="1">
      <alignment vertical="top" wrapText="1"/>
      <protection locked="0"/>
    </xf>
    <xf numFmtId="0" fontId="4" fillId="0" borderId="0" xfId="3" applyFill="1" applyProtection="1">
      <protection locked="0"/>
    </xf>
    <xf numFmtId="0" fontId="13" fillId="0" borderId="0" xfId="3" applyFont="1" applyFill="1" applyAlignment="1" applyProtection="1">
      <alignment horizontal="left" vertical="top" wrapText="1"/>
      <protection locked="0"/>
    </xf>
    <xf numFmtId="0" fontId="4" fillId="0" borderId="0" xfId="3" applyFont="1" applyFill="1" applyAlignment="1" applyProtection="1">
      <alignment vertical="top" wrapText="1"/>
      <protection locked="0"/>
    </xf>
    <xf numFmtId="0" fontId="4" fillId="13" borderId="0" xfId="3" applyFont="1" applyFill="1" applyAlignment="1">
      <alignment vertical="top" wrapText="1"/>
    </xf>
    <xf numFmtId="0" fontId="4" fillId="13" borderId="0" xfId="3" applyFont="1" applyFill="1" applyAlignment="1" applyProtection="1">
      <alignment horizontal="left" vertical="top" wrapText="1"/>
      <protection locked="0"/>
    </xf>
    <xf numFmtId="0" fontId="4" fillId="13" borderId="0" xfId="3" applyFill="1" applyAlignment="1" applyProtection="1">
      <alignment horizontal="left" vertical="top" wrapText="1"/>
      <protection locked="0"/>
    </xf>
    <xf numFmtId="0" fontId="14" fillId="13" borderId="0" xfId="0" applyFont="1" applyFill="1" applyAlignment="1" applyProtection="1">
      <alignment horizontal="left" vertical="top" wrapText="1"/>
      <protection locked="0"/>
    </xf>
    <xf numFmtId="0" fontId="4" fillId="13" borderId="0" xfId="3" applyFill="1" applyAlignment="1" applyProtection="1">
      <alignment vertical="top" wrapText="1"/>
      <protection locked="0"/>
    </xf>
    <xf numFmtId="0" fontId="4" fillId="13" borderId="0" xfId="3" applyFont="1" applyFill="1" applyAlignment="1" applyProtection="1">
      <alignment vertical="top" wrapText="1"/>
      <protection locked="0"/>
    </xf>
    <xf numFmtId="0" fontId="4" fillId="13" borderId="0" xfId="3" applyFill="1" applyProtection="1">
      <protection locked="0"/>
    </xf>
    <xf numFmtId="0" fontId="8" fillId="13" borderId="0" xfId="3" applyFont="1" applyFill="1" applyProtection="1">
      <protection locked="0"/>
    </xf>
    <xf numFmtId="49" fontId="4" fillId="0" borderId="0" xfId="3" applyNumberFormat="1" applyFont="1" applyFill="1" applyAlignment="1" applyProtection="1">
      <alignment horizontal="left" vertical="top" wrapText="1"/>
      <protection locked="0"/>
    </xf>
    <xf numFmtId="49" fontId="4" fillId="0" borderId="0" xfId="3"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3" applyNumberFormat="1" applyFill="1" applyAlignment="1" applyProtection="1">
      <alignment vertical="top" wrapText="1"/>
      <protection locked="0"/>
    </xf>
    <xf numFmtId="49" fontId="4" fillId="0" borderId="0" xfId="3" applyNumberFormat="1" applyFill="1" applyProtection="1">
      <protection locked="0"/>
    </xf>
    <xf numFmtId="0" fontId="4" fillId="13" borderId="0" xfId="4" applyFont="1" applyFill="1" applyAlignment="1" applyProtection="1">
      <alignment horizontal="left" vertical="top" wrapText="1"/>
      <protection locked="0"/>
    </xf>
    <xf numFmtId="49" fontId="4" fillId="13" borderId="0" xfId="3" applyNumberFormat="1" applyFont="1" applyFill="1" applyAlignment="1" applyProtection="1">
      <alignment horizontal="left" vertical="top" wrapText="1"/>
      <protection locked="0"/>
    </xf>
    <xf numFmtId="49" fontId="4" fillId="13" borderId="0" xfId="3" applyNumberFormat="1" applyFill="1" applyAlignment="1" applyProtection="1">
      <alignment horizontal="left" vertical="top" wrapText="1"/>
      <protection locked="0"/>
    </xf>
    <xf numFmtId="49" fontId="14" fillId="13" borderId="0" xfId="0" applyNumberFormat="1" applyFont="1" applyFill="1" applyAlignment="1" applyProtection="1">
      <alignment horizontal="left" vertical="top" wrapText="1"/>
      <protection locked="0"/>
    </xf>
    <xf numFmtId="49" fontId="4" fillId="13" borderId="0" xfId="3" applyNumberFormat="1" applyFill="1" applyAlignment="1" applyProtection="1">
      <alignment vertical="top" wrapText="1"/>
      <protection locked="0"/>
    </xf>
    <xf numFmtId="49" fontId="4" fillId="13" borderId="0" xfId="3" applyNumberFormat="1" applyFill="1" applyProtection="1">
      <protection locked="0"/>
    </xf>
    <xf numFmtId="0" fontId="13" fillId="13" borderId="0" xfId="3" applyFont="1" applyFill="1" applyAlignment="1" applyProtection="1">
      <alignment horizontal="left"/>
      <protection locked="0"/>
    </xf>
    <xf numFmtId="0" fontId="4" fillId="0" borderId="0" xfId="3" applyFont="1" applyFill="1" applyAlignment="1">
      <alignment horizontal="left" vertical="top"/>
    </xf>
    <xf numFmtId="0" fontId="14" fillId="0" borderId="0" xfId="0" applyFont="1" applyAlignment="1">
      <alignment horizontal="left" vertical="top"/>
    </xf>
    <xf numFmtId="0" fontId="4" fillId="0" borderId="0" xfId="3" applyFont="1" applyAlignment="1">
      <alignment horizontal="left" vertical="top"/>
    </xf>
    <xf numFmtId="0" fontId="4" fillId="0" borderId="0" xfId="0" applyFont="1" applyFill="1" applyAlignment="1" applyProtection="1">
      <alignment horizontal="left" vertical="top"/>
      <protection locked="0"/>
    </xf>
    <xf numFmtId="0" fontId="21" fillId="0" borderId="0" xfId="4"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0" fontId="4" fillId="0" borderId="0" xfId="4" applyFont="1" applyFill="1" applyAlignment="1" applyProtection="1">
      <alignment horizontal="left" vertical="top"/>
      <protection locked="0"/>
    </xf>
    <xf numFmtId="49" fontId="4" fillId="0" borderId="0" xfId="3"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3" applyNumberFormat="1" applyFont="1" applyAlignment="1">
      <alignment horizontal="left" vertical="top" wrapText="1"/>
    </xf>
    <xf numFmtId="49" fontId="21" fillId="0" borderId="0" xfId="4" applyNumberFormat="1" applyFont="1" applyFill="1" applyAlignment="1" applyProtection="1">
      <alignment horizontal="left" vertical="top" wrapText="1"/>
      <protection locked="0"/>
    </xf>
    <xf numFmtId="49" fontId="4" fillId="0" borderId="0" xfId="4" applyNumberFormat="1" applyFont="1" applyFill="1" applyAlignment="1" applyProtection="1">
      <alignment horizontal="left" vertical="top" wrapText="1"/>
      <protection locked="0"/>
    </xf>
    <xf numFmtId="0" fontId="4" fillId="13" borderId="0" xfId="3" applyNumberFormat="1" applyFont="1" applyFill="1" applyAlignment="1" applyProtection="1">
      <alignment horizontal="left" vertical="top" wrapText="1"/>
      <protection locked="0"/>
    </xf>
    <xf numFmtId="0" fontId="8" fillId="13" borderId="0" xfId="3" applyFont="1" applyFill="1" applyAlignment="1" applyProtection="1">
      <alignment horizontal="left" vertical="top" wrapText="1"/>
      <protection locked="0"/>
    </xf>
    <xf numFmtId="0" fontId="8" fillId="13" borderId="0" xfId="3" applyFont="1" applyFill="1" applyAlignment="1" applyProtection="1">
      <alignment vertical="top" wrapText="1"/>
      <protection locked="0"/>
    </xf>
    <xf numFmtId="0" fontId="4" fillId="13" borderId="0" xfId="3" applyFont="1" applyFill="1" applyProtection="1">
      <protection locked="0"/>
    </xf>
    <xf numFmtId="0" fontId="4" fillId="14" borderId="0" xfId="3" applyFill="1" applyAlignment="1">
      <alignment vertical="top" wrapText="1"/>
    </xf>
    <xf numFmtId="0" fontId="4" fillId="14" borderId="0" xfId="3" applyFill="1" applyAlignment="1">
      <alignment horizontal="left" vertical="top" wrapText="1"/>
    </xf>
    <xf numFmtId="0" fontId="10" fillId="0" borderId="0" xfId="3" applyFont="1" applyFill="1" applyAlignment="1">
      <alignment wrapText="1"/>
    </xf>
    <xf numFmtId="0" fontId="4" fillId="0" borderId="0" xfId="3" applyAlignment="1">
      <alignment horizontal="left" vertical="top" wrapText="1"/>
    </xf>
    <xf numFmtId="0" fontId="4" fillId="0" borderId="0" xfId="3"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0" fontId="15" fillId="0" borderId="0" xfId="3" applyFont="1" applyAlignment="1">
      <alignment horizontal="left"/>
    </xf>
    <xf numFmtId="0" fontId="4" fillId="0" borderId="0" xfId="3" applyAlignment="1">
      <alignment horizontal="left"/>
    </xf>
    <xf numFmtId="0" fontId="22" fillId="0" borderId="0" xfId="3" applyFont="1" applyFill="1"/>
    <xf numFmtId="0" fontId="4" fillId="0" borderId="0" xfId="3" applyFont="1" applyAlignment="1">
      <alignment horizontal="left" wrapText="1"/>
    </xf>
    <xf numFmtId="0" fontId="6" fillId="0" borderId="16" xfId="3" applyFont="1" applyBorder="1" applyAlignment="1">
      <alignment horizontal="left"/>
    </xf>
    <xf numFmtId="0" fontId="4" fillId="0" borderId="16" xfId="3" applyFont="1" applyBorder="1" applyAlignment="1">
      <alignment horizontal="left" wrapText="1"/>
    </xf>
    <xf numFmtId="0" fontId="4" fillId="0" borderId="16" xfId="3" applyFont="1" applyBorder="1" applyAlignment="1">
      <alignment horizontal="left"/>
    </xf>
    <xf numFmtId="0" fontId="4" fillId="0" borderId="16" xfId="3" applyFont="1" applyBorder="1"/>
    <xf numFmtId="0" fontId="4" fillId="0" borderId="16" xfId="3" applyBorder="1"/>
    <xf numFmtId="0" fontId="4" fillId="5" borderId="16" xfId="3" applyFont="1" applyFill="1" applyBorder="1" applyAlignment="1">
      <alignment horizontal="left" wrapText="1"/>
    </xf>
    <xf numFmtId="0" fontId="8" fillId="5" borderId="16" xfId="3" applyFont="1" applyFill="1" applyBorder="1" applyAlignment="1">
      <alignment horizontal="left" wrapText="1"/>
    </xf>
    <xf numFmtId="0" fontId="8" fillId="5" borderId="16" xfId="3" applyFont="1" applyFill="1" applyBorder="1" applyAlignment="1">
      <alignment horizontal="left"/>
    </xf>
    <xf numFmtId="0" fontId="4" fillId="5" borderId="16" xfId="3" applyFont="1" applyFill="1" applyBorder="1" applyAlignment="1">
      <alignment horizontal="left"/>
    </xf>
    <xf numFmtId="0" fontId="6" fillId="0" borderId="16" xfId="3" applyFont="1" applyFill="1" applyBorder="1" applyAlignment="1">
      <alignment horizontal="left"/>
    </xf>
    <xf numFmtId="0" fontId="4" fillId="0" borderId="16" xfId="3" applyBorder="1" applyAlignment="1">
      <alignment horizontal="left"/>
    </xf>
    <xf numFmtId="0" fontId="6" fillId="6" borderId="16" xfId="3" applyFont="1" applyFill="1" applyBorder="1" applyAlignment="1">
      <alignment horizontal="left" wrapText="1"/>
    </xf>
    <xf numFmtId="0" fontId="23" fillId="7" borderId="0" xfId="3" applyFont="1" applyFill="1"/>
    <xf numFmtId="0" fontId="4" fillId="7" borderId="0" xfId="3" applyFill="1"/>
    <xf numFmtId="0" fontId="6" fillId="10" borderId="42" xfId="3" applyFont="1" applyFill="1" applyBorder="1" applyAlignment="1">
      <alignment horizontal="center"/>
    </xf>
    <xf numFmtId="0" fontId="24" fillId="0" borderId="42" xfId="3" applyFont="1" applyBorder="1" applyAlignment="1">
      <alignment wrapText="1"/>
    </xf>
    <xf numFmtId="0" fontId="25" fillId="0" borderId="42" xfId="3" applyFont="1" applyBorder="1" applyAlignment="1">
      <alignment wrapText="1"/>
    </xf>
    <xf numFmtId="0" fontId="6" fillId="0" borderId="41" xfId="3" applyFont="1" applyBorder="1" applyAlignment="1">
      <alignment wrapText="1"/>
    </xf>
    <xf numFmtId="0" fontId="6" fillId="0" borderId="0" xfId="3" applyFont="1" applyFill="1" applyBorder="1" applyAlignment="1">
      <alignment wrapText="1"/>
    </xf>
    <xf numFmtId="0" fontId="24" fillId="0" borderId="0" xfId="3"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28" fillId="0" borderId="0" xfId="3" applyFont="1" applyFill="1"/>
    <xf numFmtId="0" fontId="14" fillId="0" borderId="0" xfId="3" applyFont="1" applyFill="1"/>
    <xf numFmtId="0" fontId="29" fillId="0" borderId="0" xfId="3" applyFont="1" applyFill="1" applyAlignment="1">
      <alignment horizontal="left"/>
    </xf>
    <xf numFmtId="0" fontId="29" fillId="0" borderId="0" xfId="3" applyFont="1" applyFill="1"/>
    <xf numFmtId="0" fontId="30" fillId="0" borderId="0" xfId="3" applyFont="1" applyFill="1"/>
    <xf numFmtId="0" fontId="14" fillId="0" borderId="0" xfId="3" applyFont="1" applyFill="1" applyAlignment="1">
      <alignment horizontal="left"/>
    </xf>
    <xf numFmtId="0" fontId="31" fillId="0" borderId="0" xfId="3" applyFont="1" applyFill="1" applyAlignment="1">
      <alignment horizontal="left"/>
    </xf>
    <xf numFmtId="0" fontId="11" fillId="0" borderId="0" xfId="3" applyFont="1" applyFill="1"/>
    <xf numFmtId="0" fontId="14" fillId="0" borderId="0" xfId="0" applyFont="1"/>
    <xf numFmtId="0" fontId="4" fillId="0" borderId="0" xfId="3" applyFont="1" applyFill="1"/>
    <xf numFmtId="0" fontId="4" fillId="0" borderId="0" xfId="3" applyFont="1" applyFill="1" applyAlignment="1">
      <alignment horizontal="right"/>
    </xf>
    <xf numFmtId="0" fontId="4" fillId="0" borderId="0" xfId="3" applyFont="1"/>
    <xf numFmtId="0" fontId="11" fillId="0" borderId="0" xfId="3" applyFont="1"/>
    <xf numFmtId="2" fontId="14" fillId="0" borderId="0" xfId="0" applyNumberFormat="1" applyFont="1"/>
    <xf numFmtId="0" fontId="4" fillId="0" borderId="0" xfId="3" applyNumberFormat="1" applyFont="1"/>
    <xf numFmtId="165" fontId="13" fillId="0" borderId="0" xfId="0" applyNumberFormat="1" applyFont="1" applyFill="1" applyBorder="1" applyAlignment="1">
      <alignment horizontal="right" vertical="center"/>
    </xf>
    <xf numFmtId="0" fontId="21" fillId="0" borderId="0" xfId="4" applyFont="1" applyAlignment="1" applyProtection="1"/>
    <xf numFmtId="0" fontId="4" fillId="0" borderId="10" xfId="3" applyFont="1" applyFill="1" applyBorder="1" applyAlignment="1">
      <alignment horizontal="center" vertical="center" wrapText="1"/>
    </xf>
    <xf numFmtId="0" fontId="4" fillId="0" borderId="1" xfId="3" applyFont="1" applyBorder="1" applyAlignment="1" applyProtection="1">
      <protection locked="0"/>
    </xf>
    <xf numFmtId="0" fontId="4" fillId="0" borderId="17" xfId="3" applyFont="1" applyBorder="1" applyAlignment="1" applyProtection="1">
      <protection locked="0"/>
    </xf>
    <xf numFmtId="0" fontId="4" fillId="0" borderId="18" xfId="3" applyFont="1" applyBorder="1" applyProtection="1">
      <protection locked="0"/>
    </xf>
    <xf numFmtId="0" fontId="4" fillId="2" borderId="0" xfId="3" applyFont="1" applyFill="1" applyAlignment="1">
      <alignment horizontal="center"/>
    </xf>
    <xf numFmtId="0" fontId="4" fillId="7" borderId="0" xfId="3" applyFont="1" applyFill="1" applyBorder="1" applyAlignment="1" applyProtection="1">
      <alignment horizontal="left"/>
      <protection locked="0"/>
    </xf>
    <xf numFmtId="0" fontId="4" fillId="2" borderId="0" xfId="3" applyFont="1" applyFill="1" applyAlignment="1">
      <alignment horizontal="right"/>
    </xf>
    <xf numFmtId="0" fontId="4" fillId="0" borderId="2" xfId="3" applyFont="1" applyFill="1" applyBorder="1"/>
    <xf numFmtId="0" fontId="4" fillId="0" borderId="4" xfId="3" applyFont="1" applyFill="1" applyBorder="1"/>
    <xf numFmtId="0" fontId="0" fillId="0" borderId="0" xfId="0" applyBorder="1"/>
    <xf numFmtId="11" fontId="0" fillId="0" borderId="0" xfId="0" applyNumberFormat="1" applyBorder="1"/>
    <xf numFmtId="0" fontId="0" fillId="0" borderId="0" xfId="0" applyFill="1"/>
    <xf numFmtId="0" fontId="0" fillId="0" borderId="0" xfId="0" applyFill="1" applyBorder="1"/>
    <xf numFmtId="0" fontId="14" fillId="0" borderId="0" xfId="0" applyFont="1" applyFill="1"/>
    <xf numFmtId="1" fontId="14" fillId="0" borderId="0" xfId="0" applyNumberFormat="1" applyFont="1" applyFill="1"/>
    <xf numFmtId="174" fontId="14" fillId="0" borderId="0" xfId="2" applyNumberFormat="1" applyFont="1"/>
    <xf numFmtId="1" fontId="14" fillId="0" borderId="0" xfId="0" applyNumberFormat="1" applyFont="1"/>
    <xf numFmtId="173" fontId="14" fillId="0" borderId="0" xfId="0" applyNumberFormat="1" applyFont="1" applyFill="1"/>
    <xf numFmtId="2" fontId="14" fillId="0" borderId="0" xfId="0" applyNumberFormat="1" applyFont="1" applyFill="1"/>
    <xf numFmtId="165" fontId="14" fillId="0" borderId="0" xfId="0" applyNumberFormat="1" applyFont="1" applyFill="1"/>
    <xf numFmtId="11" fontId="14" fillId="0" borderId="0" xfId="0" applyNumberFormat="1" applyFont="1" applyFill="1"/>
    <xf numFmtId="9" fontId="14" fillId="0" borderId="0" xfId="2" applyFont="1" applyFill="1"/>
    <xf numFmtId="164" fontId="14" fillId="0" borderId="0" xfId="0" applyNumberFormat="1" applyFont="1"/>
    <xf numFmtId="2" fontId="0" fillId="0" borderId="0" xfId="0" applyNumberFormat="1" applyFill="1"/>
    <xf numFmtId="11" fontId="14" fillId="0" borderId="0" xfId="2" applyNumberFormat="1" applyFont="1" applyFill="1"/>
    <xf numFmtId="11" fontId="14" fillId="0" borderId="0" xfId="0" applyNumberFormat="1" applyFont="1" applyFill="1" applyBorder="1"/>
    <xf numFmtId="164" fontId="14" fillId="6" borderId="0" xfId="0" applyNumberFormat="1" applyFont="1" applyFill="1"/>
    <xf numFmtId="3" fontId="14" fillId="0" borderId="0" xfId="0" applyNumberFormat="1" applyFont="1"/>
    <xf numFmtId="0" fontId="4" fillId="3" borderId="2" xfId="3" applyFont="1" applyFill="1" applyBorder="1" applyAlignment="1">
      <alignment horizontal="left" vertical="center"/>
    </xf>
    <xf numFmtId="0" fontId="4" fillId="3" borderId="3" xfId="3" applyFont="1" applyFill="1" applyBorder="1" applyAlignment="1">
      <alignment horizontal="left" vertical="center"/>
    </xf>
    <xf numFmtId="0" fontId="4" fillId="3" borderId="4" xfId="3" applyFont="1" applyFill="1" applyBorder="1" applyAlignment="1">
      <alignment horizontal="left" vertical="center"/>
    </xf>
    <xf numFmtId="165" fontId="14" fillId="10" borderId="16" xfId="1" applyNumberFormat="1" applyFont="1" applyFill="1" applyBorder="1" applyAlignment="1" applyProtection="1">
      <alignment vertical="top"/>
      <protection hidden="1"/>
    </xf>
    <xf numFmtId="0" fontId="4" fillId="0" borderId="16" xfId="3" applyBorder="1" applyAlignment="1" applyProtection="1">
      <alignment horizontal="center" vertical="top" wrapText="1"/>
      <protection locked="0"/>
    </xf>
    <xf numFmtId="1" fontId="0" fillId="0" borderId="0" xfId="0" applyNumberFormat="1"/>
    <xf numFmtId="165" fontId="0" fillId="0" borderId="0" xfId="0" applyNumberFormat="1" applyFill="1"/>
    <xf numFmtId="0" fontId="14" fillId="0" borderId="0" xfId="0" applyFont="1" applyBorder="1"/>
    <xf numFmtId="0" fontId="14" fillId="0" borderId="0" xfId="3" applyFont="1" applyFill="1" applyBorder="1"/>
    <xf numFmtId="0" fontId="56" fillId="0" borderId="0" xfId="0" applyFont="1"/>
    <xf numFmtId="0" fontId="0" fillId="0" borderId="0" xfId="0" applyBorder="1" applyAlignment="1">
      <alignment wrapText="1"/>
    </xf>
    <xf numFmtId="0" fontId="29" fillId="0" borderId="0" xfId="3" applyFont="1" applyFill="1" applyBorder="1"/>
    <xf numFmtId="0" fontId="0" fillId="0" borderId="0" xfId="0" applyBorder="1" applyAlignment="1">
      <alignment horizontal="center" wrapText="1"/>
    </xf>
    <xf numFmtId="10" fontId="0" fillId="0" borderId="0" xfId="0" applyNumberFormat="1" applyBorder="1" applyAlignment="1">
      <alignment horizontal="center"/>
    </xf>
    <xf numFmtId="0" fontId="0" fillId="0" borderId="0" xfId="0" applyFill="1" applyBorder="1" applyAlignment="1">
      <alignment horizontal="center"/>
    </xf>
    <xf numFmtId="2" fontId="0" fillId="0" borderId="0" xfId="0" applyNumberFormat="1" applyBorder="1"/>
    <xf numFmtId="164" fontId="0" fillId="0" borderId="0" xfId="0" applyNumberFormat="1" applyBorder="1"/>
    <xf numFmtId="0" fontId="14" fillId="0" borderId="19" xfId="0" applyFont="1" applyBorder="1"/>
    <xf numFmtId="0" fontId="0" fillId="0" borderId="20" xfId="0" applyBorder="1"/>
    <xf numFmtId="0" fontId="14" fillId="0" borderId="20" xfId="0" applyFont="1" applyBorder="1"/>
    <xf numFmtId="0" fontId="14" fillId="0" borderId="21" xfId="0" applyFont="1" applyBorder="1"/>
    <xf numFmtId="0" fontId="14" fillId="0" borderId="23" xfId="0" applyFont="1" applyBorder="1"/>
    <xf numFmtId="0" fontId="14" fillId="0" borderId="22" xfId="0" applyFont="1" applyBorder="1"/>
    <xf numFmtId="0" fontId="0" fillId="0" borderId="22" xfId="0" applyFill="1" applyBorder="1"/>
    <xf numFmtId="2" fontId="0" fillId="0" borderId="9" xfId="0" applyNumberFormat="1" applyBorder="1"/>
    <xf numFmtId="0" fontId="0" fillId="0" borderId="9" xfId="0" applyFill="1" applyBorder="1" applyAlignment="1">
      <alignment horizontal="center"/>
    </xf>
    <xf numFmtId="164" fontId="0" fillId="0" borderId="9" xfId="0" applyNumberFormat="1" applyBorder="1"/>
    <xf numFmtId="10" fontId="0" fillId="0" borderId="9" xfId="0" applyNumberFormat="1" applyBorder="1" applyAlignment="1">
      <alignment horizontal="center"/>
    </xf>
    <xf numFmtId="0" fontId="14" fillId="0" borderId="9" xfId="0" applyFont="1" applyBorder="1"/>
    <xf numFmtId="0" fontId="14" fillId="0" borderId="25" xfId="0" applyFont="1" applyBorder="1"/>
    <xf numFmtId="0" fontId="0" fillId="0" borderId="0" xfId="0" applyAlignment="1">
      <alignment horizontal="right"/>
    </xf>
    <xf numFmtId="9" fontId="0" fillId="0" borderId="0" xfId="0" applyNumberFormat="1"/>
    <xf numFmtId="0" fontId="31" fillId="0" borderId="0" xfId="0" applyFont="1" applyAlignment="1">
      <alignment horizontal="center"/>
    </xf>
    <xf numFmtId="10" fontId="14" fillId="0" borderId="0" xfId="0" applyNumberFormat="1" applyFont="1" applyFill="1"/>
    <xf numFmtId="9" fontId="58" fillId="0" borderId="0" xfId="0" applyNumberFormat="1" applyFont="1"/>
    <xf numFmtId="1" fontId="59" fillId="0" borderId="0" xfId="0" applyNumberFormat="1" applyFont="1"/>
    <xf numFmtId="175" fontId="60" fillId="0" borderId="0" xfId="0" applyNumberFormat="1" applyFont="1"/>
    <xf numFmtId="0" fontId="60" fillId="0" borderId="0" xfId="0" applyFont="1"/>
    <xf numFmtId="164" fontId="4" fillId="0" borderId="16" xfId="3" applyNumberFormat="1" applyBorder="1" applyAlignment="1" applyProtection="1">
      <alignment vertical="top"/>
      <protection locked="0"/>
    </xf>
    <xf numFmtId="164" fontId="4" fillId="0" borderId="16" xfId="3" applyNumberFormat="1" applyFont="1" applyBorder="1" applyAlignment="1" applyProtection="1">
      <alignment vertical="top"/>
      <protection locked="0"/>
    </xf>
    <xf numFmtId="164" fontId="14" fillId="10" borderId="16" xfId="0" applyNumberFormat="1" applyFont="1" applyFill="1" applyBorder="1" applyAlignment="1" applyProtection="1">
      <alignment vertical="top"/>
      <protection hidden="1"/>
    </xf>
    <xf numFmtId="164" fontId="0" fillId="0" borderId="0" xfId="0" applyNumberFormat="1" applyAlignment="1">
      <alignment horizontal="center"/>
    </xf>
    <xf numFmtId="164" fontId="0" fillId="0" borderId="0" xfId="0" applyNumberFormat="1"/>
    <xf numFmtId="10" fontId="61" fillId="0" borderId="0" xfId="0" applyNumberFormat="1" applyFont="1" applyFill="1"/>
    <xf numFmtId="0" fontId="14" fillId="0" borderId="0" xfId="3" applyFont="1" applyFill="1" applyAlignment="1">
      <alignment horizontal="right"/>
    </xf>
    <xf numFmtId="0" fontId="4" fillId="2" borderId="0" xfId="3" applyFont="1" applyFill="1" applyAlignment="1">
      <alignment horizontal="left" wrapText="1"/>
    </xf>
    <xf numFmtId="0" fontId="4" fillId="2" borderId="0" xfId="3" applyFont="1" applyFill="1" applyAlignment="1">
      <alignment horizontal="left" vertical="center" wrapText="1"/>
    </xf>
    <xf numFmtId="0" fontId="6" fillId="5" borderId="8" xfId="3" applyFont="1" applyFill="1" applyBorder="1" applyAlignment="1">
      <alignment horizontal="center" vertical="center" textRotation="90"/>
    </xf>
    <xf numFmtId="0" fontId="6" fillId="5" borderId="12" xfId="3" applyFont="1" applyFill="1" applyBorder="1" applyAlignment="1">
      <alignment horizontal="center" vertical="center" textRotation="90"/>
    </xf>
    <xf numFmtId="0" fontId="4" fillId="5" borderId="10"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14" xfId="3" applyFont="1" applyFill="1" applyBorder="1" applyAlignment="1">
      <alignment horizontal="left" vertical="center" wrapText="1"/>
    </xf>
    <xf numFmtId="0" fontId="4" fillId="5" borderId="15" xfId="3" applyFont="1" applyFill="1" applyBorder="1" applyAlignment="1">
      <alignment horizontal="left" vertical="center" wrapText="1"/>
    </xf>
    <xf numFmtId="0" fontId="5" fillId="2" borderId="0" xfId="3" applyFont="1" applyFill="1" applyAlignment="1">
      <alignment horizontal="center"/>
    </xf>
    <xf numFmtId="0" fontId="4" fillId="3" borderId="2" xfId="3" applyFont="1" applyFill="1" applyBorder="1" applyAlignment="1">
      <alignment horizontal="left" vertical="center" wrapText="1"/>
    </xf>
    <xf numFmtId="0" fontId="4" fillId="3" borderId="3" xfId="3" applyFont="1" applyFill="1" applyBorder="1" applyAlignment="1">
      <alignment horizontal="left" vertical="center" wrapText="1"/>
    </xf>
    <xf numFmtId="0" fontId="4" fillId="3" borderId="4" xfId="3" applyFont="1" applyFill="1" applyBorder="1" applyAlignment="1">
      <alignment horizontal="left" vertical="center" wrapText="1"/>
    </xf>
    <xf numFmtId="0" fontId="6" fillId="4" borderId="5" xfId="3" applyFont="1" applyFill="1" applyBorder="1" applyAlignment="1">
      <alignment horizontal="center" vertical="center" textRotation="90"/>
    </xf>
    <xf numFmtId="0" fontId="6" fillId="4" borderId="8" xfId="3" applyFont="1" applyFill="1" applyBorder="1" applyAlignment="1">
      <alignment horizontal="center" vertical="center" textRotation="90"/>
    </xf>
    <xf numFmtId="0" fontId="4" fillId="4" borderId="6" xfId="3" applyFont="1" applyFill="1" applyBorder="1" applyAlignment="1">
      <alignment horizontal="left" vertical="center" wrapText="1"/>
    </xf>
    <xf numFmtId="0" fontId="4" fillId="4" borderId="7" xfId="3" applyFont="1" applyFill="1" applyBorder="1" applyAlignment="1">
      <alignment horizontal="left" vertical="center" wrapText="1"/>
    </xf>
    <xf numFmtId="0" fontId="4" fillId="4" borderId="10"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0" borderId="16" xfId="3" applyFont="1" applyFill="1" applyBorder="1" applyAlignment="1" applyProtection="1">
      <alignment horizontal="left" vertical="top" wrapText="1"/>
      <protection locked="0"/>
    </xf>
    <xf numFmtId="0" fontId="4" fillId="9" borderId="16" xfId="3"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0" fillId="0" borderId="2" xfId="3" applyFont="1" applyBorder="1" applyAlignment="1">
      <alignment horizontal="center"/>
    </xf>
    <xf numFmtId="0" fontId="10" fillId="0" borderId="3" xfId="3" applyFont="1" applyBorder="1" applyAlignment="1">
      <alignment horizontal="center"/>
    </xf>
    <xf numFmtId="0" fontId="10" fillId="0" borderId="4" xfId="3" applyFont="1" applyBorder="1" applyAlignment="1">
      <alignment horizontal="center"/>
    </xf>
    <xf numFmtId="0" fontId="6" fillId="3" borderId="16" xfId="3" applyFont="1" applyFill="1" applyBorder="1" applyAlignment="1">
      <alignment horizontal="center"/>
    </xf>
    <xf numFmtId="0" fontId="4" fillId="0" borderId="1" xfId="3" applyFont="1" applyBorder="1" applyAlignment="1" applyProtection="1">
      <alignment horizontal="left"/>
      <protection locked="0"/>
    </xf>
    <xf numFmtId="0" fontId="4" fillId="0" borderId="10" xfId="3" applyFont="1" applyBorder="1" applyAlignment="1" applyProtection="1">
      <alignment horizontal="left"/>
      <protection locked="0"/>
    </xf>
    <xf numFmtId="0" fontId="4" fillId="0" borderId="17" xfId="3" applyFont="1" applyBorder="1" applyAlignment="1" applyProtection="1">
      <alignment horizontal="left"/>
      <protection locked="0"/>
    </xf>
    <xf numFmtId="0" fontId="6" fillId="3" borderId="1" xfId="3" applyFont="1" applyFill="1" applyBorder="1" applyAlignment="1">
      <alignment horizontal="left" vertical="center"/>
    </xf>
    <xf numFmtId="0" fontId="6" fillId="3" borderId="17" xfId="3" applyFont="1" applyFill="1" applyBorder="1" applyAlignment="1">
      <alignment horizontal="left" vertical="center"/>
    </xf>
    <xf numFmtId="0" fontId="4" fillId="0" borderId="16" xfId="3" applyBorder="1" applyAlignment="1" applyProtection="1">
      <alignment horizontal="center"/>
      <protection locked="0"/>
    </xf>
    <xf numFmtId="0" fontId="6" fillId="3" borderId="1" xfId="3" applyFont="1" applyFill="1" applyBorder="1" applyAlignment="1">
      <alignment horizontal="center"/>
    </xf>
    <xf numFmtId="0" fontId="6" fillId="3" borderId="10" xfId="3" applyFont="1" applyFill="1" applyBorder="1" applyAlignment="1">
      <alignment horizontal="center"/>
    </xf>
    <xf numFmtId="0" fontId="6" fillId="3" borderId="17" xfId="3" applyFont="1" applyFill="1" applyBorder="1" applyAlignment="1">
      <alignment horizontal="center"/>
    </xf>
    <xf numFmtId="0" fontId="6" fillId="3" borderId="16" xfId="3" applyFont="1" applyFill="1" applyBorder="1" applyAlignment="1">
      <alignment horizontal="left"/>
    </xf>
    <xf numFmtId="0" fontId="4" fillId="0" borderId="16" xfId="3"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7" borderId="16" xfId="3" applyFont="1" applyFill="1" applyBorder="1" applyAlignment="1" applyProtection="1">
      <alignment horizontal="left"/>
      <protection locked="0"/>
    </xf>
    <xf numFmtId="0" fontId="6" fillId="3" borderId="1" xfId="3" applyFont="1" applyFill="1" applyBorder="1" applyAlignment="1">
      <alignment horizontal="left" vertical="top"/>
    </xf>
    <xf numFmtId="0" fontId="6" fillId="3" borderId="17" xfId="3" applyFont="1" applyFill="1" applyBorder="1" applyAlignment="1">
      <alignment horizontal="left" vertical="top"/>
    </xf>
    <xf numFmtId="0" fontId="4" fillId="0" borderId="1" xfId="3" applyFont="1" applyBorder="1" applyAlignment="1" applyProtection="1">
      <alignment horizontal="left" vertical="top" wrapText="1"/>
      <protection locked="0"/>
    </xf>
    <xf numFmtId="0" fontId="4" fillId="0" borderId="10" xfId="3" applyFont="1" applyBorder="1" applyAlignment="1" applyProtection="1">
      <alignment horizontal="left" vertical="top" wrapText="1"/>
      <protection locked="0"/>
    </xf>
    <xf numFmtId="0" fontId="4" fillId="0" borderId="17" xfId="3" applyFont="1" applyBorder="1" applyAlignment="1" applyProtection="1">
      <alignment horizontal="left" vertical="top" wrapText="1"/>
      <protection locked="0"/>
    </xf>
    <xf numFmtId="0" fontId="4" fillId="0" borderId="1" xfId="3" applyBorder="1" applyAlignment="1" applyProtection="1">
      <alignment horizontal="left"/>
      <protection locked="0"/>
    </xf>
    <xf numFmtId="0" fontId="4" fillId="0" borderId="17" xfId="3" applyBorder="1" applyAlignment="1" applyProtection="1">
      <alignment horizontal="left"/>
      <protection locked="0"/>
    </xf>
    <xf numFmtId="0" fontId="6" fillId="3" borderId="1" xfId="3" applyFont="1" applyFill="1" applyBorder="1" applyAlignment="1">
      <alignment horizontal="left"/>
    </xf>
    <xf numFmtId="0" fontId="6" fillId="3" borderId="17" xfId="3" applyFont="1" applyFill="1" applyBorder="1" applyAlignment="1">
      <alignment horizontal="left"/>
    </xf>
    <xf numFmtId="0" fontId="17"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6" fillId="0" borderId="0" xfId="3" applyFont="1" applyFill="1" applyAlignment="1">
      <alignment horizontal="center"/>
    </xf>
    <xf numFmtId="0" fontId="6" fillId="0" borderId="26" xfId="3" applyFont="1" applyFill="1" applyBorder="1" applyAlignment="1">
      <alignment horizontal="center"/>
    </xf>
    <xf numFmtId="0" fontId="6" fillId="0" borderId="31" xfId="3"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3" applyFont="1" applyFill="1" applyBorder="1" applyAlignment="1">
      <alignment horizontal="center"/>
    </xf>
    <xf numFmtId="0" fontId="6" fillId="0" borderId="33" xfId="3" applyFont="1" applyFill="1" applyBorder="1" applyAlignment="1">
      <alignment horizontal="center"/>
    </xf>
    <xf numFmtId="0" fontId="17" fillId="0" borderId="35" xfId="0" applyFont="1" applyFill="1" applyBorder="1" applyAlignment="1">
      <alignment horizontal="center"/>
    </xf>
    <xf numFmtId="0" fontId="17" fillId="0" borderId="10" xfId="0" applyFont="1" applyFill="1" applyBorder="1" applyAlignment="1">
      <alignment horizontal="center"/>
    </xf>
    <xf numFmtId="0" fontId="17"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3" applyFont="1" applyFill="1" applyBorder="1" applyAlignment="1">
      <alignment horizontal="left" wrapText="1"/>
    </xf>
    <xf numFmtId="0" fontId="6" fillId="10" borderId="40" xfId="3" applyFont="1" applyFill="1" applyBorder="1" applyAlignment="1">
      <alignment horizontal="center" wrapText="1"/>
    </xf>
    <xf numFmtId="0" fontId="6" fillId="10" borderId="41" xfId="3" applyFont="1" applyFill="1" applyBorder="1" applyAlignment="1">
      <alignment horizontal="center" wrapText="1"/>
    </xf>
    <xf numFmtId="0" fontId="6" fillId="10" borderId="2" xfId="3" applyFont="1" applyFill="1" applyBorder="1" applyAlignment="1">
      <alignment horizontal="center"/>
    </xf>
    <xf numFmtId="0" fontId="6" fillId="10" borderId="3" xfId="3" applyFont="1" applyFill="1" applyBorder="1" applyAlignment="1">
      <alignment horizontal="center"/>
    </xf>
    <xf numFmtId="0" fontId="6" fillId="10" borderId="4" xfId="3" applyFont="1" applyFill="1" applyBorder="1" applyAlignment="1">
      <alignment horizontal="center"/>
    </xf>
    <xf numFmtId="0" fontId="6" fillId="0" borderId="40" xfId="3" applyFont="1" applyBorder="1" applyAlignment="1">
      <alignment horizontal="center" wrapText="1"/>
    </xf>
    <xf numFmtId="0" fontId="6" fillId="0" borderId="43" xfId="3" applyFont="1" applyBorder="1" applyAlignment="1">
      <alignment horizontal="center" wrapText="1"/>
    </xf>
    <xf numFmtId="0" fontId="6" fillId="0" borderId="41" xfId="3" applyFont="1" applyBorder="1" applyAlignment="1">
      <alignment horizontal="center" wrapText="1"/>
    </xf>
    <xf numFmtId="0" fontId="24" fillId="0" borderId="2" xfId="3" applyFont="1" applyBorder="1" applyAlignment="1">
      <alignment wrapText="1"/>
    </xf>
    <xf numFmtId="0" fontId="24" fillId="0" borderId="4" xfId="3" applyFont="1" applyBorder="1" applyAlignment="1">
      <alignment wrapText="1"/>
    </xf>
    <xf numFmtId="0" fontId="24" fillId="0" borderId="3" xfId="3" applyFont="1" applyBorder="1" applyAlignment="1">
      <alignment wrapText="1"/>
    </xf>
    <xf numFmtId="0" fontId="25" fillId="0" borderId="2" xfId="3" applyFont="1" applyBorder="1" applyAlignment="1">
      <alignment wrapText="1"/>
    </xf>
    <xf numFmtId="0" fontId="25" fillId="0" borderId="4" xfId="3" applyFont="1" applyBorder="1" applyAlignment="1">
      <alignment wrapText="1"/>
    </xf>
    <xf numFmtId="0" fontId="25" fillId="0" borderId="2" xfId="3" applyFont="1" applyBorder="1"/>
    <xf numFmtId="0" fontId="25" fillId="0" borderId="4" xfId="3" applyFont="1" applyBorder="1"/>
    <xf numFmtId="0" fontId="31" fillId="0" borderId="0" xfId="0" applyFont="1" applyAlignment="1">
      <alignment horizontal="center"/>
    </xf>
    <xf numFmtId="0" fontId="57" fillId="0" borderId="0" xfId="0" applyFont="1" applyAlignment="1">
      <alignment horizontal="center"/>
    </xf>
    <xf numFmtId="0" fontId="11" fillId="0" borderId="0" xfId="3" applyFont="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5"/>
    <cellStyle name="20% - Accent1 2 2" xfId="6"/>
    <cellStyle name="20% - Accent2 2" xfId="7"/>
    <cellStyle name="20% - Accent2 2 2" xfId="8"/>
    <cellStyle name="20% - Accent3 2" xfId="9"/>
    <cellStyle name="20% - Accent3 2 2" xfId="10"/>
    <cellStyle name="20% - Accent4 2" xfId="11"/>
    <cellStyle name="20% - Accent4 2 2" xfId="12"/>
    <cellStyle name="20% - Accent5 2" xfId="13"/>
    <cellStyle name="20% - Accent5 2 2" xfId="14"/>
    <cellStyle name="20% - Accent6 2" xfId="15"/>
    <cellStyle name="20% - Accent6 2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5 2 2" xfId="26"/>
    <cellStyle name="40% - Accent6 2" xfId="27"/>
    <cellStyle name="40% - Accent6 2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4"/>
    <cellStyle name="DateTime" xfId="45"/>
    <cellStyle name="DateTime 2" xfId="46"/>
    <cellStyle name="Euro" xfId="47"/>
    <cellStyle name="Explanatory Text 2" xfId="48"/>
    <cellStyle name="Good 2" xfId="49"/>
    <cellStyle name="Heading 1 2" xfId="50"/>
    <cellStyle name="Heading 2 2" xfId="51"/>
    <cellStyle name="Heading 3 2" xfId="52"/>
    <cellStyle name="Heading 4 2" xfId="53"/>
    <cellStyle name="Hyperlink" xfId="4" builtinId="8"/>
    <cellStyle name="Hyperlink 2" xfId="54"/>
    <cellStyle name="Input 2" xfId="55"/>
    <cellStyle name="Linked Cell 2" xfId="56"/>
    <cellStyle name="Neutral 2" xfId="57"/>
    <cellStyle name="Normal" xfId="0" builtinId="0"/>
    <cellStyle name="Normal 2" xfId="3"/>
    <cellStyle name="Normal 3" xfId="58"/>
    <cellStyle name="Note 2" xfId="59"/>
    <cellStyle name="Note 2 2" xfId="60"/>
    <cellStyle name="Output 2" xfId="61"/>
    <cellStyle name="Percent" xfId="2" builtinId="5"/>
    <cellStyle name="Percent 2" xfId="62"/>
    <cellStyle name="Percent 2 2" xfId="63"/>
    <cellStyle name="Percent 2 3" xfId="64"/>
    <cellStyle name="Standard_Bsp-Datenaustausch_S&amp;U" xfId="65"/>
    <cellStyle name="Style 21" xfId="66"/>
    <cellStyle name="Style 22" xfId="67"/>
    <cellStyle name="Style 23" xfId="68"/>
    <cellStyle name="Style 23 2" xfId="69"/>
    <cellStyle name="Style 24" xfId="70"/>
    <cellStyle name="Style 24 2" xfId="71"/>
    <cellStyle name="Style 25" xfId="72"/>
    <cellStyle name="Style 25 2" xfId="73"/>
    <cellStyle name="Style 26" xfId="74"/>
    <cellStyle name="Style 26 2" xfId="75"/>
    <cellStyle name="Style 27" xfId="76"/>
    <cellStyle name="Style 27 2" xfId="77"/>
    <cellStyle name="Style 28" xfId="78"/>
    <cellStyle name="Style 28 2" xfId="79"/>
    <cellStyle name="Style 29" xfId="80"/>
    <cellStyle name="Style 29 2" xfId="81"/>
    <cellStyle name="Style 30" xfId="82"/>
    <cellStyle name="Style 30 2" xfId="83"/>
    <cellStyle name="Style 31" xfId="84"/>
    <cellStyle name="Style 31 2" xfId="85"/>
    <cellStyle name="Style 32" xfId="86"/>
    <cellStyle name="Style 32 2" xfId="87"/>
    <cellStyle name="Style 33" xfId="88"/>
    <cellStyle name="Style 33 2" xfId="89"/>
    <cellStyle name="Style 34" xfId="90"/>
    <cellStyle name="Style 35" xfId="91"/>
    <cellStyle name="Style 36" xfId="92"/>
    <cellStyle name="text" xfId="93"/>
    <cellStyle name="Title 2" xfId="94"/>
    <cellStyle name="Total 2" xfId="95"/>
    <cellStyle name="Warning Text 2" xfId="96"/>
    <cellStyle name="wissenschaft-Eingabe" xfId="97"/>
    <cellStyle name="wissenschaft-Eingabe 2" xfId="98"/>
  </cellStyles>
  <dxfs count="4">
    <dxf>
      <font>
        <condense val="0"/>
        <extend val="0"/>
        <color indexed="9"/>
      </font>
    </dxf>
    <dxf>
      <font>
        <condense val="0"/>
        <extend val="0"/>
        <color indexed="44"/>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xdr:cNvSpPr txBox="1"/>
      </xdr:nvSpPr>
      <xdr:spPr>
        <a:xfrm>
          <a:off x="752475" y="684847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990600</xdr:colOff>
          <xdr:row>16</xdr:row>
          <xdr:rowOff>257175</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1028700</xdr:colOff>
          <xdr:row>16</xdr:row>
          <xdr:rowOff>47625</xdr:rowOff>
        </xdr:from>
        <xdr:to>
          <xdr:col>3</xdr:col>
          <xdr:colOff>1905000</xdr:colOff>
          <xdr:row>16</xdr:row>
          <xdr:rowOff>257175</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2200275</xdr:colOff>
          <xdr:row>16</xdr:row>
          <xdr:rowOff>47625</xdr:rowOff>
        </xdr:from>
        <xdr:to>
          <xdr:col>3</xdr:col>
          <xdr:colOff>3152775</xdr:colOff>
          <xdr:row>16</xdr:row>
          <xdr:rowOff>257175</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3238500</xdr:colOff>
          <xdr:row>16</xdr:row>
          <xdr:rowOff>47625</xdr:rowOff>
        </xdr:from>
        <xdr:to>
          <xdr:col>4</xdr:col>
          <xdr:colOff>619125</xdr:colOff>
          <xdr:row>16</xdr:row>
          <xdr:rowOff>257175</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600075</xdr:colOff>
          <xdr:row>75</xdr:row>
          <xdr:rowOff>171450</xdr:rowOff>
        </xdr:from>
        <xdr:to>
          <xdr:col>22</xdr:col>
          <xdr:colOff>142875</xdr:colOff>
          <xdr:row>93</xdr:row>
          <xdr:rowOff>0</xdr:rowOff>
        </xdr:to>
        <xdr:sp macro="" textlink="">
          <xdr:nvSpPr>
            <xdr:cNvPr id="2055" name="Object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554935</xdr:colOff>
      <xdr:row>17</xdr:row>
      <xdr:rowOff>130865</xdr:rowOff>
    </xdr:from>
    <xdr:to>
      <xdr:col>5</xdr:col>
      <xdr:colOff>5049</xdr:colOff>
      <xdr:row>22</xdr:row>
      <xdr:rowOff>29636</xdr:rowOff>
    </xdr:to>
    <xdr:pic>
      <xdr:nvPicPr>
        <xdr:cNvPr id="2" name="Legend"/>
        <xdr:cNvPicPr>
          <a:picLocks noChangeAspect="1" noChangeArrowheads="1"/>
        </xdr:cNvPicPr>
      </xdr:nvPicPr>
      <xdr:blipFill>
        <a:blip xmlns:r="http://schemas.openxmlformats.org/officeDocument/2006/relationships" r:embed="rId1" cstate="print"/>
        <a:srcRect l="25278" t="40525" r="55972" b="39384"/>
        <a:stretch>
          <a:fillRect/>
        </a:stretch>
      </xdr:blipFill>
      <xdr:spPr bwMode="auto">
        <a:xfrm>
          <a:off x="1780761" y="3369365"/>
          <a:ext cx="1288853" cy="851271"/>
        </a:xfrm>
        <a:prstGeom prst="rect">
          <a:avLst/>
        </a:prstGeom>
        <a:noFill/>
        <a:ln w="1">
          <a:noFill/>
          <a:miter lim="800000"/>
          <a:headEnd/>
          <a:tailEnd type="none" w="med" len="med"/>
        </a:ln>
        <a:effectLst/>
      </xdr:spPr>
    </xdr:pic>
    <xdr:clientData/>
  </xdr:twoCellAnchor>
  <xdr:twoCellAnchor>
    <xdr:from>
      <xdr:col>5</xdr:col>
      <xdr:colOff>508000</xdr:colOff>
      <xdr:row>1</xdr:row>
      <xdr:rowOff>114300</xdr:rowOff>
    </xdr:from>
    <xdr:to>
      <xdr:col>11</xdr:col>
      <xdr:colOff>510785</xdr:colOff>
      <xdr:row>17</xdr:row>
      <xdr:rowOff>7008</xdr:rowOff>
    </xdr:to>
    <xdr:sp macro="" textlink="">
      <xdr:nvSpPr>
        <xdr:cNvPr id="3"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Membrane Separation of CO</a:t>
          </a:r>
          <a:r>
            <a:rPr lang="en-US" sz="1200" baseline="-25000">
              <a:solidFill>
                <a:sysClr val="windowText" lastClr="000000"/>
              </a:solidFill>
              <a:effectLst/>
              <a:latin typeface="Arial" pitchFamily="34" charset="0"/>
              <a:ea typeface="+mn-ea"/>
              <a:cs typeface="Arial" pitchFamily="34" charset="0"/>
            </a:rPr>
            <a:t>2</a:t>
          </a:r>
          <a:r>
            <a:rPr lang="en-US" sz="1200" baseline="0">
              <a:solidFill>
                <a:sysClr val="windowText" lastClr="000000"/>
              </a:solidFill>
              <a:effectLst/>
              <a:latin typeface="Arial" pitchFamily="34" charset="0"/>
              <a:ea typeface="+mn-ea"/>
              <a:cs typeface="Arial" pitchFamily="34" charset="0"/>
            </a:rPr>
            <a:t> and Hydrocarbons:</a:t>
          </a:r>
        </a:p>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System Boundary</a:t>
          </a:r>
        </a:p>
      </xdr:txBody>
    </xdr:sp>
    <xdr:clientData/>
  </xdr:twoCellAnchor>
  <xdr:twoCellAnchor>
    <xdr:from>
      <xdr:col>7</xdr:col>
      <xdr:colOff>488675</xdr:colOff>
      <xdr:row>7</xdr:row>
      <xdr:rowOff>16565</xdr:rowOff>
    </xdr:from>
    <xdr:to>
      <xdr:col>10</xdr:col>
      <xdr:colOff>24849</xdr:colOff>
      <xdr:row>11</xdr:row>
      <xdr:rowOff>124239</xdr:rowOff>
    </xdr:to>
    <xdr:sp macro="" textlink="">
      <xdr:nvSpPr>
        <xdr:cNvPr id="4" name="Process"/>
        <xdr:cNvSpPr/>
      </xdr:nvSpPr>
      <xdr:spPr>
        <a:xfrm>
          <a:off x="4779066" y="1350065"/>
          <a:ext cx="1374913" cy="86967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Separation of CO</a:t>
          </a:r>
          <a:r>
            <a:rPr lang="en-US" sz="800" baseline="-25000">
              <a:solidFill>
                <a:sysClr val="windowText" lastClr="000000"/>
              </a:solidFill>
              <a:latin typeface="Arial" pitchFamily="34" charset="0"/>
              <a:cs typeface="Arial" pitchFamily="34" charset="0"/>
            </a:rPr>
            <a:t>2</a:t>
          </a:r>
          <a:r>
            <a:rPr lang="en-US" sz="800">
              <a:solidFill>
                <a:sysClr val="windowText" lastClr="000000"/>
              </a:solidFill>
              <a:latin typeface="Arial" pitchFamily="34" charset="0"/>
              <a:cs typeface="Arial" pitchFamily="34" charset="0"/>
            </a:rPr>
            <a:t> and hydrocarbons using membrane technology</a:t>
          </a:r>
        </a:p>
      </xdr:txBody>
    </xdr:sp>
    <xdr:clientData/>
  </xdr:twoCellAnchor>
  <xdr:twoCellAnchor>
    <xdr:from>
      <xdr:col>6</xdr:col>
      <xdr:colOff>496957</xdr:colOff>
      <xdr:row>17</xdr:row>
      <xdr:rowOff>139148</xdr:rowOff>
    </xdr:from>
    <xdr:to>
      <xdr:col>8</xdr:col>
      <xdr:colOff>472109</xdr:colOff>
      <xdr:row>21</xdr:row>
      <xdr:rowOff>158687</xdr:rowOff>
    </xdr:to>
    <xdr:sp macro="" textlink="">
      <xdr:nvSpPr>
        <xdr:cNvPr id="5" name="Reference Flow"/>
        <xdr:cNvSpPr/>
      </xdr:nvSpPr>
      <xdr:spPr>
        <a:xfrm>
          <a:off x="4174435" y="3377648"/>
          <a:ext cx="120097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b="0" i="0" u="none" strike="noStrike">
              <a:solidFill>
                <a:schemeClr val="tx1"/>
              </a:solidFill>
              <a:latin typeface="Arial" pitchFamily="34" charset="0"/>
              <a:ea typeface="+mn-ea"/>
              <a:cs typeface="Arial" pitchFamily="34" charset="0"/>
            </a:rPr>
            <a:t>Carbon dioxide ready for reinjection</a:t>
          </a:r>
          <a:r>
            <a:rPr lang="en-US" sz="800">
              <a:solidFill>
                <a:schemeClr val="tx1"/>
              </a:solidFill>
              <a:latin typeface="Arial" pitchFamily="34" charset="0"/>
              <a:cs typeface="Arial" pitchFamily="34" charset="0"/>
            </a:rPr>
            <a:t> </a:t>
          </a:r>
          <a:endParaRPr lang="en-US" sz="800" baseline="0">
            <a:solidFill>
              <a:schemeClr val="tx1"/>
            </a:solidFill>
            <a:latin typeface="Arial" pitchFamily="34" charset="0"/>
            <a:cs typeface="Arial" pitchFamily="34" charset="0"/>
          </a:endParaRPr>
        </a:p>
      </xdr:txBody>
    </xdr:sp>
    <xdr:clientData/>
  </xdr:twoCellAnchor>
  <xdr:twoCellAnchor>
    <xdr:from>
      <xdr:col>8</xdr:col>
      <xdr:colOff>78686</xdr:colOff>
      <xdr:row>11</xdr:row>
      <xdr:rowOff>124239</xdr:rowOff>
    </xdr:from>
    <xdr:to>
      <xdr:col>8</xdr:col>
      <xdr:colOff>82828</xdr:colOff>
      <xdr:row>17</xdr:row>
      <xdr:rowOff>139148</xdr:rowOff>
    </xdr:to>
    <xdr:cxnSp macro="">
      <xdr:nvCxnSpPr>
        <xdr:cNvPr id="6" name="Straight Arrow Connector Process"/>
        <xdr:cNvCxnSpPr/>
      </xdr:nvCxnSpPr>
      <xdr:spPr>
        <a:xfrm flipH="1">
          <a:off x="4981990" y="2219739"/>
          <a:ext cx="4142" cy="1157909"/>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5</xdr:col>
      <xdr:colOff>520700</xdr:colOff>
      <xdr:row>16</xdr:row>
      <xdr:rowOff>73151</xdr:rowOff>
    </xdr:to>
    <xdr:sp macro="" textlink="">
      <xdr:nvSpPr>
        <xdr:cNvPr id="7" name="Link 1"/>
        <xdr:cNvSpPr/>
      </xdr:nvSpPr>
      <xdr:spPr>
        <a:xfrm>
          <a:off x="3556000" y="304800"/>
          <a:ext cx="12700" cy="2816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364435</xdr:colOff>
      <xdr:row>7</xdr:row>
      <xdr:rowOff>30635</xdr:rowOff>
    </xdr:from>
    <xdr:to>
      <xdr:col>5</xdr:col>
      <xdr:colOff>110446</xdr:colOff>
      <xdr:row>10</xdr:row>
      <xdr:rowOff>156273</xdr:rowOff>
    </xdr:to>
    <xdr:sp macro="" textlink="">
      <xdr:nvSpPr>
        <xdr:cNvPr id="8" name="Upstream Emssion Data 1"/>
        <xdr:cNvSpPr/>
      </xdr:nvSpPr>
      <xdr:spPr>
        <a:xfrm>
          <a:off x="1590261" y="1364135"/>
          <a:ext cx="1584750"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Feed gas</a:t>
          </a:r>
        </a:p>
      </xdr:txBody>
    </xdr:sp>
    <xdr:clientData/>
  </xdr:twoCellAnchor>
  <xdr:twoCellAnchor>
    <xdr:from>
      <xdr:col>4</xdr:col>
      <xdr:colOff>542936</xdr:colOff>
      <xdr:row>8</xdr:row>
      <xdr:rowOff>188704</xdr:rowOff>
    </xdr:from>
    <xdr:to>
      <xdr:col>5</xdr:col>
      <xdr:colOff>508000</xdr:colOff>
      <xdr:row>8</xdr:row>
      <xdr:rowOff>188976</xdr:rowOff>
    </xdr:to>
    <xdr:cxnSp macro="">
      <xdr:nvCxnSpPr>
        <xdr:cNvPr id="9" name="Straight Arrow Connector 1"/>
        <xdr:cNvCxnSpPr>
          <a:stCxn id="8" idx="2"/>
          <a:endCxn id="7" idx="1"/>
        </xdr:cNvCxnSpPr>
      </xdr:nvCxnSpPr>
      <xdr:spPr>
        <a:xfrm>
          <a:off x="2994588" y="1712704"/>
          <a:ext cx="577977" cy="27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182217</xdr:colOff>
      <xdr:row>17</xdr:row>
      <xdr:rowOff>149087</xdr:rowOff>
    </xdr:from>
    <xdr:to>
      <xdr:col>11</xdr:col>
      <xdr:colOff>157369</xdr:colOff>
      <xdr:row>21</xdr:row>
      <xdr:rowOff>168626</xdr:rowOff>
    </xdr:to>
    <xdr:sp macro="" textlink="">
      <xdr:nvSpPr>
        <xdr:cNvPr id="18" name="Reference Flow"/>
        <xdr:cNvSpPr/>
      </xdr:nvSpPr>
      <xdr:spPr>
        <a:xfrm>
          <a:off x="5698434" y="3387587"/>
          <a:ext cx="120097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Hydrocarbon stream (to amine-based</a:t>
          </a:r>
          <a:r>
            <a:rPr lang="en-US" sz="800" baseline="0">
              <a:solidFill>
                <a:schemeClr val="tx1"/>
              </a:solidFill>
              <a:latin typeface="Arial" pitchFamily="34" charset="0"/>
              <a:cs typeface="Arial" pitchFamily="34" charset="0"/>
            </a:rPr>
            <a:t> </a:t>
          </a:r>
          <a:r>
            <a:rPr lang="en-US" sz="800">
              <a:solidFill>
                <a:schemeClr val="tx1"/>
              </a:solidFill>
              <a:latin typeface="Arial" pitchFamily="34" charset="0"/>
              <a:cs typeface="Arial" pitchFamily="34" charset="0"/>
            </a:rPr>
            <a:t>acid gas removal unit)</a:t>
          </a:r>
          <a:endParaRPr lang="en-US" sz="800" baseline="0">
            <a:solidFill>
              <a:schemeClr val="tx1"/>
            </a:solidFill>
            <a:latin typeface="Arial" pitchFamily="34" charset="0"/>
            <a:cs typeface="Arial" pitchFamily="34" charset="0"/>
          </a:endParaRPr>
        </a:p>
      </xdr:txBody>
    </xdr:sp>
    <xdr:clientData/>
  </xdr:twoCellAnchor>
  <xdr:twoCellAnchor>
    <xdr:from>
      <xdr:col>9</xdr:col>
      <xdr:colOff>413303</xdr:colOff>
      <xdr:row>11</xdr:row>
      <xdr:rowOff>127552</xdr:rowOff>
    </xdr:from>
    <xdr:to>
      <xdr:col>9</xdr:col>
      <xdr:colOff>417445</xdr:colOff>
      <xdr:row>17</xdr:row>
      <xdr:rowOff>142461</xdr:rowOff>
    </xdr:to>
    <xdr:cxnSp macro="">
      <xdr:nvCxnSpPr>
        <xdr:cNvPr id="20" name="Straight Arrow Connector Process"/>
        <xdr:cNvCxnSpPr/>
      </xdr:nvCxnSpPr>
      <xdr:spPr>
        <a:xfrm flipH="1">
          <a:off x="5929520" y="2223052"/>
          <a:ext cx="4142" cy="1157909"/>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5.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0"/>
  <sheetViews>
    <sheetView workbookViewId="0">
      <selection activeCell="P8" sqref="P8"/>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15" t="s">
        <v>0</v>
      </c>
      <c r="B1" s="315"/>
      <c r="C1" s="315"/>
      <c r="D1" s="315"/>
      <c r="E1" s="315"/>
      <c r="F1" s="315"/>
      <c r="G1" s="315"/>
      <c r="H1" s="315"/>
      <c r="I1" s="315"/>
      <c r="J1" s="315"/>
      <c r="K1" s="315"/>
      <c r="L1" s="315"/>
      <c r="M1" s="315"/>
      <c r="N1" s="315"/>
      <c r="O1" s="1"/>
    </row>
    <row r="2" spans="1:27" ht="21" thickBot="1" x14ac:dyDescent="0.35">
      <c r="A2" s="315" t="s">
        <v>1</v>
      </c>
      <c r="B2" s="315"/>
      <c r="C2" s="315"/>
      <c r="D2" s="315"/>
      <c r="E2" s="315"/>
      <c r="F2" s="315"/>
      <c r="G2" s="315"/>
      <c r="H2" s="315"/>
      <c r="I2" s="315"/>
      <c r="J2" s="315"/>
      <c r="K2" s="315"/>
      <c r="L2" s="315"/>
      <c r="M2" s="315"/>
      <c r="N2" s="315"/>
      <c r="O2" s="1"/>
    </row>
    <row r="3" spans="1:27" ht="12.75" customHeight="1" thickBot="1" x14ac:dyDescent="0.25">
      <c r="B3" s="2"/>
      <c r="C3" s="4" t="s">
        <v>2</v>
      </c>
      <c r="D3" s="262" t="str">
        <f>'Data Summary'!D4</f>
        <v>Membrane Separation of CO2 and Hydrocarbons</v>
      </c>
      <c r="E3" s="263"/>
      <c r="F3" s="263"/>
      <c r="G3" s="263"/>
      <c r="H3" s="263"/>
      <c r="I3" s="263"/>
      <c r="J3" s="263"/>
      <c r="K3" s="263"/>
      <c r="L3" s="263"/>
      <c r="M3" s="264"/>
      <c r="N3" s="2"/>
      <c r="O3" s="2"/>
    </row>
    <row r="4" spans="1:27" ht="42.75" customHeight="1" thickBot="1" x14ac:dyDescent="0.25">
      <c r="B4" s="2"/>
      <c r="C4" s="4" t="s">
        <v>3</v>
      </c>
      <c r="D4" s="316" t="str">
        <f>'Data Summary'!D6</f>
        <v>Separation of CO2 and hydrocarbons using membrane technology</v>
      </c>
      <c r="E4" s="317"/>
      <c r="F4" s="317"/>
      <c r="G4" s="317"/>
      <c r="H4" s="317"/>
      <c r="I4" s="317"/>
      <c r="J4" s="317"/>
      <c r="K4" s="317"/>
      <c r="L4" s="317"/>
      <c r="M4" s="318"/>
      <c r="N4" s="2"/>
      <c r="O4" s="2"/>
    </row>
    <row r="5" spans="1:27" ht="39" customHeight="1" thickBot="1" x14ac:dyDescent="0.25">
      <c r="B5" s="2"/>
      <c r="C5" s="4" t="s">
        <v>4</v>
      </c>
      <c r="D5" s="316" t="s">
        <v>365</v>
      </c>
      <c r="E5" s="317"/>
      <c r="F5" s="317"/>
      <c r="G5" s="317"/>
      <c r="H5" s="317"/>
      <c r="I5" s="317"/>
      <c r="J5" s="317"/>
      <c r="K5" s="317"/>
      <c r="L5" s="317"/>
      <c r="M5" s="318"/>
      <c r="N5" s="2"/>
      <c r="O5" s="2"/>
    </row>
    <row r="6" spans="1:27" ht="56.25" customHeight="1" thickBot="1" x14ac:dyDescent="0.25">
      <c r="B6" s="2"/>
      <c r="C6" s="5" t="s">
        <v>5</v>
      </c>
      <c r="D6" s="316" t="s">
        <v>6</v>
      </c>
      <c r="E6" s="317"/>
      <c r="F6" s="317"/>
      <c r="G6" s="317"/>
      <c r="H6" s="317"/>
      <c r="I6" s="317"/>
      <c r="J6" s="317"/>
      <c r="K6" s="317"/>
      <c r="L6" s="317"/>
      <c r="M6" s="318"/>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319" t="s">
        <v>10</v>
      </c>
      <c r="C9" s="7" t="s">
        <v>11</v>
      </c>
      <c r="D9" s="321" t="s">
        <v>12</v>
      </c>
      <c r="E9" s="321"/>
      <c r="F9" s="321"/>
      <c r="G9" s="321"/>
      <c r="H9" s="321"/>
      <c r="I9" s="321"/>
      <c r="J9" s="321"/>
      <c r="K9" s="321"/>
      <c r="L9" s="321"/>
      <c r="M9" s="322"/>
      <c r="N9" s="2"/>
      <c r="O9" s="2"/>
      <c r="P9" s="2"/>
      <c r="Q9" s="2"/>
      <c r="R9" s="2"/>
      <c r="S9" s="2"/>
      <c r="T9" s="2"/>
      <c r="U9" s="2"/>
      <c r="V9" s="2"/>
      <c r="W9" s="2"/>
      <c r="X9" s="2"/>
      <c r="Y9" s="2"/>
      <c r="Z9" s="2"/>
      <c r="AA9" s="2"/>
    </row>
    <row r="10" spans="1:27" s="8" customFormat="1" ht="15" customHeight="1" x14ac:dyDescent="0.2">
      <c r="A10" s="2"/>
      <c r="B10" s="320"/>
      <c r="C10" s="9" t="s">
        <v>13</v>
      </c>
      <c r="D10" s="323" t="s">
        <v>14</v>
      </c>
      <c r="E10" s="323"/>
      <c r="F10" s="323"/>
      <c r="G10" s="323"/>
      <c r="H10" s="323"/>
      <c r="I10" s="323"/>
      <c r="J10" s="323"/>
      <c r="K10" s="323"/>
      <c r="L10" s="323"/>
      <c r="M10" s="324"/>
      <c r="N10" s="2"/>
      <c r="O10" s="2"/>
      <c r="P10" s="2"/>
      <c r="Q10" s="2"/>
      <c r="R10" s="2"/>
      <c r="S10" s="2"/>
      <c r="T10" s="2"/>
      <c r="U10" s="2"/>
      <c r="V10" s="2"/>
      <c r="W10" s="2"/>
      <c r="X10" s="2"/>
      <c r="Y10" s="2"/>
      <c r="Z10" s="2"/>
      <c r="AA10" s="2"/>
    </row>
    <row r="11" spans="1:27" s="8" customFormat="1" ht="15" customHeight="1" x14ac:dyDescent="0.2">
      <c r="A11" s="2"/>
      <c r="B11" s="320"/>
      <c r="C11" s="9" t="s">
        <v>15</v>
      </c>
      <c r="D11" s="323" t="s">
        <v>16</v>
      </c>
      <c r="E11" s="323"/>
      <c r="F11" s="323"/>
      <c r="G11" s="323"/>
      <c r="H11" s="323"/>
      <c r="I11" s="323"/>
      <c r="J11" s="323"/>
      <c r="K11" s="323"/>
      <c r="L11" s="323"/>
      <c r="M11" s="324"/>
      <c r="N11" s="2"/>
      <c r="O11" s="2"/>
      <c r="P11" s="2"/>
      <c r="Q11" s="2"/>
      <c r="R11" s="2"/>
      <c r="S11" s="2"/>
      <c r="T11" s="2"/>
      <c r="U11" s="2"/>
      <c r="V11" s="2"/>
      <c r="W11" s="2"/>
      <c r="X11" s="2"/>
      <c r="Y11" s="2"/>
      <c r="Z11" s="2"/>
      <c r="AA11" s="2"/>
    </row>
    <row r="12" spans="1:27" s="8" customFormat="1" ht="15" customHeight="1" x14ac:dyDescent="0.2">
      <c r="A12" s="2"/>
      <c r="B12" s="320"/>
      <c r="C12" s="9" t="s">
        <v>17</v>
      </c>
      <c r="D12" s="323" t="s">
        <v>18</v>
      </c>
      <c r="E12" s="323"/>
      <c r="F12" s="323"/>
      <c r="G12" s="323"/>
      <c r="H12" s="323"/>
      <c r="I12" s="323"/>
      <c r="J12" s="323"/>
      <c r="K12" s="323"/>
      <c r="L12" s="323"/>
      <c r="M12" s="324"/>
      <c r="N12" s="2"/>
      <c r="O12" s="2"/>
      <c r="P12" s="2"/>
      <c r="Q12" s="2"/>
      <c r="R12" s="2"/>
      <c r="S12" s="2"/>
      <c r="T12" s="2"/>
      <c r="U12" s="2"/>
      <c r="V12" s="2"/>
      <c r="W12" s="2"/>
      <c r="X12" s="2"/>
      <c r="Y12" s="2"/>
      <c r="Z12" s="2"/>
      <c r="AA12" s="2"/>
    </row>
    <row r="13" spans="1:27" ht="15" customHeight="1" x14ac:dyDescent="0.2">
      <c r="B13" s="309" t="s">
        <v>19</v>
      </c>
      <c r="C13" s="10" t="s">
        <v>243</v>
      </c>
      <c r="D13" s="311" t="s">
        <v>359</v>
      </c>
      <c r="E13" s="311"/>
      <c r="F13" s="311"/>
      <c r="G13" s="311"/>
      <c r="H13" s="311"/>
      <c r="I13" s="311"/>
      <c r="J13" s="311"/>
      <c r="K13" s="311"/>
      <c r="L13" s="311"/>
      <c r="M13" s="312"/>
      <c r="N13" s="2"/>
      <c r="O13" s="2"/>
    </row>
    <row r="14" spans="1:27" ht="15" customHeight="1" x14ac:dyDescent="0.2">
      <c r="B14" s="309"/>
      <c r="C14" s="10" t="s">
        <v>350</v>
      </c>
      <c r="D14" s="311" t="s">
        <v>283</v>
      </c>
      <c r="E14" s="311"/>
      <c r="F14" s="311"/>
      <c r="G14" s="311"/>
      <c r="H14" s="311"/>
      <c r="I14" s="311"/>
      <c r="J14" s="311"/>
      <c r="K14" s="311"/>
      <c r="L14" s="311"/>
      <c r="M14" s="312"/>
      <c r="N14" s="2"/>
      <c r="O14" s="2"/>
    </row>
    <row r="15" spans="1:27" s="2" customFormat="1" ht="15" customHeight="1" x14ac:dyDescent="0.2">
      <c r="B15" s="309"/>
      <c r="C15" s="10" t="s">
        <v>20</v>
      </c>
      <c r="D15" s="311" t="s">
        <v>21</v>
      </c>
      <c r="E15" s="311"/>
      <c r="F15" s="311"/>
      <c r="G15" s="311"/>
      <c r="H15" s="311"/>
      <c r="I15" s="311"/>
      <c r="J15" s="311"/>
      <c r="K15" s="311"/>
      <c r="L15" s="311"/>
      <c r="M15" s="312"/>
    </row>
    <row r="16" spans="1:27" s="2" customFormat="1" ht="15" customHeight="1" x14ac:dyDescent="0.2">
      <c r="B16" s="309"/>
      <c r="C16" s="11" t="s">
        <v>22</v>
      </c>
      <c r="D16" s="311" t="s">
        <v>22</v>
      </c>
      <c r="E16" s="311"/>
      <c r="F16" s="311"/>
      <c r="G16" s="311"/>
      <c r="H16" s="311"/>
      <c r="I16" s="311"/>
      <c r="J16" s="311"/>
      <c r="K16" s="311"/>
      <c r="L16" s="311"/>
      <c r="M16" s="312"/>
    </row>
    <row r="17" spans="2:16" s="2" customFormat="1" ht="15" customHeight="1" thickBot="1" x14ac:dyDescent="0.25">
      <c r="B17" s="310"/>
      <c r="C17" s="12" t="s">
        <v>23</v>
      </c>
      <c r="D17" s="313" t="s">
        <v>24</v>
      </c>
      <c r="E17" s="313"/>
      <c r="F17" s="313"/>
      <c r="G17" s="313"/>
      <c r="H17" s="313"/>
      <c r="I17" s="313"/>
      <c r="J17" s="313"/>
      <c r="K17" s="313"/>
      <c r="L17" s="313"/>
      <c r="M17" s="314"/>
    </row>
    <row r="18" spans="2:16" s="2" customFormat="1" x14ac:dyDescent="0.2">
      <c r="B18" s="6"/>
      <c r="C18" s="6"/>
      <c r="D18" s="6"/>
      <c r="E18" s="6"/>
      <c r="F18" s="6"/>
      <c r="G18" s="6"/>
      <c r="H18" s="6"/>
      <c r="I18" s="6"/>
      <c r="J18" s="6"/>
      <c r="K18" s="6"/>
      <c r="L18" s="6"/>
      <c r="M18" s="6"/>
    </row>
    <row r="19" spans="2:16" s="2" customFormat="1" x14ac:dyDescent="0.2">
      <c r="B19" s="6" t="s">
        <v>25</v>
      </c>
      <c r="C19" s="6"/>
      <c r="D19" s="6"/>
      <c r="E19" s="6"/>
      <c r="F19" s="6"/>
      <c r="G19" s="6"/>
      <c r="H19" s="6"/>
      <c r="I19" s="6"/>
      <c r="J19" s="6"/>
      <c r="K19" s="6"/>
      <c r="L19" s="6"/>
      <c r="M19" s="6"/>
    </row>
    <row r="20" spans="2:16" s="2" customFormat="1" ht="38.25" customHeight="1" x14ac:dyDescent="0.2">
      <c r="B20" s="6"/>
      <c r="C20" s="307" t="s">
        <v>360</v>
      </c>
      <c r="D20" s="307"/>
      <c r="E20" s="307"/>
      <c r="F20" s="307"/>
      <c r="G20" s="307"/>
      <c r="H20" s="307"/>
      <c r="I20" s="307"/>
      <c r="J20" s="307"/>
      <c r="K20" s="307"/>
      <c r="L20" s="307"/>
      <c r="M20" s="307"/>
    </row>
    <row r="21" spans="2:16" s="2" customFormat="1" x14ac:dyDescent="0.2">
      <c r="B21" s="6" t="s">
        <v>26</v>
      </c>
      <c r="C21" s="6"/>
      <c r="D21" s="6"/>
      <c r="E21" s="6"/>
      <c r="F21" s="6"/>
      <c r="G21" s="13"/>
      <c r="H21" s="13"/>
      <c r="I21" s="13"/>
      <c r="J21" s="13"/>
      <c r="K21" s="13"/>
      <c r="L21" s="13"/>
      <c r="M21" s="13"/>
    </row>
    <row r="22" spans="2:16" s="2" customFormat="1" x14ac:dyDescent="0.2">
      <c r="B22" s="13"/>
      <c r="C22" s="13" t="s">
        <v>27</v>
      </c>
      <c r="D22" s="13"/>
      <c r="E22" s="14" t="s">
        <v>28</v>
      </c>
      <c r="F22" s="15"/>
      <c r="G22" s="13" t="s">
        <v>29</v>
      </c>
      <c r="H22" s="13"/>
      <c r="I22" s="13"/>
      <c r="J22" s="13"/>
      <c r="K22" s="13"/>
      <c r="L22" s="13"/>
      <c r="M22" s="13"/>
      <c r="P22" s="13"/>
    </row>
    <row r="23" spans="2:16" s="2" customFormat="1" x14ac:dyDescent="0.2">
      <c r="B23" s="13"/>
      <c r="C23" s="13" t="s">
        <v>30</v>
      </c>
      <c r="D23" s="13"/>
      <c r="E23" s="13"/>
      <c r="F23" s="13"/>
      <c r="G23" s="13"/>
      <c r="H23" s="13"/>
      <c r="I23" s="13"/>
      <c r="J23" s="13"/>
      <c r="K23" s="13"/>
      <c r="L23" s="13"/>
      <c r="M23" s="13"/>
      <c r="P23" s="13"/>
    </row>
    <row r="24" spans="2:16" s="2" customFormat="1" x14ac:dyDescent="0.2">
      <c r="B24" s="13"/>
      <c r="C24" s="13" t="s">
        <v>31</v>
      </c>
      <c r="D24" s="13"/>
      <c r="E24" s="13"/>
      <c r="F24" s="13"/>
      <c r="G24" s="13"/>
      <c r="H24" s="13"/>
      <c r="I24" s="13"/>
      <c r="J24" s="13"/>
      <c r="K24" s="13"/>
      <c r="L24" s="13"/>
      <c r="M24" s="13"/>
      <c r="N24" s="13"/>
      <c r="O24" s="13"/>
      <c r="P24" s="13"/>
    </row>
    <row r="25" spans="2:16" s="2" customFormat="1" x14ac:dyDescent="0.2">
      <c r="B25" s="13"/>
      <c r="C25" s="308" t="s">
        <v>361</v>
      </c>
      <c r="D25" s="308"/>
      <c r="E25" s="308"/>
      <c r="F25" s="308"/>
      <c r="G25" s="308"/>
      <c r="H25" s="308"/>
      <c r="I25" s="308"/>
      <c r="J25" s="308"/>
      <c r="K25" s="308"/>
      <c r="L25" s="308"/>
      <c r="M25" s="308"/>
      <c r="N25" s="13"/>
      <c r="O25" s="13"/>
      <c r="P25" s="13"/>
    </row>
    <row r="26" spans="2:16" s="2" customFormat="1" x14ac:dyDescent="0.2">
      <c r="B26" s="13"/>
      <c r="C26" s="13"/>
      <c r="D26" s="13"/>
      <c r="E26" s="13"/>
      <c r="F26" s="13"/>
      <c r="G26" s="13"/>
      <c r="H26" s="13"/>
      <c r="I26" s="13"/>
      <c r="J26" s="13"/>
      <c r="K26" s="13"/>
      <c r="L26" s="13"/>
      <c r="M26" s="13"/>
      <c r="N26" s="13"/>
      <c r="O26" s="13"/>
    </row>
    <row r="27" spans="2:16" s="2" customFormat="1" x14ac:dyDescent="0.2">
      <c r="B27" s="6" t="s">
        <v>32</v>
      </c>
      <c r="C27" s="13"/>
      <c r="D27" s="13"/>
      <c r="E27" s="13"/>
      <c r="F27" s="13"/>
      <c r="G27" s="13"/>
      <c r="H27" s="13"/>
      <c r="I27" s="13"/>
      <c r="J27" s="13"/>
      <c r="K27" s="13"/>
      <c r="L27" s="13"/>
      <c r="M27" s="13"/>
      <c r="N27" s="13"/>
      <c r="O27" s="13"/>
    </row>
    <row r="28" spans="2:16" s="2" customFormat="1" x14ac:dyDescent="0.2">
      <c r="B28" s="13"/>
      <c r="C28" s="13"/>
      <c r="D28" s="13"/>
      <c r="E28" s="13"/>
      <c r="F28" s="13"/>
      <c r="G28" s="13"/>
      <c r="H28" s="13"/>
      <c r="I28" s="13"/>
      <c r="J28" s="13"/>
      <c r="K28" s="13"/>
      <c r="L28" s="13"/>
      <c r="M28" s="13"/>
      <c r="N28" s="13"/>
      <c r="O28" s="13"/>
    </row>
    <row r="29" spans="2:16" s="2" customFormat="1" x14ac:dyDescent="0.2">
      <c r="B29" s="13"/>
      <c r="C29" s="13"/>
      <c r="D29" s="13"/>
      <c r="E29" s="13"/>
      <c r="F29" s="13"/>
      <c r="G29" s="13"/>
      <c r="H29" s="13"/>
      <c r="I29" s="13"/>
      <c r="J29" s="13"/>
      <c r="K29" s="13"/>
      <c r="L29" s="13"/>
      <c r="M29" s="13"/>
      <c r="N29" s="13"/>
      <c r="O29" s="13"/>
    </row>
    <row r="30" spans="2:16" s="2" customFormat="1" x14ac:dyDescent="0.2">
      <c r="B30" s="13"/>
      <c r="C30" s="13"/>
      <c r="D30" s="13"/>
      <c r="E30" s="13"/>
      <c r="F30" s="13"/>
      <c r="G30" s="13"/>
      <c r="H30" s="13"/>
      <c r="I30" s="13"/>
      <c r="J30" s="13"/>
      <c r="K30" s="13"/>
      <c r="L30" s="13"/>
      <c r="M30" s="13"/>
      <c r="N30" s="13"/>
      <c r="O30" s="13"/>
    </row>
    <row r="31" spans="2:16" s="2" customFormat="1" x14ac:dyDescent="0.2">
      <c r="B31" s="13"/>
      <c r="C31" s="13"/>
      <c r="D31" s="13"/>
      <c r="E31" s="13"/>
      <c r="F31" s="13"/>
      <c r="G31" s="13"/>
      <c r="H31" s="13"/>
      <c r="I31" s="13"/>
      <c r="J31" s="13"/>
      <c r="K31" s="13"/>
      <c r="L31" s="13"/>
      <c r="M31" s="13"/>
      <c r="N31" s="13"/>
      <c r="O31" s="13"/>
    </row>
    <row r="32" spans="2:16" s="2" customFormat="1" x14ac:dyDescent="0.2">
      <c r="B32" s="13"/>
      <c r="C32" s="13"/>
      <c r="D32" s="13"/>
      <c r="E32" s="13"/>
      <c r="F32" s="13"/>
      <c r="G32" s="13"/>
      <c r="H32" s="13"/>
      <c r="I32" s="13"/>
      <c r="J32" s="13"/>
      <c r="K32" s="13"/>
      <c r="L32" s="13"/>
      <c r="M32" s="13"/>
      <c r="N32" s="13"/>
      <c r="O32" s="13"/>
    </row>
    <row r="33" spans="2:15" s="2" customFormat="1" x14ac:dyDescent="0.2">
      <c r="B33" s="13"/>
      <c r="C33" s="13"/>
      <c r="D33" s="13"/>
      <c r="E33" s="13"/>
      <c r="F33" s="13"/>
      <c r="G33" s="13"/>
      <c r="H33" s="13"/>
      <c r="I33" s="13"/>
      <c r="J33" s="13"/>
      <c r="K33" s="13"/>
      <c r="L33" s="13"/>
      <c r="M33" s="13"/>
      <c r="N33" s="13"/>
      <c r="O33" s="13"/>
    </row>
    <row r="34" spans="2:15" s="2" customFormat="1" x14ac:dyDescent="0.2">
      <c r="B34" s="13"/>
      <c r="C34" s="13"/>
      <c r="D34" s="13"/>
      <c r="E34" s="13"/>
      <c r="F34" s="13"/>
      <c r="G34" s="13"/>
      <c r="H34" s="13"/>
      <c r="I34" s="13"/>
      <c r="J34" s="13"/>
      <c r="K34" s="13"/>
      <c r="L34" s="13"/>
      <c r="M34" s="13"/>
      <c r="N34" s="13"/>
      <c r="O34" s="13"/>
    </row>
    <row r="35" spans="2:15" s="2" customFormat="1" x14ac:dyDescent="0.2">
      <c r="B35" s="13"/>
      <c r="C35" s="13"/>
      <c r="D35" s="13"/>
      <c r="E35" s="13"/>
      <c r="F35" s="13"/>
      <c r="G35" s="13"/>
      <c r="H35" s="13"/>
      <c r="I35" s="13"/>
      <c r="J35" s="13"/>
      <c r="K35" s="13"/>
      <c r="L35" s="13"/>
      <c r="M35" s="13"/>
      <c r="N35" s="13"/>
      <c r="O35" s="13"/>
    </row>
    <row r="36" spans="2:15" s="2" customFormat="1" x14ac:dyDescent="0.2">
      <c r="B36" s="13"/>
      <c r="C36" s="13"/>
      <c r="D36" s="13"/>
      <c r="E36" s="13"/>
      <c r="F36" s="13"/>
      <c r="G36" s="13"/>
      <c r="H36" s="13"/>
      <c r="I36" s="13"/>
      <c r="J36" s="13"/>
      <c r="K36" s="13"/>
      <c r="L36" s="13"/>
      <c r="M36" s="13"/>
      <c r="N36" s="13"/>
      <c r="O36" s="13"/>
    </row>
    <row r="37" spans="2:15" s="2" customFormat="1" x14ac:dyDescent="0.2">
      <c r="B37" s="13"/>
      <c r="C37" s="13"/>
      <c r="D37" s="13"/>
      <c r="E37" s="13"/>
      <c r="F37" s="13"/>
      <c r="G37" s="13"/>
      <c r="H37" s="13"/>
      <c r="I37" s="13"/>
      <c r="J37" s="13"/>
      <c r="K37" s="13"/>
      <c r="L37" s="13"/>
      <c r="M37" s="13"/>
      <c r="N37" s="13"/>
      <c r="O37" s="13"/>
    </row>
    <row r="38" spans="2:15" s="2" customFormat="1" x14ac:dyDescent="0.2">
      <c r="B38" s="13"/>
      <c r="C38" s="13"/>
      <c r="D38" s="13"/>
      <c r="E38" s="13"/>
      <c r="F38" s="13"/>
      <c r="G38" s="13"/>
      <c r="H38" s="13"/>
      <c r="I38" s="13"/>
      <c r="J38" s="13"/>
      <c r="K38" s="13"/>
      <c r="L38" s="13"/>
      <c r="M38" s="13"/>
      <c r="N38" s="13"/>
      <c r="O38" s="13"/>
    </row>
    <row r="39" spans="2:15" s="2" customFormat="1" x14ac:dyDescent="0.2">
      <c r="B39" s="13"/>
      <c r="C39" s="13"/>
      <c r="D39" s="13"/>
      <c r="E39" s="13"/>
      <c r="F39" s="13"/>
      <c r="G39" s="13"/>
      <c r="H39" s="13"/>
      <c r="I39" s="13"/>
      <c r="J39" s="13"/>
      <c r="K39" s="13"/>
      <c r="L39" s="13"/>
      <c r="M39" s="13"/>
      <c r="N39" s="13"/>
      <c r="O39" s="13"/>
    </row>
    <row r="40" spans="2:15" s="2" customFormat="1" x14ac:dyDescent="0.2">
      <c r="B40" s="13"/>
      <c r="C40" s="13"/>
      <c r="D40" s="13"/>
      <c r="E40" s="13"/>
      <c r="F40" s="13"/>
      <c r="G40" s="13"/>
      <c r="H40" s="13"/>
      <c r="I40" s="13"/>
      <c r="J40" s="13"/>
      <c r="K40" s="13"/>
      <c r="L40" s="13"/>
      <c r="M40" s="13"/>
      <c r="N40" s="13"/>
      <c r="O40" s="13"/>
    </row>
    <row r="41" spans="2:15" s="2" customFormat="1" x14ac:dyDescent="0.2">
      <c r="B41" s="13"/>
      <c r="C41" s="13"/>
      <c r="D41" s="13"/>
      <c r="E41" s="13"/>
      <c r="F41" s="13"/>
      <c r="G41" s="13"/>
      <c r="H41" s="13"/>
      <c r="I41" s="13"/>
      <c r="J41" s="13"/>
      <c r="K41" s="13"/>
      <c r="L41" s="13"/>
      <c r="M41" s="13"/>
      <c r="N41" s="13"/>
      <c r="O41" s="13"/>
    </row>
    <row r="42" spans="2:15" s="2" customFormat="1" x14ac:dyDescent="0.2">
      <c r="B42" s="13"/>
      <c r="C42" s="13"/>
      <c r="D42" s="13"/>
      <c r="E42" s="13"/>
      <c r="F42" s="13"/>
      <c r="G42" s="13"/>
      <c r="H42" s="13"/>
      <c r="I42" s="13"/>
      <c r="J42" s="13"/>
      <c r="K42" s="13"/>
      <c r="L42" s="13"/>
      <c r="M42" s="13"/>
      <c r="N42" s="13"/>
      <c r="O42" s="13"/>
    </row>
    <row r="43" spans="2:15" s="2" customFormat="1" x14ac:dyDescent="0.2">
      <c r="B43" s="6" t="s">
        <v>33</v>
      </c>
      <c r="C43" s="13"/>
      <c r="D43" s="13"/>
      <c r="E43" s="13"/>
      <c r="F43" s="13"/>
      <c r="G43" s="13"/>
      <c r="H43" s="13"/>
      <c r="I43" s="13"/>
      <c r="J43" s="13"/>
      <c r="K43" s="13"/>
      <c r="L43" s="13"/>
      <c r="M43" s="13"/>
      <c r="N43" s="13"/>
      <c r="O43" s="13"/>
    </row>
    <row r="44" spans="2:15" s="2" customFormat="1" x14ac:dyDescent="0.2">
      <c r="B44" s="13"/>
      <c r="C44" s="16" t="s">
        <v>34</v>
      </c>
      <c r="D44" s="13"/>
      <c r="E44" s="13"/>
      <c r="F44" s="13"/>
      <c r="G44" s="13"/>
      <c r="H44" s="13"/>
      <c r="I44" s="13"/>
      <c r="J44" s="13"/>
      <c r="K44" s="13"/>
      <c r="L44" s="13"/>
      <c r="M44" s="13"/>
      <c r="N44" s="13"/>
      <c r="O44" s="13"/>
    </row>
    <row r="45" spans="2:15" s="2" customFormat="1" x14ac:dyDescent="0.2">
      <c r="B45" s="13"/>
      <c r="C45" s="13"/>
      <c r="D45" s="13"/>
      <c r="E45" s="13"/>
      <c r="F45" s="13"/>
      <c r="G45" s="13"/>
      <c r="H45" s="13"/>
      <c r="I45" s="13"/>
      <c r="J45" s="13"/>
      <c r="K45" s="13"/>
      <c r="L45" s="13"/>
      <c r="M45" s="13"/>
      <c r="N45" s="13"/>
      <c r="O45" s="13"/>
    </row>
    <row r="46" spans="2:15" s="2" customFormat="1" x14ac:dyDescent="0.2">
      <c r="B46" s="13"/>
      <c r="C46" s="13"/>
      <c r="D46" s="13"/>
      <c r="E46" s="13"/>
      <c r="F46" s="13"/>
      <c r="G46" s="13"/>
      <c r="H46" s="13"/>
      <c r="I46" s="13"/>
      <c r="J46" s="13"/>
      <c r="K46" s="13"/>
      <c r="L46" s="13"/>
      <c r="M46" s="13"/>
      <c r="N46" s="13"/>
      <c r="O46" s="13"/>
    </row>
    <row r="47" spans="2:15" s="2" customFormat="1" x14ac:dyDescent="0.2">
      <c r="B47" s="13"/>
      <c r="C47" s="13"/>
      <c r="D47" s="13"/>
      <c r="E47" s="13"/>
      <c r="F47" s="13"/>
      <c r="G47" s="13"/>
      <c r="H47" s="13"/>
      <c r="I47" s="13"/>
      <c r="J47" s="13"/>
      <c r="K47" s="13"/>
      <c r="L47" s="13"/>
      <c r="M47" s="13"/>
      <c r="N47" s="13"/>
      <c r="O47" s="13"/>
    </row>
    <row r="48" spans="2:15" s="2" customFormat="1" x14ac:dyDescent="0.2">
      <c r="B48" s="13"/>
      <c r="C48" s="13"/>
      <c r="D48" s="13"/>
      <c r="E48" s="13"/>
      <c r="F48" s="13"/>
      <c r="G48" s="13"/>
      <c r="H48" s="13"/>
      <c r="I48" s="13"/>
      <c r="J48" s="13"/>
      <c r="K48" s="13"/>
      <c r="L48" s="13"/>
      <c r="M48" s="13"/>
      <c r="N48" s="13"/>
      <c r="O48" s="13"/>
    </row>
    <row r="49" spans="2:15" s="2" customFormat="1" x14ac:dyDescent="0.2">
      <c r="B49" s="13"/>
      <c r="C49" s="13"/>
      <c r="D49" s="13"/>
      <c r="E49" s="13"/>
      <c r="F49" s="13"/>
      <c r="G49" s="13"/>
      <c r="H49" s="13"/>
      <c r="I49" s="13"/>
      <c r="J49" s="13"/>
      <c r="K49" s="13"/>
      <c r="L49" s="13"/>
      <c r="M49" s="13"/>
      <c r="N49" s="13"/>
      <c r="O49" s="13"/>
    </row>
    <row r="50" spans="2:15" s="2" customFormat="1" x14ac:dyDescent="0.2">
      <c r="B50" s="13"/>
      <c r="C50" s="13"/>
      <c r="D50" s="13"/>
      <c r="E50" s="13"/>
      <c r="F50" s="13"/>
      <c r="G50" s="13"/>
      <c r="H50" s="13"/>
      <c r="I50" s="13"/>
      <c r="J50" s="13"/>
      <c r="K50" s="13"/>
      <c r="L50" s="13"/>
      <c r="M50" s="13"/>
      <c r="N50" s="13"/>
      <c r="O50" s="13"/>
    </row>
    <row r="51" spans="2:15" s="2" customFormat="1" x14ac:dyDescent="0.2">
      <c r="B51" s="13"/>
      <c r="C51" s="13"/>
      <c r="D51" s="13"/>
      <c r="E51" s="13"/>
      <c r="F51" s="13"/>
      <c r="G51" s="13"/>
      <c r="H51" s="13"/>
      <c r="I51" s="13"/>
      <c r="J51" s="13"/>
      <c r="K51" s="13"/>
      <c r="L51" s="13"/>
      <c r="M51" s="13"/>
      <c r="N51" s="13"/>
      <c r="O51" s="13"/>
    </row>
    <row r="52" spans="2:15" s="2" customFormat="1" x14ac:dyDescent="0.2">
      <c r="B52" s="13"/>
      <c r="C52" s="13"/>
      <c r="D52" s="13"/>
      <c r="E52" s="13"/>
      <c r="F52" s="13"/>
      <c r="G52" s="13"/>
      <c r="H52" s="13"/>
      <c r="I52" s="13"/>
      <c r="J52" s="13"/>
      <c r="K52" s="13"/>
      <c r="L52" s="13"/>
      <c r="M52" s="13"/>
      <c r="N52" s="13"/>
      <c r="O52" s="13"/>
    </row>
    <row r="53" spans="2:15" s="2" customFormat="1" x14ac:dyDescent="0.2">
      <c r="B53" s="13"/>
      <c r="C53" s="13"/>
      <c r="D53" s="13"/>
      <c r="E53" s="13"/>
      <c r="F53" s="13"/>
      <c r="G53" s="13"/>
      <c r="H53" s="13"/>
      <c r="I53" s="13"/>
      <c r="J53" s="13"/>
      <c r="K53" s="13"/>
      <c r="L53" s="13"/>
      <c r="M53" s="13"/>
      <c r="N53" s="13"/>
      <c r="O53" s="13"/>
    </row>
    <row r="54" spans="2:15" s="2" customFormat="1" x14ac:dyDescent="0.2">
      <c r="B54" s="13"/>
      <c r="C54" s="13"/>
      <c r="D54" s="13"/>
      <c r="E54" s="13"/>
      <c r="F54" s="13"/>
      <c r="G54" s="13"/>
      <c r="H54" s="13"/>
      <c r="I54" s="13"/>
      <c r="J54" s="13"/>
      <c r="K54" s="13"/>
      <c r="L54" s="13"/>
      <c r="M54" s="13"/>
      <c r="N54" s="13"/>
      <c r="O54" s="13"/>
    </row>
    <row r="55" spans="2:15" s="2" customFormat="1" x14ac:dyDescent="0.2">
      <c r="B55" s="13"/>
      <c r="C55" s="13"/>
      <c r="D55" s="13"/>
      <c r="E55" s="13"/>
      <c r="F55" s="13"/>
      <c r="G55" s="13"/>
      <c r="H55" s="13"/>
      <c r="I55" s="13"/>
      <c r="J55" s="13"/>
      <c r="K55" s="13"/>
      <c r="L55" s="13"/>
      <c r="M55" s="13"/>
      <c r="N55" s="13"/>
      <c r="O55" s="13"/>
    </row>
    <row r="56" spans="2:15" s="2" customFormat="1" x14ac:dyDescent="0.2">
      <c r="B56" s="13"/>
      <c r="C56" s="13"/>
      <c r="D56" s="13"/>
      <c r="E56" s="13"/>
      <c r="F56" s="13"/>
      <c r="G56" s="13"/>
      <c r="H56" s="13"/>
      <c r="I56" s="13"/>
      <c r="J56" s="13"/>
      <c r="K56" s="13"/>
      <c r="L56" s="13"/>
      <c r="M56" s="13"/>
      <c r="N56" s="13"/>
      <c r="O56" s="13"/>
    </row>
    <row r="57" spans="2:15" s="2" customFormat="1" x14ac:dyDescent="0.2">
      <c r="B57" s="13"/>
      <c r="C57" s="13"/>
      <c r="D57" s="13"/>
      <c r="E57" s="13"/>
      <c r="F57" s="13"/>
      <c r="G57" s="13"/>
      <c r="H57" s="13"/>
      <c r="I57" s="13"/>
      <c r="J57" s="13"/>
      <c r="K57" s="13"/>
      <c r="L57" s="13"/>
      <c r="M57" s="13"/>
      <c r="N57" s="13"/>
      <c r="O57" s="13"/>
    </row>
    <row r="58" spans="2:15" s="2" customFormat="1" x14ac:dyDescent="0.2">
      <c r="B58" s="13"/>
      <c r="C58" s="13"/>
      <c r="D58" s="13"/>
      <c r="E58" s="13"/>
      <c r="F58" s="13"/>
      <c r="G58" s="13"/>
      <c r="H58" s="13"/>
      <c r="I58" s="13"/>
      <c r="J58" s="13"/>
      <c r="K58" s="13"/>
      <c r="L58" s="13"/>
      <c r="M58" s="13"/>
      <c r="N58" s="13"/>
      <c r="O58" s="13"/>
    </row>
    <row r="59" spans="2:15" s="2" customFormat="1" x14ac:dyDescent="0.2">
      <c r="B59" s="13"/>
      <c r="C59" s="13"/>
      <c r="D59" s="13"/>
      <c r="E59" s="13"/>
      <c r="F59" s="13"/>
      <c r="G59" s="13"/>
      <c r="H59" s="13"/>
      <c r="I59" s="13"/>
      <c r="J59" s="13"/>
      <c r="K59" s="13"/>
      <c r="L59" s="13"/>
      <c r="M59" s="13"/>
      <c r="N59" s="13"/>
      <c r="O59" s="13"/>
    </row>
    <row r="60" spans="2:15" s="2" customFormat="1" x14ac:dyDescent="0.2">
      <c r="B60" s="13"/>
      <c r="C60" s="13"/>
      <c r="D60" s="13"/>
      <c r="E60" s="13"/>
      <c r="F60" s="13"/>
      <c r="G60" s="13"/>
      <c r="H60" s="13"/>
      <c r="I60" s="13"/>
      <c r="J60" s="13"/>
      <c r="K60" s="13"/>
      <c r="L60" s="13"/>
      <c r="M60" s="13"/>
      <c r="N60" s="13"/>
      <c r="O60" s="13"/>
    </row>
    <row r="61" spans="2:15" s="2" customFormat="1" x14ac:dyDescent="0.2">
      <c r="B61" s="13"/>
      <c r="C61" s="13"/>
      <c r="D61" s="13"/>
      <c r="E61" s="13"/>
      <c r="F61" s="13"/>
      <c r="G61" s="13"/>
      <c r="H61" s="13"/>
      <c r="I61" s="13"/>
      <c r="J61" s="13"/>
      <c r="K61" s="13"/>
      <c r="L61" s="13"/>
      <c r="M61" s="13"/>
      <c r="N61" s="13"/>
      <c r="O61" s="13"/>
    </row>
    <row r="62" spans="2:15" s="2" customFormat="1" x14ac:dyDescent="0.2">
      <c r="B62" s="13"/>
      <c r="C62" s="13"/>
      <c r="D62" s="13"/>
      <c r="E62" s="13"/>
      <c r="F62" s="13"/>
      <c r="G62" s="13"/>
      <c r="H62" s="13"/>
      <c r="I62" s="13"/>
      <c r="J62" s="13"/>
      <c r="K62" s="13"/>
      <c r="L62" s="13"/>
      <c r="M62" s="13"/>
      <c r="N62" s="13"/>
      <c r="O62" s="13"/>
    </row>
    <row r="63" spans="2:15" s="2" customFormat="1" x14ac:dyDescent="0.2">
      <c r="B63" s="13"/>
      <c r="C63" s="13"/>
      <c r="D63" s="13"/>
      <c r="E63" s="13"/>
      <c r="F63" s="13"/>
      <c r="G63" s="13"/>
      <c r="H63" s="13"/>
      <c r="I63" s="13"/>
      <c r="J63" s="13"/>
      <c r="K63" s="13"/>
      <c r="L63" s="13"/>
      <c r="M63" s="13"/>
      <c r="N63" s="13"/>
      <c r="O63" s="13"/>
    </row>
    <row r="64" spans="2:15" s="2" customFormat="1" x14ac:dyDescent="0.2">
      <c r="B64" s="13"/>
      <c r="C64" s="13"/>
      <c r="D64" s="13"/>
      <c r="E64" s="13"/>
      <c r="F64" s="13"/>
      <c r="G64" s="13"/>
      <c r="H64" s="13"/>
      <c r="I64" s="13"/>
      <c r="J64" s="13"/>
      <c r="K64" s="13"/>
      <c r="L64" s="13"/>
      <c r="M64" s="13"/>
      <c r="N64" s="13"/>
      <c r="O64" s="13"/>
    </row>
    <row r="65" spans="2:15" s="2" customFormat="1" x14ac:dyDescent="0.2">
      <c r="B65" s="13"/>
      <c r="C65" s="13"/>
      <c r="D65" s="13"/>
      <c r="E65" s="13"/>
      <c r="F65" s="13"/>
      <c r="G65" s="13"/>
      <c r="H65" s="13"/>
      <c r="I65" s="13"/>
      <c r="J65" s="13"/>
      <c r="K65" s="13"/>
      <c r="L65" s="13"/>
      <c r="M65" s="13"/>
      <c r="N65" s="13"/>
      <c r="O65" s="13"/>
    </row>
    <row r="66" spans="2:15" s="2" customFormat="1" x14ac:dyDescent="0.2">
      <c r="B66" s="13"/>
      <c r="C66" s="13"/>
      <c r="D66" s="13"/>
      <c r="E66" s="13"/>
      <c r="F66" s="13"/>
      <c r="G66" s="13"/>
      <c r="H66" s="13"/>
      <c r="I66" s="13"/>
      <c r="J66" s="13"/>
      <c r="K66" s="13"/>
      <c r="L66" s="13"/>
      <c r="M66" s="13"/>
      <c r="N66" s="13"/>
      <c r="O66" s="13"/>
    </row>
    <row r="67" spans="2:15" s="2" customFormat="1" x14ac:dyDescent="0.2">
      <c r="B67" s="13"/>
      <c r="C67" s="13"/>
      <c r="D67" s="13"/>
      <c r="E67" s="13"/>
      <c r="F67" s="13"/>
      <c r="G67" s="13"/>
      <c r="H67" s="13"/>
      <c r="I67" s="13"/>
      <c r="J67" s="13"/>
      <c r="K67" s="13"/>
      <c r="L67" s="13"/>
      <c r="M67" s="13"/>
      <c r="N67" s="13"/>
      <c r="O67" s="13"/>
    </row>
    <row r="68" spans="2:15" s="2" customFormat="1" x14ac:dyDescent="0.2">
      <c r="B68" s="13"/>
      <c r="C68" s="13"/>
      <c r="D68" s="13"/>
      <c r="E68" s="13"/>
      <c r="F68" s="13"/>
      <c r="G68" s="13"/>
      <c r="H68" s="13"/>
      <c r="I68" s="13"/>
      <c r="J68" s="13"/>
      <c r="K68" s="13"/>
      <c r="L68" s="13"/>
      <c r="M68" s="13"/>
      <c r="N68" s="13"/>
      <c r="O68" s="13"/>
    </row>
    <row r="69" spans="2:15" s="2" customFormat="1" x14ac:dyDescent="0.2">
      <c r="B69" s="13"/>
      <c r="C69" s="13"/>
      <c r="D69" s="13"/>
      <c r="E69" s="13"/>
      <c r="F69" s="13"/>
      <c r="G69" s="13"/>
      <c r="H69" s="13"/>
      <c r="I69" s="13"/>
      <c r="J69" s="13"/>
      <c r="K69" s="13"/>
      <c r="L69" s="13"/>
      <c r="M69" s="13"/>
      <c r="N69" s="13"/>
      <c r="O69" s="13"/>
    </row>
    <row r="70" spans="2:15" s="2" customFormat="1" x14ac:dyDescent="0.2">
      <c r="B70" s="13"/>
      <c r="C70" s="13"/>
      <c r="D70" s="13"/>
      <c r="E70" s="13"/>
      <c r="F70" s="13"/>
      <c r="G70" s="13"/>
      <c r="H70" s="13"/>
      <c r="I70" s="13"/>
      <c r="J70" s="13"/>
      <c r="K70" s="13"/>
      <c r="L70" s="13"/>
      <c r="M70" s="13"/>
      <c r="N70" s="13"/>
      <c r="O70" s="13"/>
    </row>
    <row r="71" spans="2:15" s="2" customFormat="1" x14ac:dyDescent="0.2">
      <c r="B71" s="13"/>
      <c r="C71" s="13"/>
      <c r="D71" s="13"/>
      <c r="E71" s="13"/>
      <c r="F71" s="13"/>
      <c r="G71" s="13"/>
      <c r="H71" s="13"/>
      <c r="I71" s="13"/>
      <c r="J71" s="13"/>
      <c r="K71" s="13"/>
      <c r="L71" s="13"/>
      <c r="M71" s="13"/>
      <c r="N71" s="13"/>
      <c r="O71" s="13"/>
    </row>
    <row r="72" spans="2:15" s="2" customFormat="1" x14ac:dyDescent="0.2">
      <c r="B72" s="13"/>
      <c r="C72" s="13"/>
      <c r="D72" s="13"/>
      <c r="E72" s="13"/>
      <c r="F72" s="13"/>
      <c r="G72" s="13"/>
      <c r="H72" s="13"/>
      <c r="I72" s="13"/>
      <c r="J72" s="13"/>
      <c r="K72" s="13"/>
      <c r="L72" s="13"/>
      <c r="M72" s="13"/>
      <c r="N72" s="13"/>
      <c r="O72" s="13"/>
    </row>
    <row r="73" spans="2:15" s="2" customFormat="1" x14ac:dyDescent="0.2">
      <c r="B73" s="13"/>
      <c r="C73" s="13"/>
      <c r="D73" s="13"/>
      <c r="E73" s="13"/>
      <c r="F73" s="13"/>
      <c r="G73" s="13"/>
      <c r="H73" s="13"/>
      <c r="I73" s="13"/>
      <c r="J73" s="13"/>
      <c r="K73" s="13"/>
      <c r="L73" s="13"/>
      <c r="M73" s="13"/>
      <c r="N73" s="13"/>
      <c r="O73" s="13"/>
    </row>
    <row r="74" spans="2:15" s="2" customFormat="1" x14ac:dyDescent="0.2">
      <c r="B74" s="13"/>
      <c r="C74" s="13"/>
      <c r="D74" s="13"/>
      <c r="E74" s="13"/>
      <c r="F74" s="13"/>
      <c r="G74" s="13"/>
      <c r="H74" s="13"/>
      <c r="I74" s="13"/>
      <c r="J74" s="13"/>
      <c r="K74" s="13"/>
      <c r="L74" s="13"/>
      <c r="M74" s="13"/>
      <c r="N74" s="13"/>
      <c r="O74" s="13"/>
    </row>
    <row r="75" spans="2:15" s="2" customFormat="1" x14ac:dyDescent="0.2">
      <c r="B75" s="13"/>
      <c r="C75" s="13"/>
      <c r="D75" s="13"/>
      <c r="E75" s="13"/>
      <c r="F75" s="13"/>
      <c r="G75" s="13"/>
      <c r="H75" s="13"/>
      <c r="I75" s="13"/>
      <c r="J75" s="13"/>
      <c r="K75" s="13"/>
      <c r="L75" s="13"/>
      <c r="M75" s="13"/>
      <c r="N75" s="13"/>
      <c r="O75" s="13"/>
    </row>
    <row r="76" spans="2:15" s="2" customFormat="1" x14ac:dyDescent="0.2">
      <c r="B76" s="13"/>
      <c r="C76" s="13"/>
      <c r="D76" s="13"/>
      <c r="E76" s="13"/>
      <c r="F76" s="13"/>
      <c r="G76" s="13"/>
      <c r="H76" s="13"/>
      <c r="I76" s="13"/>
      <c r="J76" s="13"/>
      <c r="K76" s="13"/>
      <c r="L76" s="13"/>
      <c r="M76" s="13"/>
      <c r="N76" s="13"/>
      <c r="O76" s="13"/>
    </row>
    <row r="77" spans="2:15" s="2" customFormat="1" x14ac:dyDescent="0.2">
      <c r="B77" s="13"/>
      <c r="C77" s="13"/>
      <c r="D77" s="13"/>
      <c r="E77" s="13"/>
      <c r="F77" s="13"/>
      <c r="G77" s="13"/>
      <c r="H77" s="13"/>
      <c r="I77" s="13"/>
      <c r="J77" s="13"/>
      <c r="K77" s="13"/>
      <c r="L77" s="13"/>
      <c r="M77" s="13"/>
      <c r="N77" s="13"/>
      <c r="O77" s="13"/>
    </row>
    <row r="78" spans="2:15" s="2" customFormat="1" x14ac:dyDescent="0.2">
      <c r="B78" s="13"/>
      <c r="C78" s="13"/>
      <c r="D78" s="13"/>
      <c r="E78" s="13"/>
      <c r="F78" s="13"/>
      <c r="G78" s="13"/>
      <c r="H78" s="13"/>
      <c r="I78" s="13"/>
      <c r="J78" s="13"/>
      <c r="K78" s="13"/>
      <c r="L78" s="13"/>
      <c r="M78" s="13"/>
      <c r="N78" s="13"/>
      <c r="O78" s="13"/>
    </row>
    <row r="79" spans="2:15" s="2" customFormat="1" x14ac:dyDescent="0.2">
      <c r="B79" s="13"/>
      <c r="C79" s="13"/>
      <c r="D79" s="13"/>
      <c r="E79" s="13"/>
      <c r="F79" s="13"/>
      <c r="G79" s="13"/>
      <c r="H79" s="13"/>
      <c r="I79" s="13"/>
      <c r="J79" s="13"/>
      <c r="K79" s="13"/>
      <c r="L79" s="13"/>
      <c r="M79" s="13"/>
      <c r="N79" s="13"/>
      <c r="O79" s="13"/>
    </row>
    <row r="80" spans="2:15" s="2" customFormat="1" x14ac:dyDescent="0.2">
      <c r="B80" s="13"/>
      <c r="C80" s="13"/>
      <c r="D80" s="13"/>
      <c r="E80" s="13"/>
      <c r="F80" s="13"/>
      <c r="G80" s="13"/>
      <c r="H80" s="13"/>
      <c r="I80" s="13"/>
      <c r="J80" s="13"/>
      <c r="K80" s="13"/>
      <c r="L80" s="13"/>
      <c r="M80" s="13"/>
      <c r="N80" s="13"/>
      <c r="O80" s="13"/>
    </row>
    <row r="81" spans="2:15" s="2" customFormat="1" x14ac:dyDescent="0.2">
      <c r="B81" s="13"/>
      <c r="C81" s="13"/>
      <c r="D81" s="13"/>
      <c r="E81" s="13"/>
      <c r="F81" s="13"/>
      <c r="G81" s="13"/>
      <c r="H81" s="13"/>
      <c r="I81" s="13"/>
      <c r="J81" s="13"/>
      <c r="K81" s="13"/>
      <c r="L81" s="13"/>
      <c r="M81" s="13"/>
      <c r="N81" s="13"/>
      <c r="O81" s="13"/>
    </row>
    <row r="82" spans="2:15" s="2" customFormat="1" x14ac:dyDescent="0.2">
      <c r="B82" s="13"/>
      <c r="C82" s="13"/>
      <c r="D82" s="13"/>
      <c r="E82" s="13"/>
      <c r="F82" s="13"/>
      <c r="G82" s="13"/>
      <c r="H82" s="13"/>
      <c r="I82" s="13"/>
      <c r="J82" s="13"/>
      <c r="K82" s="13"/>
      <c r="L82" s="13"/>
      <c r="M82" s="13"/>
      <c r="N82" s="13"/>
      <c r="O82" s="13"/>
    </row>
    <row r="83" spans="2:15" s="2" customFormat="1" x14ac:dyDescent="0.2">
      <c r="B83" s="13"/>
      <c r="C83" s="13"/>
      <c r="D83" s="13"/>
      <c r="E83" s="13"/>
      <c r="F83" s="13"/>
      <c r="G83" s="13"/>
      <c r="H83" s="13"/>
      <c r="I83" s="13"/>
      <c r="J83" s="13"/>
      <c r="K83" s="13"/>
      <c r="L83" s="13"/>
      <c r="M83" s="13"/>
      <c r="N83" s="13"/>
      <c r="O83" s="13"/>
    </row>
    <row r="84" spans="2:15" s="2" customFormat="1" x14ac:dyDescent="0.2">
      <c r="B84" s="13"/>
      <c r="C84" s="13"/>
      <c r="D84" s="13"/>
      <c r="E84" s="13"/>
      <c r="F84" s="13"/>
      <c r="G84" s="13"/>
      <c r="H84" s="13"/>
      <c r="I84" s="13"/>
      <c r="J84" s="13"/>
      <c r="K84" s="13"/>
      <c r="L84" s="13"/>
      <c r="M84" s="13"/>
      <c r="N84" s="13"/>
      <c r="O84" s="13"/>
    </row>
    <row r="85" spans="2:15" s="2" customFormat="1" x14ac:dyDescent="0.2">
      <c r="B85" s="13"/>
      <c r="C85" s="13"/>
      <c r="D85" s="13"/>
      <c r="E85" s="13"/>
      <c r="F85" s="13"/>
      <c r="G85" s="13"/>
      <c r="H85" s="13"/>
      <c r="I85" s="13"/>
      <c r="J85" s="13"/>
      <c r="K85" s="13"/>
      <c r="L85" s="13"/>
      <c r="M85" s="13"/>
      <c r="N85" s="13"/>
      <c r="O85" s="13"/>
    </row>
    <row r="86" spans="2:15" s="2" customFormat="1" x14ac:dyDescent="0.2">
      <c r="B86" s="13"/>
      <c r="C86" s="13"/>
      <c r="D86" s="13"/>
      <c r="E86" s="13"/>
      <c r="F86" s="13"/>
      <c r="G86" s="13"/>
      <c r="H86" s="13"/>
      <c r="I86" s="13"/>
      <c r="J86" s="13"/>
      <c r="K86" s="13"/>
      <c r="L86" s="13"/>
      <c r="M86" s="13"/>
      <c r="N86" s="13"/>
      <c r="O86" s="13"/>
    </row>
    <row r="87" spans="2:15" s="2" customFormat="1" x14ac:dyDescent="0.2">
      <c r="B87" s="13"/>
      <c r="C87" s="13"/>
      <c r="D87" s="13"/>
      <c r="E87" s="13"/>
      <c r="F87" s="13"/>
      <c r="G87" s="13"/>
      <c r="H87" s="13"/>
      <c r="I87" s="13"/>
      <c r="J87" s="13"/>
      <c r="K87" s="13"/>
      <c r="L87" s="13"/>
      <c r="M87" s="13"/>
      <c r="N87" s="13"/>
      <c r="O87" s="13"/>
    </row>
    <row r="88" spans="2:15" s="2" customFormat="1" x14ac:dyDescent="0.2">
      <c r="B88" s="13"/>
      <c r="C88" s="13"/>
      <c r="D88" s="13"/>
      <c r="E88" s="13"/>
      <c r="F88" s="13"/>
      <c r="G88" s="13"/>
      <c r="H88" s="13"/>
      <c r="I88" s="13"/>
      <c r="J88" s="13"/>
      <c r="K88" s="13"/>
      <c r="L88" s="13"/>
      <c r="M88" s="13"/>
      <c r="N88" s="13"/>
      <c r="O88" s="13"/>
    </row>
    <row r="89" spans="2:15" s="2" customFormat="1" x14ac:dyDescent="0.2">
      <c r="B89" s="13"/>
      <c r="C89" s="13"/>
      <c r="D89" s="13"/>
      <c r="E89" s="13"/>
      <c r="F89" s="13"/>
      <c r="G89" s="13"/>
      <c r="H89" s="13"/>
      <c r="I89" s="13"/>
      <c r="J89" s="13"/>
      <c r="K89" s="13"/>
      <c r="L89" s="13"/>
      <c r="M89" s="13"/>
      <c r="N89" s="13"/>
      <c r="O89" s="13"/>
    </row>
    <row r="90" spans="2:15" s="2" customFormat="1" x14ac:dyDescent="0.2">
      <c r="B90" s="13"/>
      <c r="C90" s="13"/>
      <c r="D90" s="13"/>
      <c r="E90" s="13"/>
      <c r="F90" s="13"/>
      <c r="G90" s="13"/>
      <c r="H90" s="13"/>
      <c r="I90" s="13"/>
      <c r="J90" s="13"/>
      <c r="K90" s="13"/>
      <c r="L90" s="13"/>
      <c r="M90" s="13"/>
      <c r="N90" s="13"/>
      <c r="O90" s="13"/>
    </row>
    <row r="91" spans="2:15" s="2" customFormat="1" x14ac:dyDescent="0.2">
      <c r="B91" s="13"/>
      <c r="C91" s="13"/>
      <c r="D91" s="13"/>
      <c r="E91" s="13"/>
      <c r="F91" s="13"/>
      <c r="G91" s="13"/>
      <c r="H91" s="13"/>
      <c r="I91" s="13"/>
      <c r="J91" s="13"/>
      <c r="K91" s="13"/>
      <c r="L91" s="13"/>
      <c r="M91" s="13"/>
      <c r="N91" s="13"/>
      <c r="O91" s="13"/>
    </row>
    <row r="92" spans="2:15" s="2" customFormat="1" x14ac:dyDescent="0.2">
      <c r="B92" s="13"/>
      <c r="C92" s="13"/>
      <c r="D92" s="13"/>
      <c r="E92" s="13"/>
      <c r="F92" s="13"/>
      <c r="G92" s="13"/>
      <c r="H92" s="13"/>
      <c r="I92" s="13"/>
      <c r="J92" s="13"/>
      <c r="K92" s="13"/>
      <c r="L92" s="13"/>
      <c r="M92" s="13"/>
      <c r="N92" s="13"/>
      <c r="O92" s="13"/>
    </row>
    <row r="93" spans="2:15" s="2" customFormat="1" x14ac:dyDescent="0.2">
      <c r="B93" s="13"/>
      <c r="C93" s="13"/>
      <c r="D93" s="13"/>
      <c r="E93" s="13"/>
      <c r="F93" s="13"/>
      <c r="G93" s="13"/>
      <c r="H93" s="13"/>
      <c r="I93" s="13"/>
      <c r="J93" s="13"/>
      <c r="K93" s="13"/>
      <c r="L93" s="13"/>
      <c r="M93" s="13"/>
      <c r="N93" s="13"/>
      <c r="O93" s="13"/>
    </row>
    <row r="94" spans="2:15" s="2" customFormat="1" x14ac:dyDescent="0.2">
      <c r="B94" s="13"/>
      <c r="C94" s="13"/>
      <c r="D94" s="13"/>
      <c r="E94" s="13"/>
      <c r="F94" s="13"/>
      <c r="G94" s="13"/>
      <c r="H94" s="13"/>
      <c r="I94" s="13"/>
      <c r="J94" s="13"/>
      <c r="K94" s="13"/>
      <c r="L94" s="13"/>
      <c r="M94" s="13"/>
      <c r="N94" s="13"/>
      <c r="O94" s="13"/>
    </row>
    <row r="95" spans="2:15" s="2" customFormat="1" x14ac:dyDescent="0.2">
      <c r="B95" s="13"/>
      <c r="C95" s="13"/>
      <c r="D95" s="13"/>
      <c r="E95" s="13"/>
      <c r="F95" s="13"/>
      <c r="G95" s="13"/>
      <c r="H95" s="13"/>
      <c r="I95" s="13"/>
      <c r="J95" s="13"/>
      <c r="K95" s="13"/>
      <c r="L95" s="13"/>
      <c r="M95" s="13"/>
      <c r="N95" s="13"/>
      <c r="O95" s="13"/>
    </row>
    <row r="96" spans="2:15" s="2" customFormat="1" x14ac:dyDescent="0.2">
      <c r="B96" s="13"/>
      <c r="C96" s="13"/>
      <c r="D96" s="13"/>
      <c r="E96" s="13"/>
      <c r="F96" s="13"/>
      <c r="G96" s="13"/>
      <c r="H96" s="13"/>
      <c r="I96" s="13"/>
      <c r="J96" s="13"/>
      <c r="K96" s="13"/>
      <c r="L96" s="13"/>
      <c r="M96" s="13"/>
      <c r="N96" s="13"/>
      <c r="O96" s="13"/>
    </row>
    <row r="97" spans="2:15" s="2" customFormat="1" x14ac:dyDescent="0.2">
      <c r="B97" s="13"/>
      <c r="C97" s="13"/>
      <c r="D97" s="13"/>
      <c r="E97" s="13"/>
      <c r="F97" s="13"/>
      <c r="G97" s="13"/>
      <c r="H97" s="13"/>
      <c r="I97" s="13"/>
      <c r="J97" s="13"/>
      <c r="K97" s="13"/>
      <c r="L97" s="13"/>
      <c r="M97" s="13"/>
      <c r="N97" s="13"/>
      <c r="O97" s="13"/>
    </row>
    <row r="98" spans="2:15" s="2" customFormat="1" x14ac:dyDescent="0.2">
      <c r="B98" s="13"/>
      <c r="C98" s="13"/>
      <c r="D98" s="13"/>
      <c r="E98" s="13"/>
      <c r="F98" s="13"/>
      <c r="G98" s="13"/>
      <c r="H98" s="13"/>
      <c r="I98" s="13"/>
      <c r="J98" s="13"/>
      <c r="K98" s="13"/>
      <c r="L98" s="13"/>
      <c r="M98" s="13"/>
      <c r="N98" s="13"/>
      <c r="O98" s="13"/>
    </row>
    <row r="99" spans="2:15" s="2" customFormat="1" x14ac:dyDescent="0.2">
      <c r="B99" s="13"/>
      <c r="C99" s="13"/>
      <c r="D99" s="13"/>
      <c r="E99" s="13"/>
      <c r="F99" s="13"/>
      <c r="G99" s="13"/>
      <c r="H99" s="13"/>
      <c r="I99" s="13"/>
      <c r="J99" s="13"/>
      <c r="K99" s="13"/>
      <c r="L99" s="13"/>
      <c r="M99" s="13"/>
      <c r="N99" s="13"/>
      <c r="O99" s="13"/>
    </row>
    <row r="100" spans="2:15" s="2" customFormat="1" x14ac:dyDescent="0.2">
      <c r="B100" s="13"/>
      <c r="C100" s="13"/>
      <c r="D100" s="13"/>
      <c r="E100" s="13"/>
      <c r="F100" s="13"/>
      <c r="G100" s="13"/>
      <c r="H100" s="13"/>
      <c r="I100" s="13"/>
      <c r="J100" s="13"/>
      <c r="K100" s="13"/>
      <c r="L100" s="13"/>
      <c r="M100" s="13"/>
      <c r="N100" s="13"/>
      <c r="O100" s="13"/>
    </row>
    <row r="101" spans="2:15" s="2" customFormat="1" x14ac:dyDescent="0.2">
      <c r="B101" s="13"/>
      <c r="C101" s="13"/>
      <c r="D101" s="13"/>
      <c r="E101" s="13"/>
      <c r="F101" s="13"/>
      <c r="G101" s="13"/>
      <c r="H101" s="13"/>
      <c r="I101" s="13"/>
      <c r="J101" s="13"/>
      <c r="K101" s="13"/>
      <c r="L101" s="13"/>
      <c r="M101" s="13"/>
      <c r="N101" s="13"/>
      <c r="O101" s="13"/>
    </row>
    <row r="102" spans="2:15" s="2" customFormat="1" x14ac:dyDescent="0.2">
      <c r="B102" s="13"/>
      <c r="C102" s="13"/>
      <c r="D102" s="13"/>
      <c r="E102" s="13"/>
      <c r="F102" s="13"/>
      <c r="G102" s="13"/>
      <c r="H102" s="13"/>
      <c r="I102" s="13"/>
      <c r="J102" s="13"/>
      <c r="K102" s="13"/>
      <c r="L102" s="13"/>
      <c r="M102" s="13"/>
      <c r="N102" s="13"/>
      <c r="O102" s="13"/>
    </row>
    <row r="103" spans="2:15" s="2" customFormat="1" x14ac:dyDescent="0.2">
      <c r="B103" s="13"/>
      <c r="C103" s="13"/>
      <c r="D103" s="13"/>
      <c r="E103" s="13"/>
      <c r="F103" s="13"/>
      <c r="G103" s="13"/>
      <c r="H103" s="13"/>
      <c r="I103" s="13"/>
      <c r="J103" s="13"/>
      <c r="K103" s="13"/>
      <c r="L103" s="13"/>
      <c r="M103" s="13"/>
      <c r="N103" s="13"/>
      <c r="O103" s="13"/>
    </row>
    <row r="104" spans="2:15" s="2" customFormat="1" x14ac:dyDescent="0.2">
      <c r="B104" s="13"/>
      <c r="C104" s="13"/>
      <c r="D104" s="13"/>
      <c r="E104" s="13"/>
      <c r="F104" s="13"/>
      <c r="G104" s="13"/>
      <c r="H104" s="13"/>
      <c r="I104" s="13"/>
      <c r="J104" s="13"/>
      <c r="K104" s="13"/>
      <c r="L104" s="13"/>
      <c r="M104" s="13"/>
      <c r="N104" s="13"/>
      <c r="O104" s="13"/>
    </row>
    <row r="105" spans="2:15" s="2" customFormat="1" x14ac:dyDescent="0.2">
      <c r="B105" s="13"/>
      <c r="C105" s="13"/>
      <c r="D105" s="13"/>
      <c r="E105" s="13"/>
      <c r="F105" s="13"/>
      <c r="G105" s="13"/>
      <c r="H105" s="13"/>
      <c r="I105" s="13"/>
      <c r="J105" s="13"/>
      <c r="K105" s="13"/>
      <c r="L105" s="13"/>
      <c r="M105" s="13"/>
      <c r="N105" s="13"/>
      <c r="O105" s="13"/>
    </row>
    <row r="106" spans="2:15" s="2" customFormat="1" x14ac:dyDescent="0.2">
      <c r="B106" s="13"/>
      <c r="C106" s="13"/>
      <c r="D106" s="13"/>
      <c r="E106" s="13"/>
      <c r="F106" s="13"/>
      <c r="G106" s="13"/>
      <c r="H106" s="13"/>
      <c r="I106" s="13"/>
      <c r="J106" s="13"/>
      <c r="K106" s="13"/>
      <c r="L106" s="13"/>
      <c r="M106" s="13"/>
      <c r="N106" s="13"/>
      <c r="O106" s="13"/>
    </row>
    <row r="107" spans="2:15" s="2" customFormat="1" x14ac:dyDescent="0.2">
      <c r="B107" s="13"/>
      <c r="C107" s="13"/>
      <c r="D107" s="13"/>
      <c r="E107" s="13"/>
      <c r="F107" s="13"/>
      <c r="G107" s="13"/>
      <c r="H107" s="13"/>
      <c r="I107" s="13"/>
      <c r="J107" s="13"/>
      <c r="K107" s="13"/>
      <c r="L107" s="13"/>
      <c r="M107" s="13"/>
      <c r="N107" s="13"/>
      <c r="O107" s="13"/>
    </row>
    <row r="108" spans="2:15" s="2" customFormat="1" x14ac:dyDescent="0.2">
      <c r="B108" s="13"/>
      <c r="C108" s="13"/>
      <c r="D108" s="13"/>
      <c r="E108" s="13"/>
      <c r="F108" s="13"/>
      <c r="G108" s="13"/>
      <c r="H108" s="13"/>
      <c r="I108" s="13"/>
      <c r="J108" s="13"/>
      <c r="K108" s="13"/>
      <c r="L108" s="13"/>
      <c r="M108" s="13"/>
      <c r="N108" s="13"/>
      <c r="O108" s="13"/>
    </row>
    <row r="109" spans="2:15" s="2" customFormat="1" x14ac:dyDescent="0.2">
      <c r="B109" s="13"/>
      <c r="C109" s="13"/>
      <c r="D109" s="13"/>
      <c r="E109" s="13"/>
      <c r="F109" s="13"/>
      <c r="G109" s="13"/>
      <c r="H109" s="13"/>
      <c r="I109" s="13"/>
      <c r="J109" s="13"/>
      <c r="K109" s="13"/>
      <c r="L109" s="13"/>
      <c r="M109" s="13"/>
      <c r="N109" s="13"/>
      <c r="O109" s="13"/>
    </row>
    <row r="110" spans="2:15" s="2" customFormat="1" x14ac:dyDescent="0.2">
      <c r="B110" s="13"/>
      <c r="C110" s="13"/>
      <c r="D110" s="13"/>
      <c r="E110" s="13"/>
      <c r="F110" s="13"/>
      <c r="G110" s="13"/>
      <c r="H110" s="13"/>
      <c r="I110" s="13"/>
      <c r="J110" s="13"/>
      <c r="K110" s="13"/>
      <c r="L110" s="13"/>
      <c r="M110" s="13"/>
      <c r="N110" s="13"/>
      <c r="O110" s="13"/>
    </row>
    <row r="111" spans="2:15" s="2" customFormat="1" x14ac:dyDescent="0.2">
      <c r="B111" s="13"/>
      <c r="C111" s="13"/>
      <c r="D111" s="13"/>
      <c r="E111" s="13"/>
      <c r="F111" s="13"/>
      <c r="G111" s="13"/>
      <c r="H111" s="13"/>
      <c r="I111" s="13"/>
      <c r="J111" s="13"/>
      <c r="K111" s="13"/>
      <c r="L111" s="13"/>
      <c r="M111" s="13"/>
      <c r="N111" s="13"/>
      <c r="O111" s="13"/>
    </row>
    <row r="112" spans="2:15" s="2" customFormat="1" x14ac:dyDescent="0.2">
      <c r="B112" s="13"/>
      <c r="C112" s="13"/>
      <c r="D112" s="13"/>
      <c r="E112" s="13"/>
      <c r="F112" s="13"/>
      <c r="G112" s="13"/>
      <c r="H112" s="13"/>
      <c r="I112" s="13"/>
      <c r="J112" s="13"/>
      <c r="K112" s="13"/>
      <c r="L112" s="13"/>
      <c r="M112" s="13"/>
      <c r="N112" s="13"/>
      <c r="O112" s="13"/>
    </row>
    <row r="113" spans="2:15" s="2" customFormat="1" x14ac:dyDescent="0.2">
      <c r="B113" s="13"/>
      <c r="C113" s="13"/>
      <c r="D113" s="13"/>
      <c r="E113" s="13"/>
      <c r="F113" s="13"/>
      <c r="G113" s="13"/>
      <c r="H113" s="13"/>
      <c r="I113" s="13"/>
      <c r="J113" s="13"/>
      <c r="K113" s="13"/>
      <c r="L113" s="13"/>
      <c r="M113" s="13"/>
      <c r="N113" s="13"/>
      <c r="O113" s="13"/>
    </row>
    <row r="114" spans="2:15" s="2" customFormat="1" x14ac:dyDescent="0.2">
      <c r="B114" s="13"/>
      <c r="C114" s="13"/>
      <c r="D114" s="13"/>
      <c r="E114" s="13"/>
      <c r="F114" s="13"/>
      <c r="G114" s="13"/>
      <c r="H114" s="13"/>
      <c r="I114" s="13"/>
      <c r="J114" s="13"/>
      <c r="K114" s="13"/>
      <c r="L114" s="13"/>
      <c r="M114" s="13"/>
      <c r="N114" s="13"/>
      <c r="O114" s="13"/>
    </row>
    <row r="115" spans="2:15" s="2" customFormat="1" x14ac:dyDescent="0.2">
      <c r="B115" s="13"/>
      <c r="C115" s="13"/>
      <c r="D115" s="13"/>
      <c r="E115" s="13"/>
      <c r="F115" s="13"/>
      <c r="G115" s="13"/>
      <c r="H115" s="13"/>
      <c r="I115" s="13"/>
      <c r="J115" s="13"/>
      <c r="K115" s="13"/>
      <c r="L115" s="13"/>
      <c r="M115" s="13"/>
      <c r="N115" s="13"/>
      <c r="O115" s="13"/>
    </row>
    <row r="116" spans="2:15" s="2" customFormat="1" x14ac:dyDescent="0.2">
      <c r="B116" s="13"/>
      <c r="C116" s="13"/>
      <c r="D116" s="13"/>
      <c r="E116" s="13"/>
      <c r="F116" s="13"/>
      <c r="G116" s="13"/>
      <c r="H116" s="13"/>
      <c r="I116" s="13"/>
      <c r="J116" s="13"/>
      <c r="K116" s="13"/>
      <c r="L116" s="13"/>
      <c r="M116" s="13"/>
      <c r="N116" s="13"/>
      <c r="O116" s="13"/>
    </row>
    <row r="117" spans="2:15" s="2" customFormat="1" x14ac:dyDescent="0.2">
      <c r="B117" s="13"/>
      <c r="C117" s="13"/>
      <c r="D117" s="13"/>
      <c r="E117" s="13"/>
      <c r="F117" s="13"/>
      <c r="G117" s="13"/>
      <c r="H117" s="13"/>
      <c r="I117" s="13"/>
      <c r="J117" s="13"/>
      <c r="K117" s="13"/>
      <c r="L117" s="13"/>
      <c r="M117" s="13"/>
      <c r="N117" s="13"/>
      <c r="O117" s="13"/>
    </row>
    <row r="118" spans="2:15" s="2" customFormat="1" x14ac:dyDescent="0.2">
      <c r="B118" s="13"/>
      <c r="C118" s="13"/>
      <c r="D118" s="13"/>
      <c r="E118" s="13"/>
      <c r="F118" s="13"/>
      <c r="G118" s="13"/>
      <c r="H118" s="13"/>
      <c r="I118" s="13"/>
      <c r="J118" s="13"/>
      <c r="K118" s="13"/>
      <c r="L118" s="13"/>
      <c r="M118" s="13"/>
      <c r="N118" s="13"/>
      <c r="O118" s="13"/>
    </row>
    <row r="119" spans="2:15" s="2" customFormat="1" x14ac:dyDescent="0.2">
      <c r="B119" s="13"/>
      <c r="C119" s="13"/>
      <c r="D119" s="13"/>
      <c r="E119" s="13"/>
      <c r="F119" s="13"/>
      <c r="G119" s="13"/>
      <c r="H119" s="13"/>
      <c r="I119" s="13"/>
      <c r="J119" s="13"/>
      <c r="K119" s="13"/>
      <c r="L119" s="13"/>
      <c r="M119" s="13"/>
      <c r="N119" s="13"/>
      <c r="O119" s="13"/>
    </row>
    <row r="120" spans="2:15" s="2" customFormat="1" x14ac:dyDescent="0.2">
      <c r="B120" s="13"/>
      <c r="C120" s="13"/>
      <c r="D120" s="13"/>
      <c r="E120" s="13"/>
      <c r="F120" s="13"/>
      <c r="G120" s="13"/>
      <c r="H120" s="13"/>
      <c r="I120" s="13"/>
      <c r="J120" s="13"/>
      <c r="K120" s="13"/>
      <c r="L120" s="13"/>
      <c r="M120" s="13"/>
      <c r="N120" s="13"/>
      <c r="O120" s="13"/>
    </row>
    <row r="121" spans="2:15" s="2" customFormat="1" x14ac:dyDescent="0.2">
      <c r="B121" s="13"/>
      <c r="C121" s="13"/>
      <c r="D121" s="13"/>
      <c r="E121" s="13"/>
      <c r="F121" s="13"/>
      <c r="G121" s="13"/>
      <c r="H121" s="13"/>
      <c r="I121" s="13"/>
      <c r="J121" s="13"/>
      <c r="K121" s="13"/>
      <c r="L121" s="13"/>
      <c r="M121" s="13"/>
      <c r="N121" s="13"/>
      <c r="O121" s="13"/>
    </row>
    <row r="122" spans="2:15" s="2" customFormat="1" x14ac:dyDescent="0.2">
      <c r="B122" s="13"/>
      <c r="C122" s="13"/>
      <c r="D122" s="13"/>
      <c r="E122" s="13"/>
      <c r="F122" s="13"/>
      <c r="G122" s="13"/>
      <c r="H122" s="13"/>
      <c r="I122" s="13"/>
      <c r="J122" s="13"/>
      <c r="K122" s="13"/>
      <c r="L122" s="13"/>
      <c r="M122" s="13"/>
      <c r="N122" s="13"/>
      <c r="O122" s="13"/>
    </row>
    <row r="123" spans="2:15" s="2" customFormat="1" x14ac:dyDescent="0.2">
      <c r="B123" s="13"/>
      <c r="C123" s="13"/>
      <c r="D123" s="13"/>
      <c r="E123" s="13"/>
      <c r="F123" s="13"/>
      <c r="G123" s="13"/>
      <c r="H123" s="13"/>
      <c r="I123" s="13"/>
      <c r="J123" s="13"/>
      <c r="K123" s="13"/>
      <c r="L123" s="13"/>
      <c r="M123" s="13"/>
      <c r="N123" s="13"/>
      <c r="O123" s="13"/>
    </row>
    <row r="124" spans="2:15" s="2" customFormat="1" x14ac:dyDescent="0.2">
      <c r="B124" s="13"/>
      <c r="C124" s="13"/>
      <c r="D124" s="13"/>
      <c r="E124" s="13"/>
      <c r="F124" s="13"/>
      <c r="G124" s="13"/>
      <c r="H124" s="13"/>
      <c r="I124" s="13"/>
      <c r="J124" s="13"/>
      <c r="K124" s="13"/>
      <c r="L124" s="13"/>
      <c r="M124" s="13"/>
      <c r="N124" s="13"/>
      <c r="O124" s="13"/>
    </row>
    <row r="125" spans="2:15" s="2" customFormat="1" x14ac:dyDescent="0.2">
      <c r="B125" s="13"/>
      <c r="C125" s="13"/>
      <c r="D125" s="13"/>
      <c r="E125" s="13"/>
      <c r="F125" s="13"/>
      <c r="G125" s="13"/>
      <c r="H125" s="13"/>
      <c r="I125" s="13"/>
      <c r="J125" s="13"/>
      <c r="K125" s="13"/>
      <c r="L125" s="13"/>
      <c r="M125" s="13"/>
      <c r="N125" s="13"/>
      <c r="O125" s="13"/>
    </row>
    <row r="126" spans="2:15" s="2" customFormat="1" x14ac:dyDescent="0.2">
      <c r="B126" s="13"/>
      <c r="C126" s="13"/>
      <c r="D126" s="13"/>
      <c r="E126" s="13"/>
      <c r="F126" s="13"/>
      <c r="G126" s="13"/>
      <c r="H126" s="13"/>
      <c r="I126" s="13"/>
      <c r="J126" s="13"/>
      <c r="K126" s="13"/>
      <c r="L126" s="13"/>
      <c r="M126" s="13"/>
      <c r="N126" s="13"/>
      <c r="O126" s="13"/>
    </row>
    <row r="127" spans="2:15" s="2" customFormat="1" x14ac:dyDescent="0.2">
      <c r="B127" s="13"/>
      <c r="C127" s="13"/>
      <c r="D127" s="13"/>
      <c r="E127" s="13"/>
      <c r="F127" s="13"/>
      <c r="G127" s="13"/>
      <c r="H127" s="13"/>
      <c r="I127" s="13"/>
      <c r="J127" s="13"/>
      <c r="K127" s="13"/>
      <c r="L127" s="13"/>
      <c r="M127" s="13"/>
      <c r="N127" s="13"/>
      <c r="O127" s="13"/>
    </row>
    <row r="128" spans="2:15" s="2" customFormat="1" x14ac:dyDescent="0.2">
      <c r="B128" s="13"/>
      <c r="C128" s="13"/>
      <c r="D128" s="13"/>
      <c r="E128" s="13"/>
      <c r="F128" s="13"/>
      <c r="G128" s="13"/>
      <c r="H128" s="13"/>
      <c r="I128" s="13"/>
      <c r="J128" s="13"/>
      <c r="K128" s="13"/>
      <c r="L128" s="13"/>
      <c r="M128" s="13"/>
      <c r="N128" s="13"/>
      <c r="O128" s="13"/>
    </row>
    <row r="129" spans="2:15" s="2" customFormat="1" x14ac:dyDescent="0.2">
      <c r="B129" s="13"/>
      <c r="C129" s="13"/>
      <c r="D129" s="13"/>
      <c r="E129" s="13"/>
      <c r="F129" s="13"/>
      <c r="G129" s="13"/>
      <c r="H129" s="13"/>
      <c r="I129" s="13"/>
      <c r="J129" s="13"/>
      <c r="K129" s="13"/>
      <c r="L129" s="13"/>
      <c r="M129" s="13"/>
      <c r="N129" s="13"/>
      <c r="O129" s="13"/>
    </row>
    <row r="130" spans="2:15" s="2" customFormat="1" x14ac:dyDescent="0.2">
      <c r="B130" s="13"/>
      <c r="C130" s="13"/>
      <c r="D130" s="13"/>
      <c r="E130" s="13"/>
      <c r="F130" s="13"/>
      <c r="G130" s="13"/>
      <c r="H130" s="13"/>
      <c r="I130" s="13"/>
      <c r="J130" s="13"/>
      <c r="K130" s="13"/>
      <c r="L130" s="13"/>
      <c r="M130" s="13"/>
      <c r="N130" s="13"/>
      <c r="O130" s="13"/>
    </row>
    <row r="131" spans="2:15" s="2" customFormat="1" x14ac:dyDescent="0.2">
      <c r="B131" s="13"/>
      <c r="C131" s="13"/>
      <c r="D131" s="13"/>
      <c r="E131" s="13"/>
      <c r="F131" s="13"/>
      <c r="G131" s="13"/>
      <c r="H131" s="13"/>
      <c r="I131" s="13"/>
      <c r="J131" s="13"/>
      <c r="K131" s="13"/>
      <c r="L131" s="13"/>
      <c r="M131" s="13"/>
      <c r="N131" s="13"/>
      <c r="O131" s="13"/>
    </row>
    <row r="132" spans="2:15" s="2" customFormat="1" x14ac:dyDescent="0.2">
      <c r="B132" s="13"/>
      <c r="C132" s="13"/>
      <c r="D132" s="13"/>
      <c r="E132" s="13"/>
      <c r="F132" s="13"/>
      <c r="G132" s="13"/>
      <c r="H132" s="13"/>
      <c r="I132" s="13"/>
      <c r="J132" s="13"/>
      <c r="K132" s="13"/>
      <c r="L132" s="13"/>
      <c r="M132" s="13"/>
      <c r="N132" s="13"/>
      <c r="O132" s="13"/>
    </row>
    <row r="133" spans="2:15" s="2" customFormat="1" x14ac:dyDescent="0.2">
      <c r="B133" s="13"/>
      <c r="C133" s="13"/>
      <c r="D133" s="13"/>
      <c r="E133" s="13"/>
      <c r="F133" s="13"/>
      <c r="G133" s="13"/>
      <c r="H133" s="13"/>
      <c r="I133" s="13"/>
      <c r="J133" s="13"/>
      <c r="K133" s="13"/>
      <c r="L133" s="13"/>
      <c r="M133" s="13"/>
      <c r="N133" s="13"/>
      <c r="O133" s="13"/>
    </row>
    <row r="134" spans="2:15" s="2" customFormat="1" x14ac:dyDescent="0.2">
      <c r="B134" s="13"/>
      <c r="C134" s="13"/>
      <c r="D134" s="13"/>
      <c r="E134" s="13"/>
      <c r="F134" s="13"/>
      <c r="G134" s="13"/>
      <c r="H134" s="13"/>
      <c r="I134" s="13"/>
      <c r="J134" s="13"/>
      <c r="K134" s="13"/>
      <c r="L134" s="13"/>
      <c r="M134" s="13"/>
      <c r="N134" s="13"/>
      <c r="O134" s="13"/>
    </row>
    <row r="135" spans="2:15" s="2" customFormat="1" x14ac:dyDescent="0.2">
      <c r="B135" s="13"/>
      <c r="C135" s="13"/>
      <c r="D135" s="13"/>
      <c r="E135" s="13"/>
      <c r="F135" s="13"/>
      <c r="G135" s="13"/>
      <c r="H135" s="13"/>
      <c r="I135" s="13"/>
      <c r="J135" s="13"/>
      <c r="K135" s="13"/>
      <c r="L135" s="13"/>
      <c r="M135" s="13"/>
      <c r="N135" s="13"/>
      <c r="O135" s="13"/>
    </row>
    <row r="136" spans="2:15" s="2" customFormat="1" x14ac:dyDescent="0.2">
      <c r="B136" s="13"/>
      <c r="C136" s="13"/>
      <c r="D136" s="13"/>
      <c r="E136" s="13"/>
      <c r="F136" s="13"/>
      <c r="G136" s="13"/>
      <c r="H136" s="13"/>
      <c r="I136" s="13"/>
      <c r="J136" s="13"/>
      <c r="K136" s="13"/>
      <c r="L136" s="13"/>
      <c r="M136" s="13"/>
      <c r="N136" s="13"/>
      <c r="O136" s="13"/>
    </row>
    <row r="137" spans="2:15" s="2" customFormat="1" x14ac:dyDescent="0.2">
      <c r="B137" s="13"/>
      <c r="C137" s="13"/>
      <c r="D137" s="13"/>
      <c r="E137" s="13"/>
      <c r="F137" s="13"/>
      <c r="G137" s="13"/>
      <c r="H137" s="13"/>
      <c r="I137" s="13"/>
      <c r="J137" s="13"/>
      <c r="K137" s="13"/>
      <c r="L137" s="13"/>
      <c r="M137" s="13"/>
      <c r="N137" s="13"/>
      <c r="O137" s="13"/>
    </row>
    <row r="138" spans="2:15" s="2" customFormat="1" x14ac:dyDescent="0.2">
      <c r="B138" s="13"/>
      <c r="C138" s="13"/>
      <c r="D138" s="13"/>
      <c r="E138" s="13"/>
      <c r="F138" s="13"/>
      <c r="G138" s="13"/>
      <c r="H138" s="13"/>
      <c r="I138" s="13"/>
      <c r="J138" s="13"/>
      <c r="K138" s="13"/>
      <c r="L138" s="13"/>
      <c r="M138" s="13"/>
      <c r="N138" s="13"/>
      <c r="O138" s="13"/>
    </row>
    <row r="139" spans="2:15" s="2" customFormat="1" x14ac:dyDescent="0.2">
      <c r="B139" s="13"/>
      <c r="C139" s="13"/>
      <c r="D139" s="13"/>
      <c r="E139" s="13"/>
      <c r="F139" s="13"/>
      <c r="G139" s="13"/>
      <c r="H139" s="13"/>
      <c r="I139" s="13"/>
      <c r="J139" s="13"/>
      <c r="K139" s="13"/>
      <c r="L139" s="13"/>
      <c r="M139" s="13"/>
      <c r="N139" s="13"/>
      <c r="O139" s="13"/>
    </row>
    <row r="140" spans="2:15" s="2" customFormat="1" x14ac:dyDescent="0.2">
      <c r="B140" s="13"/>
      <c r="C140" s="13"/>
      <c r="D140" s="13"/>
      <c r="E140" s="13"/>
      <c r="F140" s="13"/>
      <c r="G140" s="13"/>
      <c r="H140" s="13"/>
      <c r="I140" s="13"/>
      <c r="J140" s="13"/>
      <c r="K140" s="13"/>
      <c r="L140" s="13"/>
      <c r="M140" s="13"/>
      <c r="N140" s="13"/>
      <c r="O140" s="13"/>
    </row>
    <row r="141" spans="2:15" s="2" customFormat="1" x14ac:dyDescent="0.2">
      <c r="B141" s="13"/>
      <c r="C141" s="13"/>
      <c r="D141" s="13"/>
      <c r="E141" s="13"/>
      <c r="F141" s="13"/>
      <c r="G141" s="13"/>
      <c r="H141" s="13"/>
      <c r="I141" s="13"/>
      <c r="J141" s="13"/>
      <c r="K141" s="13"/>
      <c r="L141" s="13"/>
      <c r="M141" s="13"/>
      <c r="N141" s="13"/>
      <c r="O141" s="13"/>
    </row>
    <row r="142" spans="2:15" s="2" customFormat="1" x14ac:dyDescent="0.2">
      <c r="B142" s="13"/>
      <c r="C142" s="13"/>
      <c r="D142" s="13"/>
      <c r="E142" s="13"/>
      <c r="F142" s="13"/>
      <c r="G142" s="13"/>
      <c r="H142" s="13"/>
      <c r="I142" s="13"/>
      <c r="J142" s="13"/>
      <c r="K142" s="13"/>
      <c r="L142" s="13"/>
      <c r="M142" s="13"/>
      <c r="N142" s="13"/>
      <c r="O142" s="13"/>
    </row>
    <row r="143" spans="2:15" s="2" customFormat="1" x14ac:dyDescent="0.2">
      <c r="B143" s="13"/>
      <c r="C143" s="13"/>
      <c r="D143" s="13"/>
      <c r="E143" s="13"/>
      <c r="F143" s="13"/>
      <c r="G143" s="13"/>
      <c r="H143" s="13"/>
      <c r="I143" s="13"/>
      <c r="J143" s="13"/>
      <c r="K143" s="13"/>
      <c r="L143" s="13"/>
      <c r="M143" s="13"/>
      <c r="N143" s="13"/>
      <c r="O143" s="13"/>
    </row>
    <row r="144" spans="2:15" s="2" customFormat="1" x14ac:dyDescent="0.2">
      <c r="B144" s="13"/>
      <c r="C144" s="13"/>
      <c r="D144" s="13"/>
      <c r="E144" s="13"/>
      <c r="F144" s="13"/>
      <c r="G144" s="13"/>
      <c r="H144" s="13"/>
      <c r="I144" s="13"/>
      <c r="J144" s="13"/>
      <c r="K144" s="13"/>
      <c r="L144" s="13"/>
      <c r="M144" s="13"/>
      <c r="N144" s="13"/>
      <c r="O144" s="13"/>
    </row>
    <row r="145" spans="2:15" s="2" customFormat="1" x14ac:dyDescent="0.2">
      <c r="B145" s="13"/>
      <c r="C145" s="13"/>
      <c r="D145" s="13"/>
      <c r="E145" s="13"/>
      <c r="F145" s="13"/>
      <c r="G145" s="13"/>
      <c r="H145" s="13"/>
      <c r="I145" s="13"/>
      <c r="J145" s="13"/>
      <c r="K145" s="13"/>
      <c r="L145" s="13"/>
      <c r="M145" s="13"/>
      <c r="N145" s="13"/>
      <c r="O145" s="13"/>
    </row>
    <row r="146" spans="2:15" s="2" customFormat="1" x14ac:dyDescent="0.2">
      <c r="B146" s="13"/>
      <c r="C146" s="13"/>
      <c r="D146" s="13"/>
      <c r="E146" s="13"/>
      <c r="F146" s="13"/>
      <c r="G146" s="13"/>
      <c r="H146" s="13"/>
      <c r="I146" s="13"/>
      <c r="J146" s="13"/>
      <c r="K146" s="13"/>
      <c r="L146" s="13"/>
      <c r="M146" s="13"/>
      <c r="N146" s="13"/>
      <c r="O146" s="13"/>
    </row>
    <row r="147" spans="2:15" s="2" customFormat="1" x14ac:dyDescent="0.2">
      <c r="B147" s="13"/>
      <c r="C147" s="13"/>
      <c r="D147" s="13"/>
      <c r="E147" s="13"/>
      <c r="F147" s="13"/>
      <c r="G147" s="13"/>
      <c r="H147" s="13"/>
      <c r="I147" s="13"/>
      <c r="J147" s="13"/>
      <c r="K147" s="13"/>
      <c r="L147" s="13"/>
      <c r="M147" s="13"/>
      <c r="N147" s="13"/>
      <c r="O147" s="13"/>
    </row>
    <row r="148" spans="2:15" s="2" customFormat="1" x14ac:dyDescent="0.2">
      <c r="B148" s="13"/>
      <c r="C148" s="13"/>
      <c r="D148" s="13"/>
      <c r="E148" s="13"/>
      <c r="F148" s="13"/>
      <c r="G148" s="13"/>
      <c r="H148" s="13"/>
      <c r="I148" s="13"/>
      <c r="J148" s="13"/>
      <c r="K148" s="13"/>
      <c r="L148" s="13"/>
      <c r="M148" s="13"/>
      <c r="N148" s="13"/>
      <c r="O148" s="13"/>
    </row>
    <row r="149" spans="2:15" s="2" customFormat="1" x14ac:dyDescent="0.2">
      <c r="B149" s="13"/>
      <c r="C149" s="13"/>
      <c r="D149" s="13"/>
      <c r="E149" s="13"/>
      <c r="F149" s="13"/>
      <c r="G149" s="13"/>
      <c r="H149" s="13"/>
      <c r="I149" s="13"/>
      <c r="J149" s="13"/>
      <c r="K149" s="13"/>
      <c r="L149" s="13"/>
      <c r="M149" s="13"/>
      <c r="N149" s="13"/>
      <c r="O149" s="13"/>
    </row>
    <row r="150" spans="2:15" s="2" customFormat="1" x14ac:dyDescent="0.2">
      <c r="B150" s="13"/>
      <c r="C150" s="13"/>
      <c r="D150" s="13"/>
      <c r="E150" s="13"/>
      <c r="F150" s="13"/>
      <c r="G150" s="13"/>
      <c r="H150" s="13"/>
      <c r="I150" s="13"/>
      <c r="J150" s="13"/>
      <c r="K150" s="13"/>
      <c r="L150" s="13"/>
      <c r="M150" s="13"/>
      <c r="N150" s="13"/>
      <c r="O150" s="13"/>
    </row>
    <row r="151" spans="2:15" s="2" customFormat="1" x14ac:dyDescent="0.2">
      <c r="B151" s="13"/>
      <c r="C151" s="13"/>
      <c r="D151" s="13"/>
      <c r="E151" s="13"/>
      <c r="F151" s="13"/>
      <c r="G151" s="13"/>
      <c r="H151" s="13"/>
      <c r="I151" s="13"/>
      <c r="J151" s="13"/>
      <c r="K151" s="13"/>
      <c r="L151" s="13"/>
      <c r="M151" s="13"/>
      <c r="N151" s="13"/>
      <c r="O151" s="13"/>
    </row>
    <row r="152" spans="2:15" s="2" customFormat="1" x14ac:dyDescent="0.2">
      <c r="B152" s="13"/>
      <c r="C152" s="13"/>
      <c r="D152" s="13"/>
      <c r="E152" s="13"/>
      <c r="F152" s="13"/>
      <c r="G152" s="13"/>
      <c r="H152" s="13"/>
      <c r="I152" s="13"/>
      <c r="J152" s="13"/>
      <c r="K152" s="13"/>
      <c r="L152" s="13"/>
      <c r="M152" s="13"/>
      <c r="N152" s="13"/>
      <c r="O152" s="13"/>
    </row>
    <row r="153" spans="2:15" s="2" customFormat="1" x14ac:dyDescent="0.2">
      <c r="B153" s="13"/>
      <c r="C153" s="13"/>
      <c r="D153" s="13"/>
      <c r="E153" s="13"/>
      <c r="F153" s="13"/>
      <c r="G153" s="13"/>
      <c r="H153" s="13"/>
      <c r="I153" s="13"/>
      <c r="J153" s="13"/>
      <c r="K153" s="13"/>
      <c r="L153" s="13"/>
      <c r="M153" s="13"/>
      <c r="N153" s="13"/>
      <c r="O153" s="13"/>
    </row>
    <row r="154" spans="2:15" s="2" customFormat="1" x14ac:dyDescent="0.2">
      <c r="B154" s="13"/>
      <c r="C154" s="13"/>
      <c r="D154" s="13"/>
      <c r="E154" s="13"/>
      <c r="F154" s="13"/>
      <c r="G154" s="13"/>
      <c r="H154" s="13"/>
      <c r="I154" s="13"/>
      <c r="J154" s="13"/>
      <c r="K154" s="13"/>
      <c r="L154" s="13"/>
      <c r="M154" s="13"/>
      <c r="N154" s="13"/>
      <c r="O154" s="13"/>
    </row>
    <row r="155" spans="2:15" s="2" customFormat="1" x14ac:dyDescent="0.2">
      <c r="B155" s="13"/>
      <c r="C155" s="13"/>
      <c r="D155" s="13"/>
      <c r="E155" s="13"/>
      <c r="F155" s="13"/>
      <c r="G155" s="13"/>
      <c r="H155" s="13"/>
      <c r="I155" s="13"/>
      <c r="J155" s="13"/>
      <c r="K155" s="13"/>
      <c r="L155" s="13"/>
      <c r="M155" s="13"/>
      <c r="N155" s="13"/>
      <c r="O155" s="13"/>
    </row>
    <row r="156" spans="2:15" s="2" customFormat="1" x14ac:dyDescent="0.2">
      <c r="B156" s="13"/>
      <c r="C156" s="13"/>
      <c r="D156" s="13"/>
      <c r="E156" s="13"/>
      <c r="F156" s="13"/>
      <c r="G156" s="13"/>
      <c r="H156" s="13"/>
      <c r="I156" s="13"/>
      <c r="J156" s="13"/>
      <c r="K156" s="13"/>
      <c r="L156" s="13"/>
      <c r="M156" s="13"/>
      <c r="N156" s="13"/>
      <c r="O156" s="13"/>
    </row>
    <row r="157" spans="2:15" s="2" customFormat="1" x14ac:dyDescent="0.2">
      <c r="B157" s="13"/>
      <c r="C157" s="13"/>
      <c r="D157" s="13"/>
      <c r="E157" s="13"/>
      <c r="F157" s="13"/>
      <c r="G157" s="13"/>
      <c r="H157" s="13"/>
      <c r="I157" s="13"/>
      <c r="J157" s="13"/>
      <c r="K157" s="13"/>
      <c r="L157" s="13"/>
      <c r="M157" s="13"/>
      <c r="N157" s="13"/>
      <c r="O157" s="13"/>
    </row>
    <row r="158" spans="2:15" s="2" customFormat="1" x14ac:dyDescent="0.2">
      <c r="B158" s="13"/>
      <c r="C158" s="13"/>
      <c r="D158" s="13"/>
      <c r="E158" s="13"/>
      <c r="F158" s="13"/>
      <c r="G158" s="13"/>
      <c r="H158" s="13"/>
      <c r="I158" s="13"/>
      <c r="J158" s="13"/>
      <c r="K158" s="13"/>
      <c r="L158" s="13"/>
      <c r="M158" s="13"/>
      <c r="N158" s="13"/>
      <c r="O158" s="13"/>
    </row>
    <row r="159" spans="2:15" s="2" customFormat="1" x14ac:dyDescent="0.2">
      <c r="B159" s="13"/>
      <c r="C159" s="13"/>
      <c r="D159" s="13"/>
      <c r="E159" s="13"/>
      <c r="F159" s="13"/>
      <c r="G159" s="13"/>
      <c r="H159" s="13"/>
      <c r="I159" s="13"/>
      <c r="J159" s="13"/>
      <c r="K159" s="13"/>
      <c r="L159" s="13"/>
      <c r="M159" s="13"/>
      <c r="N159" s="13"/>
      <c r="O159" s="13"/>
    </row>
    <row r="160" spans="2:15" s="2" customFormat="1" x14ac:dyDescent="0.2">
      <c r="B160" s="13"/>
      <c r="C160" s="13"/>
      <c r="D160" s="13"/>
      <c r="E160" s="13"/>
      <c r="F160" s="13"/>
      <c r="G160" s="13"/>
      <c r="H160" s="13"/>
      <c r="I160" s="13"/>
      <c r="J160" s="13"/>
      <c r="K160" s="13"/>
      <c r="L160" s="13"/>
      <c r="M160" s="13"/>
      <c r="N160" s="13"/>
      <c r="O160" s="13"/>
    </row>
    <row r="161" spans="2:15" s="2" customFormat="1" x14ac:dyDescent="0.2">
      <c r="B161" s="13"/>
      <c r="C161" s="13"/>
      <c r="D161" s="13"/>
      <c r="E161" s="13"/>
      <c r="F161" s="13"/>
      <c r="G161" s="13"/>
      <c r="H161" s="13"/>
      <c r="I161" s="13"/>
      <c r="J161" s="13"/>
      <c r="K161" s="13"/>
      <c r="L161" s="13"/>
      <c r="M161" s="13"/>
      <c r="N161" s="13"/>
      <c r="O161" s="13"/>
    </row>
    <row r="162" spans="2:15" s="2" customFormat="1" x14ac:dyDescent="0.2">
      <c r="B162" s="13"/>
      <c r="C162" s="13"/>
      <c r="D162" s="13"/>
      <c r="E162" s="13"/>
      <c r="F162" s="13"/>
      <c r="G162" s="13"/>
      <c r="H162" s="13"/>
      <c r="I162" s="13"/>
      <c r="J162" s="13"/>
      <c r="K162" s="13"/>
      <c r="L162" s="13"/>
      <c r="M162" s="13"/>
      <c r="N162" s="13"/>
      <c r="O162" s="13"/>
    </row>
    <row r="163" spans="2:15" s="2" customFormat="1" x14ac:dyDescent="0.2">
      <c r="B163" s="13"/>
      <c r="C163" s="13"/>
      <c r="D163" s="13"/>
      <c r="E163" s="13"/>
      <c r="F163" s="13"/>
      <c r="G163" s="13"/>
      <c r="H163" s="13"/>
      <c r="I163" s="13"/>
      <c r="J163" s="13"/>
      <c r="K163" s="13"/>
      <c r="L163" s="13"/>
      <c r="M163" s="13"/>
      <c r="N163" s="13"/>
      <c r="O163" s="13"/>
    </row>
    <row r="164" spans="2:15" s="2" customFormat="1" x14ac:dyDescent="0.2">
      <c r="B164" s="13"/>
      <c r="C164" s="13"/>
      <c r="D164" s="13"/>
      <c r="E164" s="13"/>
      <c r="F164" s="13"/>
      <c r="G164" s="13"/>
      <c r="H164" s="13"/>
      <c r="I164" s="13"/>
      <c r="J164" s="13"/>
      <c r="K164" s="13"/>
      <c r="L164" s="13"/>
      <c r="M164" s="13"/>
      <c r="N164" s="13"/>
      <c r="O164" s="13"/>
    </row>
    <row r="165" spans="2:15" s="2" customFormat="1" x14ac:dyDescent="0.2">
      <c r="B165" s="13"/>
      <c r="C165" s="13"/>
      <c r="D165" s="13"/>
      <c r="E165" s="13"/>
      <c r="F165" s="13"/>
      <c r="G165" s="13"/>
      <c r="H165" s="13"/>
      <c r="I165" s="13"/>
      <c r="J165" s="13"/>
      <c r="K165" s="13"/>
      <c r="L165" s="13"/>
      <c r="M165" s="13"/>
      <c r="N165" s="13"/>
      <c r="O165" s="13"/>
    </row>
    <row r="166" spans="2:15" s="2" customFormat="1" x14ac:dyDescent="0.2">
      <c r="B166" s="13"/>
      <c r="C166" s="13"/>
      <c r="D166" s="13"/>
      <c r="E166" s="13"/>
      <c r="F166" s="13"/>
      <c r="G166" s="13"/>
      <c r="H166" s="13"/>
      <c r="I166" s="13"/>
      <c r="J166" s="13"/>
      <c r="K166" s="13"/>
      <c r="L166" s="13"/>
      <c r="M166" s="13"/>
      <c r="N166" s="13"/>
      <c r="O166" s="13"/>
    </row>
    <row r="167" spans="2:15" s="2" customFormat="1" x14ac:dyDescent="0.2">
      <c r="B167" s="13"/>
      <c r="C167" s="13"/>
      <c r="D167" s="13"/>
      <c r="E167" s="13"/>
      <c r="F167" s="13"/>
      <c r="G167" s="13"/>
      <c r="H167" s="13"/>
      <c r="I167" s="13"/>
      <c r="J167" s="13"/>
      <c r="K167" s="13"/>
      <c r="L167" s="13"/>
      <c r="M167" s="13"/>
      <c r="N167" s="13"/>
      <c r="O167" s="13"/>
    </row>
    <row r="168" spans="2:15" s="2" customFormat="1" x14ac:dyDescent="0.2">
      <c r="B168" s="13"/>
      <c r="C168" s="13"/>
      <c r="D168" s="13"/>
      <c r="E168" s="13"/>
      <c r="F168" s="13"/>
      <c r="G168" s="13"/>
      <c r="H168" s="13"/>
      <c r="I168" s="13"/>
      <c r="J168" s="13"/>
      <c r="K168" s="13"/>
      <c r="L168" s="13"/>
      <c r="M168" s="13"/>
      <c r="N168" s="13"/>
      <c r="O168" s="13"/>
    </row>
    <row r="169" spans="2:15" s="2" customFormat="1" x14ac:dyDescent="0.2">
      <c r="B169" s="13"/>
      <c r="C169" s="13"/>
      <c r="D169" s="13"/>
      <c r="E169" s="13"/>
      <c r="F169" s="13"/>
      <c r="G169" s="13"/>
      <c r="H169" s="13"/>
      <c r="I169" s="13"/>
      <c r="J169" s="13"/>
      <c r="K169" s="13"/>
      <c r="L169" s="13"/>
      <c r="M169" s="13"/>
      <c r="N169" s="13"/>
      <c r="O169" s="13"/>
    </row>
    <row r="170" spans="2:15" s="2" customFormat="1" x14ac:dyDescent="0.2">
      <c r="B170" s="13"/>
      <c r="C170" s="13"/>
      <c r="D170" s="13"/>
      <c r="E170" s="13"/>
      <c r="F170" s="13"/>
      <c r="G170" s="13"/>
      <c r="H170" s="13"/>
      <c r="I170" s="13"/>
      <c r="J170" s="13"/>
      <c r="K170" s="13"/>
      <c r="L170" s="13"/>
      <c r="M170" s="13"/>
      <c r="N170" s="13"/>
      <c r="O170" s="13"/>
    </row>
    <row r="171" spans="2:15" s="2" customFormat="1" x14ac:dyDescent="0.2">
      <c r="B171" s="13"/>
      <c r="C171" s="13"/>
      <c r="D171" s="13"/>
      <c r="E171" s="13"/>
      <c r="F171" s="13"/>
      <c r="G171" s="13"/>
      <c r="H171" s="13"/>
      <c r="I171" s="13"/>
      <c r="J171" s="13"/>
      <c r="K171" s="13"/>
      <c r="L171" s="13"/>
      <c r="M171" s="13"/>
      <c r="N171" s="13"/>
      <c r="O171" s="13"/>
    </row>
    <row r="172" spans="2:15" s="2" customFormat="1" x14ac:dyDescent="0.2">
      <c r="B172" s="13"/>
      <c r="C172" s="13"/>
      <c r="D172" s="13"/>
      <c r="E172" s="13"/>
      <c r="F172" s="13"/>
      <c r="G172" s="13"/>
      <c r="H172" s="13"/>
      <c r="I172" s="13"/>
      <c r="J172" s="13"/>
      <c r="K172" s="13"/>
      <c r="L172" s="13"/>
      <c r="M172" s="13"/>
      <c r="N172" s="13"/>
      <c r="O172" s="13"/>
    </row>
    <row r="173" spans="2:15" s="2" customFormat="1" x14ac:dyDescent="0.2">
      <c r="B173" s="13"/>
      <c r="C173" s="13"/>
      <c r="D173" s="13"/>
      <c r="E173" s="13"/>
      <c r="F173" s="13"/>
      <c r="G173" s="13"/>
      <c r="H173" s="13"/>
      <c r="I173" s="13"/>
      <c r="J173" s="13"/>
      <c r="K173" s="13"/>
      <c r="L173" s="13"/>
      <c r="M173" s="13"/>
      <c r="N173" s="13"/>
      <c r="O173" s="13"/>
    </row>
    <row r="174" spans="2:15" s="2" customFormat="1" x14ac:dyDescent="0.2">
      <c r="B174" s="13"/>
      <c r="C174" s="13"/>
      <c r="D174" s="13"/>
      <c r="E174" s="13"/>
      <c r="F174" s="13"/>
      <c r="G174" s="13"/>
      <c r="H174" s="13"/>
      <c r="I174" s="13"/>
      <c r="J174" s="13"/>
      <c r="K174" s="13"/>
      <c r="L174" s="13"/>
      <c r="M174" s="13"/>
      <c r="N174" s="13"/>
      <c r="O174" s="13"/>
    </row>
    <row r="175" spans="2:15" s="2" customFormat="1" x14ac:dyDescent="0.2">
      <c r="B175" s="13"/>
      <c r="C175" s="13"/>
      <c r="D175" s="13"/>
      <c r="E175" s="13"/>
      <c r="F175" s="13"/>
      <c r="G175" s="13"/>
      <c r="H175" s="13"/>
      <c r="I175" s="13"/>
      <c r="J175" s="13"/>
      <c r="K175" s="13"/>
      <c r="L175" s="13"/>
      <c r="M175" s="13"/>
      <c r="N175" s="13"/>
      <c r="O175" s="13"/>
    </row>
    <row r="176" spans="2:15" s="2" customFormat="1" x14ac:dyDescent="0.2">
      <c r="B176" s="13"/>
      <c r="C176" s="13"/>
      <c r="D176" s="13"/>
      <c r="E176" s="13"/>
      <c r="F176" s="13"/>
      <c r="G176" s="13"/>
      <c r="H176" s="13"/>
      <c r="I176" s="13"/>
      <c r="J176" s="13"/>
      <c r="K176" s="13"/>
      <c r="L176" s="13"/>
      <c r="M176" s="13"/>
      <c r="N176" s="13"/>
      <c r="O176" s="13"/>
    </row>
    <row r="177" spans="2:15" s="2" customFormat="1" x14ac:dyDescent="0.2">
      <c r="B177" s="13"/>
      <c r="C177" s="13"/>
      <c r="D177" s="13"/>
      <c r="E177" s="13"/>
      <c r="F177" s="13"/>
      <c r="G177" s="13"/>
      <c r="H177" s="13"/>
      <c r="I177" s="13"/>
      <c r="J177" s="13"/>
      <c r="K177" s="13"/>
      <c r="L177" s="13"/>
      <c r="M177" s="13"/>
      <c r="N177" s="13"/>
      <c r="O177" s="13"/>
    </row>
    <row r="178" spans="2:15" s="2" customFormat="1" x14ac:dyDescent="0.2">
      <c r="B178" s="13"/>
      <c r="C178" s="13"/>
      <c r="D178" s="13"/>
      <c r="E178" s="13"/>
      <c r="F178" s="13"/>
      <c r="G178" s="13"/>
      <c r="H178" s="13"/>
      <c r="I178" s="13"/>
      <c r="J178" s="13"/>
      <c r="K178" s="13"/>
      <c r="L178" s="13"/>
      <c r="M178" s="13"/>
      <c r="N178" s="13"/>
      <c r="O178" s="13"/>
    </row>
    <row r="179" spans="2:15" s="2" customFormat="1" x14ac:dyDescent="0.2">
      <c r="B179" s="13"/>
      <c r="C179" s="13"/>
      <c r="D179" s="13"/>
      <c r="E179" s="13"/>
      <c r="F179" s="13"/>
      <c r="G179" s="13"/>
      <c r="H179" s="13"/>
      <c r="I179" s="13"/>
      <c r="J179" s="13"/>
      <c r="K179" s="13"/>
      <c r="L179" s="13"/>
      <c r="M179" s="13"/>
      <c r="N179" s="13"/>
      <c r="O179" s="13"/>
    </row>
    <row r="180" spans="2:15" s="2" customFormat="1" x14ac:dyDescent="0.2">
      <c r="B180" s="13"/>
      <c r="C180" s="13"/>
      <c r="D180" s="13"/>
      <c r="E180" s="13"/>
      <c r="F180" s="13"/>
      <c r="G180" s="13"/>
      <c r="H180" s="13"/>
      <c r="I180" s="13"/>
      <c r="J180" s="13"/>
      <c r="K180" s="13"/>
      <c r="L180" s="13"/>
      <c r="M180" s="13"/>
      <c r="N180" s="13"/>
      <c r="O180" s="13"/>
    </row>
    <row r="181" spans="2:15" s="2" customFormat="1" x14ac:dyDescent="0.2">
      <c r="B181" s="13"/>
      <c r="C181" s="13"/>
      <c r="D181" s="13"/>
      <c r="E181" s="13"/>
      <c r="F181" s="13"/>
      <c r="G181" s="13"/>
      <c r="H181" s="13"/>
      <c r="I181" s="13"/>
      <c r="J181" s="13"/>
      <c r="K181" s="13"/>
      <c r="L181" s="13"/>
      <c r="M181" s="13"/>
      <c r="N181" s="13"/>
      <c r="O181" s="13"/>
    </row>
    <row r="182" spans="2:15" s="2" customFormat="1" x14ac:dyDescent="0.2">
      <c r="B182" s="13"/>
      <c r="C182" s="13"/>
      <c r="D182" s="13"/>
      <c r="E182" s="13"/>
      <c r="F182" s="13"/>
      <c r="G182" s="13"/>
      <c r="H182" s="13"/>
      <c r="I182" s="13"/>
      <c r="J182" s="13"/>
      <c r="K182" s="13"/>
      <c r="L182" s="13"/>
      <c r="M182" s="13"/>
      <c r="N182" s="13"/>
      <c r="O182" s="13"/>
    </row>
    <row r="183" spans="2:15" s="2" customFormat="1" x14ac:dyDescent="0.2">
      <c r="B183" s="13"/>
      <c r="C183" s="13"/>
      <c r="D183" s="13"/>
      <c r="E183" s="13"/>
      <c r="F183" s="13"/>
      <c r="G183" s="13"/>
      <c r="H183" s="13"/>
      <c r="I183" s="13"/>
      <c r="J183" s="13"/>
      <c r="K183" s="13"/>
      <c r="L183" s="13"/>
      <c r="M183" s="13"/>
      <c r="N183" s="13"/>
      <c r="O183" s="13"/>
    </row>
    <row r="184" spans="2:15" s="2" customFormat="1" x14ac:dyDescent="0.2">
      <c r="B184" s="13"/>
      <c r="C184" s="13"/>
      <c r="D184" s="13"/>
      <c r="E184" s="13"/>
      <c r="F184" s="13"/>
      <c r="G184" s="13"/>
      <c r="H184" s="13"/>
      <c r="I184" s="13"/>
      <c r="J184" s="13"/>
      <c r="K184" s="13"/>
      <c r="L184" s="13"/>
      <c r="M184" s="13"/>
      <c r="N184" s="13"/>
      <c r="O184" s="13"/>
    </row>
    <row r="185" spans="2:15" s="2" customFormat="1" x14ac:dyDescent="0.2">
      <c r="B185" s="13"/>
      <c r="C185" s="13"/>
      <c r="D185" s="13"/>
      <c r="E185" s="13"/>
      <c r="F185" s="13"/>
      <c r="G185" s="13"/>
      <c r="H185" s="13"/>
      <c r="I185" s="13"/>
      <c r="J185" s="13"/>
      <c r="K185" s="13"/>
      <c r="L185" s="13"/>
      <c r="M185" s="13"/>
      <c r="N185" s="13"/>
      <c r="O185" s="13"/>
    </row>
    <row r="186" spans="2:15" s="2" customFormat="1" x14ac:dyDescent="0.2">
      <c r="B186" s="13"/>
      <c r="C186" s="13"/>
      <c r="D186" s="13"/>
      <c r="E186" s="13"/>
      <c r="F186" s="13"/>
      <c r="G186" s="13"/>
      <c r="H186" s="13"/>
      <c r="I186" s="13"/>
      <c r="J186" s="13"/>
      <c r="K186" s="13"/>
      <c r="L186" s="13"/>
      <c r="M186" s="13"/>
      <c r="N186" s="13"/>
      <c r="O186" s="13"/>
    </row>
    <row r="187" spans="2:15" s="2" customFormat="1" x14ac:dyDescent="0.2">
      <c r="B187" s="13"/>
      <c r="C187" s="13"/>
      <c r="D187" s="13"/>
      <c r="E187" s="13"/>
      <c r="F187" s="13"/>
      <c r="G187" s="13"/>
      <c r="H187" s="13"/>
      <c r="I187" s="13"/>
      <c r="J187" s="13"/>
      <c r="K187" s="13"/>
      <c r="L187" s="13"/>
      <c r="M187" s="13"/>
      <c r="N187" s="13"/>
      <c r="O187" s="13"/>
    </row>
    <row r="188" spans="2:15" s="2" customFormat="1" x14ac:dyDescent="0.2">
      <c r="B188" s="13"/>
      <c r="C188" s="13"/>
      <c r="D188" s="13"/>
      <c r="E188" s="13"/>
      <c r="F188" s="13"/>
      <c r="G188" s="13"/>
      <c r="H188" s="13"/>
      <c r="I188" s="13"/>
      <c r="J188" s="13"/>
      <c r="K188" s="13"/>
      <c r="L188" s="13"/>
      <c r="M188" s="13"/>
      <c r="N188" s="13"/>
      <c r="O188" s="13"/>
    </row>
    <row r="189" spans="2:15" s="2" customFormat="1" x14ac:dyDescent="0.2">
      <c r="B189" s="13"/>
      <c r="C189" s="13"/>
      <c r="D189" s="13"/>
      <c r="E189" s="13"/>
      <c r="F189" s="13"/>
      <c r="G189" s="13"/>
      <c r="H189" s="13"/>
      <c r="I189" s="13"/>
      <c r="J189" s="13"/>
      <c r="K189" s="13"/>
      <c r="L189" s="13"/>
      <c r="M189" s="13"/>
      <c r="N189" s="13"/>
      <c r="O189" s="13"/>
    </row>
    <row r="190" spans="2:15" s="2" customFormat="1" x14ac:dyDescent="0.2">
      <c r="B190" s="13"/>
      <c r="C190" s="13"/>
      <c r="D190" s="13"/>
      <c r="E190" s="13"/>
      <c r="F190" s="13"/>
      <c r="G190" s="13"/>
      <c r="H190" s="13"/>
      <c r="I190" s="13"/>
      <c r="J190" s="13"/>
      <c r="K190" s="13"/>
      <c r="L190" s="13"/>
      <c r="M190" s="13"/>
      <c r="N190" s="13"/>
      <c r="O190" s="13"/>
    </row>
    <row r="191" spans="2:15" s="2" customFormat="1" x14ac:dyDescent="0.2">
      <c r="B191" s="13"/>
      <c r="C191" s="13"/>
      <c r="D191" s="13"/>
      <c r="E191" s="13"/>
      <c r="F191" s="13"/>
      <c r="G191" s="13"/>
      <c r="H191" s="13"/>
      <c r="I191" s="13"/>
      <c r="J191" s="13"/>
      <c r="K191" s="13"/>
      <c r="L191" s="13"/>
      <c r="M191" s="13"/>
      <c r="N191" s="13"/>
      <c r="O191" s="13"/>
    </row>
    <row r="192" spans="2:15" s="2" customFormat="1" x14ac:dyDescent="0.2">
      <c r="B192" s="13"/>
      <c r="C192" s="13"/>
      <c r="D192" s="13"/>
      <c r="E192" s="13"/>
      <c r="F192" s="13"/>
      <c r="G192" s="13"/>
      <c r="H192" s="13"/>
      <c r="I192" s="13"/>
      <c r="J192" s="13"/>
      <c r="K192" s="13"/>
      <c r="L192" s="13"/>
      <c r="M192" s="13"/>
      <c r="N192" s="13"/>
      <c r="O192" s="13"/>
    </row>
    <row r="193" spans="2:15" s="2" customFormat="1" x14ac:dyDescent="0.2">
      <c r="B193" s="13"/>
      <c r="C193" s="13"/>
      <c r="D193" s="13"/>
      <c r="E193" s="13"/>
      <c r="F193" s="13"/>
      <c r="G193" s="13"/>
      <c r="H193" s="13"/>
      <c r="I193" s="13"/>
      <c r="J193" s="13"/>
      <c r="K193" s="13"/>
      <c r="L193" s="13"/>
      <c r="M193" s="13"/>
      <c r="N193" s="13"/>
      <c r="O193" s="13"/>
    </row>
    <row r="194" spans="2:15" s="2" customFormat="1" x14ac:dyDescent="0.2">
      <c r="B194" s="13"/>
      <c r="C194" s="13"/>
      <c r="D194" s="13"/>
      <c r="E194" s="13"/>
      <c r="F194" s="13"/>
      <c r="G194" s="13"/>
      <c r="H194" s="13"/>
      <c r="I194" s="13"/>
      <c r="J194" s="13"/>
      <c r="K194" s="13"/>
      <c r="L194" s="13"/>
      <c r="M194" s="13"/>
      <c r="N194" s="13"/>
      <c r="O194" s="13"/>
    </row>
    <row r="195" spans="2:15" s="2" customFormat="1" x14ac:dyDescent="0.2">
      <c r="B195" s="13"/>
      <c r="C195" s="13"/>
      <c r="D195" s="13"/>
      <c r="E195" s="13"/>
      <c r="F195" s="13"/>
      <c r="G195" s="13"/>
      <c r="H195" s="13"/>
      <c r="I195" s="13"/>
      <c r="J195" s="13"/>
      <c r="K195" s="13"/>
      <c r="L195" s="13"/>
      <c r="M195" s="13"/>
      <c r="N195" s="13"/>
      <c r="O195" s="13"/>
    </row>
    <row r="196" spans="2:15" s="2" customFormat="1" x14ac:dyDescent="0.2">
      <c r="B196" s="13"/>
      <c r="C196" s="13"/>
      <c r="D196" s="13"/>
      <c r="E196" s="13"/>
      <c r="F196" s="13"/>
      <c r="G196" s="13"/>
      <c r="H196" s="13"/>
      <c r="I196" s="13"/>
      <c r="J196" s="13"/>
      <c r="K196" s="13"/>
      <c r="L196" s="13"/>
      <c r="M196" s="13"/>
      <c r="N196" s="13"/>
      <c r="O196" s="13"/>
    </row>
    <row r="197" spans="2:15" s="2" customFormat="1" x14ac:dyDescent="0.2">
      <c r="B197" s="13"/>
      <c r="C197" s="13"/>
      <c r="D197" s="13"/>
      <c r="E197" s="13"/>
      <c r="F197" s="13"/>
      <c r="G197" s="13"/>
      <c r="H197" s="13"/>
      <c r="I197" s="13"/>
      <c r="J197" s="13"/>
      <c r="K197" s="13"/>
      <c r="L197" s="13"/>
      <c r="M197" s="13"/>
      <c r="N197" s="13"/>
      <c r="O197" s="13"/>
    </row>
    <row r="198" spans="2:15" s="2" customFormat="1" x14ac:dyDescent="0.2">
      <c r="B198" s="13"/>
      <c r="C198" s="13"/>
      <c r="D198" s="13"/>
      <c r="E198" s="13"/>
      <c r="F198" s="13"/>
      <c r="G198" s="13"/>
      <c r="H198" s="13"/>
      <c r="I198" s="13"/>
      <c r="J198" s="13"/>
      <c r="K198" s="13"/>
      <c r="L198" s="13"/>
      <c r="M198" s="13"/>
      <c r="N198" s="13"/>
      <c r="O198" s="13"/>
    </row>
    <row r="199" spans="2:15" s="2" customFormat="1" x14ac:dyDescent="0.2">
      <c r="B199" s="13"/>
      <c r="C199" s="13"/>
      <c r="D199" s="13"/>
      <c r="E199" s="13"/>
      <c r="F199" s="13"/>
      <c r="G199" s="13"/>
      <c r="H199" s="13"/>
      <c r="I199" s="13"/>
      <c r="J199" s="13"/>
      <c r="K199" s="13"/>
      <c r="L199" s="13"/>
      <c r="M199" s="13"/>
      <c r="N199" s="13"/>
      <c r="O199" s="13"/>
    </row>
    <row r="200" spans="2:15" s="2" customFormat="1" x14ac:dyDescent="0.2">
      <c r="B200" s="13"/>
      <c r="C200" s="13"/>
      <c r="D200" s="13"/>
      <c r="E200" s="13"/>
      <c r="F200" s="13"/>
      <c r="G200" s="13"/>
      <c r="H200" s="13"/>
      <c r="I200" s="13"/>
      <c r="J200" s="13"/>
      <c r="K200" s="13"/>
      <c r="L200" s="13"/>
      <c r="M200" s="13"/>
      <c r="N200" s="13"/>
      <c r="O200" s="13"/>
    </row>
    <row r="201" spans="2:15" s="2" customFormat="1" x14ac:dyDescent="0.2">
      <c r="B201" s="13"/>
      <c r="C201" s="13"/>
      <c r="D201" s="13"/>
      <c r="E201" s="13"/>
      <c r="F201" s="13"/>
      <c r="G201" s="13"/>
      <c r="H201" s="13"/>
      <c r="I201" s="13"/>
      <c r="J201" s="13"/>
      <c r="K201" s="13"/>
      <c r="L201" s="13"/>
      <c r="M201" s="13"/>
      <c r="N201" s="13"/>
      <c r="O201" s="13"/>
    </row>
    <row r="202" spans="2:15" s="2" customFormat="1" x14ac:dyDescent="0.2">
      <c r="B202" s="13"/>
      <c r="C202" s="13"/>
      <c r="D202" s="13"/>
      <c r="E202" s="13"/>
      <c r="F202" s="13"/>
      <c r="G202" s="13"/>
      <c r="H202" s="13"/>
      <c r="I202" s="13"/>
      <c r="J202" s="13"/>
      <c r="K202" s="13"/>
      <c r="L202" s="13"/>
      <c r="M202" s="13"/>
      <c r="N202" s="13"/>
      <c r="O202" s="13"/>
    </row>
    <row r="203" spans="2:15" s="2" customFormat="1" x14ac:dyDescent="0.2">
      <c r="B203" s="13"/>
      <c r="C203" s="13"/>
      <c r="D203" s="13"/>
      <c r="E203" s="13"/>
      <c r="F203" s="13"/>
      <c r="G203" s="13"/>
      <c r="H203" s="13"/>
      <c r="I203" s="13"/>
      <c r="J203" s="13"/>
      <c r="K203" s="13"/>
      <c r="L203" s="13"/>
      <c r="M203" s="13"/>
      <c r="N203" s="13"/>
      <c r="O203" s="13"/>
    </row>
    <row r="204" spans="2:15" s="2" customFormat="1" x14ac:dyDescent="0.2">
      <c r="B204" s="13"/>
      <c r="C204" s="13"/>
      <c r="D204" s="13"/>
      <c r="E204" s="13"/>
      <c r="F204" s="13"/>
      <c r="G204" s="13"/>
      <c r="H204" s="13"/>
      <c r="I204" s="13"/>
      <c r="J204" s="13"/>
      <c r="K204" s="13"/>
      <c r="L204" s="13"/>
      <c r="M204" s="13"/>
      <c r="N204" s="13"/>
      <c r="O204" s="13"/>
    </row>
    <row r="205" spans="2:15" s="2" customFormat="1" x14ac:dyDescent="0.2">
      <c r="B205" s="13"/>
      <c r="C205" s="13"/>
      <c r="D205" s="13"/>
      <c r="E205" s="13"/>
      <c r="F205" s="13"/>
      <c r="G205" s="13"/>
      <c r="H205" s="13"/>
      <c r="I205" s="13"/>
      <c r="J205" s="13"/>
      <c r="K205" s="13"/>
      <c r="L205" s="13"/>
      <c r="M205" s="13"/>
      <c r="N205" s="13"/>
      <c r="O205" s="13"/>
    </row>
    <row r="206" spans="2:15" s="2" customFormat="1" x14ac:dyDescent="0.2">
      <c r="B206" s="13"/>
      <c r="C206" s="13"/>
      <c r="D206" s="13"/>
      <c r="E206" s="13"/>
      <c r="F206" s="13"/>
      <c r="G206" s="13"/>
      <c r="H206" s="13"/>
      <c r="I206" s="13"/>
      <c r="J206" s="13"/>
      <c r="K206" s="13"/>
      <c r="L206" s="13"/>
      <c r="M206" s="13"/>
      <c r="N206" s="13"/>
      <c r="O206" s="13"/>
    </row>
    <row r="207" spans="2:15" s="2" customFormat="1" x14ac:dyDescent="0.2">
      <c r="B207" s="13"/>
      <c r="C207" s="13"/>
      <c r="D207" s="13"/>
      <c r="E207" s="13"/>
      <c r="F207" s="13"/>
      <c r="G207" s="13"/>
      <c r="H207" s="13"/>
      <c r="I207" s="13"/>
      <c r="J207" s="13"/>
      <c r="K207" s="13"/>
      <c r="L207" s="13"/>
      <c r="M207" s="13"/>
      <c r="N207" s="13"/>
      <c r="O207" s="13"/>
    </row>
    <row r="208" spans="2:15" s="2" customFormat="1" x14ac:dyDescent="0.2">
      <c r="B208" s="13"/>
      <c r="C208" s="13"/>
      <c r="D208" s="13"/>
      <c r="E208" s="13"/>
      <c r="F208" s="13"/>
      <c r="G208" s="13"/>
      <c r="H208" s="13"/>
      <c r="I208" s="13"/>
      <c r="J208" s="13"/>
      <c r="K208" s="13"/>
      <c r="L208" s="13"/>
      <c r="M208" s="13"/>
      <c r="N208" s="13"/>
      <c r="O208" s="13"/>
    </row>
    <row r="209" spans="2:15" s="2" customFormat="1" x14ac:dyDescent="0.2">
      <c r="B209" s="13"/>
      <c r="C209" s="13"/>
      <c r="D209" s="13"/>
      <c r="E209" s="13"/>
      <c r="F209" s="13"/>
      <c r="G209" s="13"/>
      <c r="H209" s="13"/>
      <c r="I209" s="13"/>
      <c r="J209" s="13"/>
      <c r="K209" s="13"/>
      <c r="L209" s="13"/>
      <c r="M209" s="13"/>
      <c r="N209" s="13"/>
      <c r="O209" s="13"/>
    </row>
    <row r="210" spans="2:15" s="2" customFormat="1" x14ac:dyDescent="0.2">
      <c r="B210" s="13"/>
      <c r="C210" s="13"/>
      <c r="D210" s="13"/>
      <c r="E210" s="13"/>
      <c r="F210" s="13"/>
      <c r="G210" s="13"/>
      <c r="H210" s="13"/>
      <c r="I210" s="13"/>
      <c r="J210" s="13"/>
      <c r="K210" s="13"/>
      <c r="L210" s="13"/>
      <c r="M210" s="13"/>
      <c r="N210" s="13"/>
      <c r="O210" s="13"/>
    </row>
    <row r="211" spans="2:15" s="2" customFormat="1" x14ac:dyDescent="0.2">
      <c r="B211" s="13"/>
      <c r="C211" s="13"/>
      <c r="D211" s="13"/>
      <c r="E211" s="13"/>
      <c r="F211" s="13"/>
      <c r="G211" s="13"/>
      <c r="H211" s="13"/>
      <c r="I211" s="13"/>
      <c r="J211" s="13"/>
      <c r="K211" s="13"/>
      <c r="L211" s="13"/>
      <c r="M211" s="13"/>
      <c r="N211" s="13"/>
      <c r="O211" s="13"/>
    </row>
    <row r="212" spans="2:15" s="2" customFormat="1" x14ac:dyDescent="0.2">
      <c r="B212" s="13"/>
      <c r="C212" s="13"/>
      <c r="D212" s="13"/>
      <c r="E212" s="13"/>
      <c r="F212" s="13"/>
      <c r="G212" s="13"/>
      <c r="H212" s="13"/>
      <c r="I212" s="13"/>
      <c r="J212" s="13"/>
      <c r="K212" s="13"/>
      <c r="L212" s="13"/>
      <c r="M212" s="13"/>
      <c r="N212" s="13"/>
      <c r="O212" s="13"/>
    </row>
    <row r="213" spans="2:15" s="2" customFormat="1" x14ac:dyDescent="0.2">
      <c r="B213" s="13"/>
      <c r="C213" s="13"/>
      <c r="D213" s="13"/>
      <c r="E213" s="13"/>
      <c r="F213" s="13"/>
      <c r="G213" s="13"/>
      <c r="H213" s="13"/>
      <c r="I213" s="13"/>
      <c r="J213" s="13"/>
      <c r="K213" s="13"/>
      <c r="L213" s="13"/>
      <c r="M213" s="13"/>
      <c r="N213" s="13"/>
      <c r="O213" s="13"/>
    </row>
    <row r="214" spans="2:15" s="2" customFormat="1" x14ac:dyDescent="0.2">
      <c r="B214" s="13"/>
      <c r="C214" s="13"/>
      <c r="D214" s="13"/>
      <c r="E214" s="13"/>
      <c r="F214" s="13"/>
      <c r="G214" s="13"/>
      <c r="H214" s="13"/>
      <c r="I214" s="13"/>
      <c r="J214" s="13"/>
      <c r="K214" s="13"/>
      <c r="L214" s="13"/>
      <c r="M214" s="13"/>
      <c r="N214" s="13"/>
      <c r="O214" s="13"/>
    </row>
    <row r="215" spans="2:15" s="2" customFormat="1" x14ac:dyDescent="0.2">
      <c r="B215" s="13"/>
      <c r="C215" s="13"/>
      <c r="D215" s="13"/>
      <c r="E215" s="13"/>
      <c r="F215" s="13"/>
      <c r="G215" s="13"/>
      <c r="H215" s="13"/>
      <c r="I215" s="13"/>
      <c r="J215" s="13"/>
      <c r="K215" s="13"/>
      <c r="L215" s="13"/>
      <c r="M215" s="13"/>
      <c r="N215" s="13"/>
      <c r="O215" s="13"/>
    </row>
    <row r="216" spans="2:15" s="2" customFormat="1" x14ac:dyDescent="0.2">
      <c r="B216" s="13"/>
      <c r="C216" s="13"/>
      <c r="D216" s="13"/>
      <c r="E216" s="13"/>
      <c r="F216" s="13"/>
      <c r="G216" s="13"/>
      <c r="H216" s="13"/>
      <c r="I216" s="13"/>
      <c r="J216" s="13"/>
      <c r="K216" s="13"/>
      <c r="L216" s="13"/>
      <c r="M216" s="13"/>
      <c r="N216" s="13"/>
      <c r="O216" s="13"/>
    </row>
    <row r="217" spans="2:15" s="2" customFormat="1" x14ac:dyDescent="0.2">
      <c r="B217" s="13"/>
      <c r="C217" s="13"/>
      <c r="D217" s="13"/>
      <c r="E217" s="13"/>
      <c r="F217" s="13"/>
      <c r="G217" s="13"/>
      <c r="H217" s="13"/>
      <c r="I217" s="13"/>
      <c r="J217" s="13"/>
      <c r="K217" s="13"/>
      <c r="L217" s="13"/>
      <c r="M217" s="13"/>
      <c r="N217" s="13"/>
      <c r="O217" s="13"/>
    </row>
    <row r="218" spans="2:15" s="2" customFormat="1" x14ac:dyDescent="0.2">
      <c r="B218" s="13"/>
      <c r="C218" s="13"/>
      <c r="D218" s="13"/>
      <c r="E218" s="13"/>
      <c r="F218" s="13"/>
      <c r="G218" s="13"/>
      <c r="H218" s="13"/>
      <c r="I218" s="13"/>
      <c r="J218" s="13"/>
      <c r="K218" s="13"/>
      <c r="L218" s="13"/>
      <c r="M218" s="13"/>
      <c r="N218" s="13"/>
      <c r="O218" s="13"/>
    </row>
    <row r="219" spans="2:15" s="2" customFormat="1" x14ac:dyDescent="0.2">
      <c r="B219" s="13"/>
      <c r="C219" s="13"/>
      <c r="D219" s="13"/>
      <c r="E219" s="13"/>
      <c r="F219" s="13"/>
      <c r="G219" s="13"/>
      <c r="H219" s="13"/>
      <c r="I219" s="13"/>
      <c r="J219" s="13"/>
      <c r="K219" s="13"/>
      <c r="L219" s="13"/>
      <c r="M219" s="13"/>
      <c r="N219" s="13"/>
      <c r="O219" s="13"/>
    </row>
    <row r="220" spans="2:15" s="2" customFormat="1" x14ac:dyDescent="0.2">
      <c r="B220" s="13"/>
      <c r="C220" s="13"/>
      <c r="D220" s="13"/>
      <c r="E220" s="13"/>
      <c r="F220" s="13"/>
      <c r="G220" s="13"/>
      <c r="H220" s="13"/>
      <c r="I220" s="13"/>
      <c r="J220" s="13"/>
      <c r="K220" s="13"/>
      <c r="L220" s="13"/>
      <c r="M220" s="13"/>
      <c r="N220" s="13"/>
      <c r="O220" s="13"/>
    </row>
    <row r="221" spans="2:15" s="2" customFormat="1" x14ac:dyDescent="0.2">
      <c r="B221" s="13"/>
      <c r="C221" s="13"/>
      <c r="D221" s="13"/>
      <c r="E221" s="13"/>
      <c r="F221" s="13"/>
      <c r="G221" s="13"/>
      <c r="H221" s="13"/>
      <c r="I221" s="13"/>
      <c r="J221" s="13"/>
      <c r="K221" s="13"/>
      <c r="L221" s="13"/>
      <c r="M221" s="13"/>
      <c r="N221" s="13"/>
      <c r="O221" s="13"/>
    </row>
    <row r="222" spans="2:15" s="2" customFormat="1" x14ac:dyDescent="0.2">
      <c r="B222" s="13"/>
      <c r="C222" s="13"/>
      <c r="D222" s="13"/>
      <c r="E222" s="13"/>
      <c r="F222" s="13"/>
      <c r="G222" s="13"/>
      <c r="H222" s="13"/>
      <c r="I222" s="13"/>
      <c r="J222" s="13"/>
      <c r="K222" s="13"/>
      <c r="L222" s="13"/>
      <c r="M222" s="13"/>
      <c r="N222" s="13"/>
      <c r="O222" s="13"/>
    </row>
    <row r="223" spans="2:15" s="2" customFormat="1" x14ac:dyDescent="0.2">
      <c r="B223" s="13"/>
      <c r="C223" s="13"/>
      <c r="D223" s="13"/>
      <c r="E223" s="13"/>
      <c r="F223" s="13"/>
      <c r="G223" s="13"/>
      <c r="H223" s="13"/>
      <c r="I223" s="13"/>
      <c r="J223" s="13"/>
      <c r="K223" s="13"/>
      <c r="L223" s="13"/>
      <c r="M223" s="13"/>
      <c r="N223" s="13"/>
      <c r="O223" s="13"/>
    </row>
    <row r="224" spans="2:15" s="2" customFormat="1" x14ac:dyDescent="0.2">
      <c r="B224" s="13"/>
      <c r="C224" s="13"/>
      <c r="D224" s="13"/>
      <c r="E224" s="13"/>
      <c r="F224" s="13"/>
      <c r="G224" s="13"/>
      <c r="H224" s="13"/>
      <c r="I224" s="13"/>
      <c r="J224" s="13"/>
      <c r="K224" s="13"/>
      <c r="L224" s="13"/>
      <c r="M224" s="13"/>
      <c r="N224" s="13"/>
      <c r="O224" s="13"/>
    </row>
    <row r="225" spans="2:15" s="2" customFormat="1" x14ac:dyDescent="0.2">
      <c r="B225" s="13"/>
      <c r="C225" s="13"/>
      <c r="D225" s="13"/>
      <c r="E225" s="13"/>
      <c r="F225" s="13"/>
      <c r="G225" s="13"/>
      <c r="H225" s="13"/>
      <c r="I225" s="13"/>
      <c r="J225" s="13"/>
      <c r="K225" s="13"/>
      <c r="L225" s="13"/>
      <c r="M225" s="13"/>
      <c r="N225" s="13"/>
      <c r="O225" s="13"/>
    </row>
    <row r="226" spans="2:15" s="2" customFormat="1" x14ac:dyDescent="0.2">
      <c r="B226" s="13"/>
      <c r="C226" s="13"/>
      <c r="D226" s="13"/>
      <c r="E226" s="13"/>
      <c r="F226" s="13"/>
      <c r="G226" s="13"/>
      <c r="H226" s="13"/>
      <c r="I226" s="13"/>
      <c r="J226" s="13"/>
      <c r="K226" s="13"/>
      <c r="L226" s="13"/>
      <c r="M226" s="13"/>
      <c r="N226" s="13"/>
      <c r="O226" s="13"/>
    </row>
    <row r="227" spans="2:15" s="2" customFormat="1" x14ac:dyDescent="0.2">
      <c r="B227" s="13"/>
      <c r="C227" s="13"/>
      <c r="D227" s="13"/>
      <c r="E227" s="13"/>
      <c r="F227" s="13"/>
      <c r="G227" s="13"/>
      <c r="H227" s="13"/>
      <c r="I227" s="13"/>
      <c r="J227" s="13"/>
      <c r="K227" s="13"/>
      <c r="L227" s="13"/>
      <c r="M227" s="13"/>
      <c r="N227" s="13"/>
      <c r="O227" s="13"/>
    </row>
    <row r="228" spans="2:15" s="2" customFormat="1" x14ac:dyDescent="0.2">
      <c r="B228" s="13"/>
      <c r="C228" s="13"/>
      <c r="D228" s="13"/>
      <c r="E228" s="13"/>
      <c r="F228" s="13"/>
      <c r="G228" s="13"/>
      <c r="H228" s="13"/>
      <c r="I228" s="13"/>
      <c r="J228" s="13"/>
      <c r="K228" s="13"/>
      <c r="L228" s="13"/>
      <c r="M228" s="13"/>
      <c r="N228" s="13"/>
      <c r="O228" s="13"/>
    </row>
    <row r="229" spans="2:15" s="2" customFormat="1" x14ac:dyDescent="0.2">
      <c r="B229" s="13"/>
      <c r="C229" s="13"/>
      <c r="D229" s="13"/>
      <c r="E229" s="13"/>
      <c r="F229" s="13"/>
      <c r="G229" s="13"/>
      <c r="H229" s="13"/>
      <c r="I229" s="13"/>
      <c r="J229" s="13"/>
      <c r="K229" s="13"/>
      <c r="L229" s="13"/>
      <c r="M229" s="13"/>
      <c r="N229" s="13"/>
      <c r="O229" s="13"/>
    </row>
    <row r="230" spans="2:15" s="2" customFormat="1" x14ac:dyDescent="0.2">
      <c r="B230" s="13"/>
      <c r="C230" s="13"/>
      <c r="D230" s="13"/>
      <c r="E230" s="13"/>
      <c r="F230" s="13"/>
      <c r="G230" s="13"/>
      <c r="H230" s="13"/>
      <c r="I230" s="13"/>
      <c r="J230" s="13"/>
      <c r="K230" s="13"/>
      <c r="L230" s="13"/>
      <c r="M230" s="13"/>
      <c r="N230" s="13"/>
      <c r="O230" s="13"/>
    </row>
    <row r="231" spans="2:15" s="2" customFormat="1" x14ac:dyDescent="0.2">
      <c r="B231" s="13"/>
      <c r="C231" s="13"/>
      <c r="D231" s="13"/>
      <c r="E231" s="13"/>
      <c r="F231" s="13"/>
      <c r="G231" s="13"/>
      <c r="H231" s="13"/>
      <c r="I231" s="13"/>
      <c r="J231" s="13"/>
      <c r="K231" s="13"/>
      <c r="L231" s="13"/>
      <c r="M231" s="13"/>
      <c r="N231" s="13"/>
      <c r="O231" s="13"/>
    </row>
    <row r="232" spans="2:15" s="2" customFormat="1" x14ac:dyDescent="0.2">
      <c r="B232" s="13"/>
      <c r="C232" s="13"/>
      <c r="D232" s="13"/>
      <c r="E232" s="13"/>
      <c r="F232" s="13"/>
      <c r="G232" s="13"/>
      <c r="H232" s="13"/>
      <c r="I232" s="13"/>
      <c r="J232" s="13"/>
      <c r="K232" s="13"/>
      <c r="L232" s="13"/>
      <c r="M232" s="13"/>
      <c r="N232" s="13"/>
      <c r="O232" s="13"/>
    </row>
    <row r="233" spans="2:15" s="2" customFormat="1" x14ac:dyDescent="0.2">
      <c r="B233" s="13"/>
      <c r="C233" s="13"/>
      <c r="D233" s="13"/>
      <c r="E233" s="13"/>
      <c r="F233" s="13"/>
      <c r="G233" s="13"/>
      <c r="H233" s="13"/>
      <c r="I233" s="13"/>
      <c r="J233" s="13"/>
      <c r="K233" s="13"/>
      <c r="L233" s="13"/>
      <c r="M233" s="13"/>
      <c r="N233" s="13"/>
      <c r="O233" s="13"/>
    </row>
    <row r="234" spans="2:15" s="2" customFormat="1" x14ac:dyDescent="0.2">
      <c r="B234" s="13"/>
      <c r="C234" s="13"/>
      <c r="D234" s="13"/>
      <c r="E234" s="13"/>
      <c r="F234" s="13"/>
      <c r="G234" s="13"/>
      <c r="H234" s="13"/>
      <c r="I234" s="13"/>
      <c r="J234" s="13"/>
      <c r="K234" s="13"/>
      <c r="L234" s="13"/>
      <c r="M234" s="13"/>
      <c r="N234" s="13"/>
      <c r="O234" s="13"/>
    </row>
    <row r="235" spans="2:15" s="2" customFormat="1" x14ac:dyDescent="0.2">
      <c r="B235" s="13"/>
      <c r="C235" s="13"/>
      <c r="D235" s="13"/>
      <c r="E235" s="13"/>
      <c r="F235" s="13"/>
      <c r="G235" s="13"/>
      <c r="H235" s="13"/>
      <c r="I235" s="13"/>
      <c r="J235" s="13"/>
      <c r="K235" s="13"/>
      <c r="L235" s="13"/>
      <c r="M235" s="13"/>
      <c r="N235" s="13"/>
      <c r="O235" s="13"/>
    </row>
    <row r="236" spans="2:15" s="2" customFormat="1" x14ac:dyDescent="0.2">
      <c r="B236" s="13"/>
      <c r="C236" s="13"/>
      <c r="D236" s="13"/>
      <c r="E236" s="13"/>
      <c r="F236" s="13"/>
      <c r="G236" s="13"/>
      <c r="H236" s="13"/>
      <c r="I236" s="13"/>
      <c r="J236" s="13"/>
      <c r="K236" s="13"/>
      <c r="L236" s="13"/>
      <c r="M236" s="13"/>
      <c r="N236" s="13"/>
      <c r="O236" s="13"/>
    </row>
    <row r="237" spans="2:15" s="2" customFormat="1" x14ac:dyDescent="0.2">
      <c r="B237" s="13"/>
      <c r="C237" s="13"/>
      <c r="D237" s="13"/>
      <c r="E237" s="13"/>
      <c r="F237" s="13"/>
      <c r="G237" s="13"/>
      <c r="H237" s="13"/>
      <c r="I237" s="13"/>
      <c r="J237" s="13"/>
      <c r="K237" s="13"/>
      <c r="L237" s="13"/>
      <c r="M237" s="13"/>
      <c r="N237" s="13"/>
      <c r="O237" s="13"/>
    </row>
    <row r="238" spans="2:15" s="2" customFormat="1" x14ac:dyDescent="0.2">
      <c r="B238" s="13"/>
      <c r="C238" s="13"/>
      <c r="D238" s="13"/>
      <c r="E238" s="13"/>
      <c r="F238" s="13"/>
      <c r="G238" s="13"/>
      <c r="H238" s="13"/>
      <c r="I238" s="13"/>
      <c r="J238" s="13"/>
      <c r="K238" s="13"/>
      <c r="L238" s="13"/>
      <c r="M238" s="13"/>
      <c r="N238" s="13"/>
      <c r="O238" s="13"/>
    </row>
    <row r="239" spans="2:15" s="2" customFormat="1" x14ac:dyDescent="0.2">
      <c r="B239" s="13"/>
      <c r="C239" s="13"/>
      <c r="D239" s="13"/>
      <c r="E239" s="13"/>
      <c r="F239" s="13"/>
      <c r="G239" s="13"/>
      <c r="H239" s="13"/>
      <c r="I239" s="13"/>
      <c r="J239" s="13"/>
      <c r="K239" s="13"/>
      <c r="L239" s="13"/>
      <c r="M239" s="13"/>
      <c r="N239" s="13"/>
      <c r="O239" s="13"/>
    </row>
    <row r="240" spans="2:15" s="2" customFormat="1" x14ac:dyDescent="0.2">
      <c r="B240" s="13"/>
      <c r="C240" s="13"/>
      <c r="D240" s="13"/>
      <c r="E240" s="13"/>
      <c r="F240" s="13"/>
      <c r="G240" s="13"/>
      <c r="H240" s="13"/>
      <c r="I240" s="13"/>
      <c r="J240" s="13"/>
      <c r="K240" s="13"/>
      <c r="L240" s="13"/>
      <c r="M240" s="13"/>
      <c r="N240" s="13"/>
      <c r="O240" s="13"/>
    </row>
    <row r="241" spans="2:15" s="2" customFormat="1" x14ac:dyDescent="0.2">
      <c r="B241" s="13"/>
      <c r="C241" s="13"/>
      <c r="D241" s="13"/>
      <c r="E241" s="13"/>
      <c r="F241" s="13"/>
      <c r="G241" s="13"/>
      <c r="H241" s="13"/>
      <c r="I241" s="13"/>
      <c r="J241" s="13"/>
      <c r="K241" s="13"/>
      <c r="L241" s="13"/>
      <c r="M241" s="13"/>
      <c r="N241" s="13"/>
      <c r="O241" s="13"/>
    </row>
    <row r="242" spans="2:15" s="2" customFormat="1" x14ac:dyDescent="0.2">
      <c r="B242" s="13"/>
      <c r="C242" s="13"/>
      <c r="D242" s="13"/>
      <c r="E242" s="13"/>
      <c r="F242" s="13"/>
      <c r="G242" s="13"/>
      <c r="H242" s="13"/>
      <c r="I242" s="13"/>
      <c r="J242" s="13"/>
      <c r="K242" s="13"/>
      <c r="L242" s="13"/>
      <c r="M242" s="13"/>
      <c r="N242" s="13"/>
      <c r="O242" s="13"/>
    </row>
    <row r="243" spans="2:15" s="2" customFormat="1" x14ac:dyDescent="0.2">
      <c r="B243" s="13"/>
      <c r="C243" s="13"/>
      <c r="D243" s="13"/>
      <c r="E243" s="13"/>
      <c r="F243" s="13"/>
      <c r="G243" s="13"/>
      <c r="H243" s="13"/>
      <c r="I243" s="13"/>
      <c r="J243" s="13"/>
      <c r="K243" s="13"/>
      <c r="L243" s="13"/>
      <c r="M243" s="13"/>
      <c r="N243" s="13"/>
      <c r="O243" s="13"/>
    </row>
    <row r="244" spans="2:15" s="2" customFormat="1" x14ac:dyDescent="0.2">
      <c r="B244" s="13"/>
      <c r="C244" s="13"/>
      <c r="D244" s="13"/>
      <c r="E244" s="13"/>
      <c r="F244" s="13"/>
      <c r="G244" s="13"/>
      <c r="H244" s="13"/>
      <c r="I244" s="13"/>
      <c r="J244" s="13"/>
      <c r="K244" s="13"/>
      <c r="L244" s="13"/>
      <c r="M244" s="13"/>
      <c r="N244" s="13"/>
      <c r="O244" s="13"/>
    </row>
    <row r="245" spans="2:15" s="2" customFormat="1" x14ac:dyDescent="0.2">
      <c r="B245" s="13"/>
      <c r="C245" s="13"/>
      <c r="D245" s="13"/>
      <c r="E245" s="13"/>
      <c r="F245" s="13"/>
      <c r="G245" s="13"/>
      <c r="H245" s="13"/>
      <c r="I245" s="13"/>
      <c r="J245" s="13"/>
      <c r="K245" s="13"/>
      <c r="L245" s="13"/>
      <c r="M245" s="13"/>
      <c r="N245" s="13"/>
      <c r="O245" s="13"/>
    </row>
    <row r="246" spans="2:15" s="2" customFormat="1" x14ac:dyDescent="0.2">
      <c r="B246" s="13"/>
      <c r="C246" s="13"/>
      <c r="D246" s="13"/>
      <c r="E246" s="13"/>
      <c r="F246" s="13"/>
      <c r="G246" s="13"/>
      <c r="H246" s="13"/>
      <c r="I246" s="13"/>
      <c r="J246" s="13"/>
      <c r="K246" s="13"/>
      <c r="L246" s="13"/>
      <c r="M246" s="13"/>
      <c r="N246" s="13"/>
      <c r="O246" s="13"/>
    </row>
    <row r="247" spans="2:15" s="2" customFormat="1" x14ac:dyDescent="0.2">
      <c r="B247" s="13"/>
      <c r="C247" s="13"/>
      <c r="D247" s="13"/>
      <c r="E247" s="13"/>
      <c r="F247" s="13"/>
      <c r="G247" s="13"/>
      <c r="H247" s="13"/>
      <c r="I247" s="13"/>
      <c r="J247" s="13"/>
      <c r="K247" s="13"/>
      <c r="L247" s="13"/>
      <c r="M247" s="13"/>
      <c r="N247" s="13"/>
      <c r="O247" s="13"/>
    </row>
    <row r="248" spans="2:15" s="2" customFormat="1" x14ac:dyDescent="0.2">
      <c r="B248" s="13"/>
      <c r="C248" s="13"/>
      <c r="D248" s="13"/>
      <c r="E248" s="13"/>
      <c r="F248" s="13"/>
      <c r="G248" s="13"/>
      <c r="H248" s="13"/>
      <c r="I248" s="13"/>
      <c r="J248" s="13"/>
      <c r="K248" s="13"/>
      <c r="L248" s="13"/>
      <c r="M248" s="13"/>
      <c r="N248" s="13"/>
      <c r="O248" s="13"/>
    </row>
    <row r="249" spans="2:15" s="2" customFormat="1" x14ac:dyDescent="0.2">
      <c r="B249" s="13"/>
      <c r="C249" s="13"/>
      <c r="D249" s="13"/>
      <c r="E249" s="13"/>
      <c r="F249" s="13"/>
      <c r="G249" s="13"/>
      <c r="H249" s="13"/>
      <c r="I249" s="13"/>
      <c r="J249" s="13"/>
      <c r="K249" s="13"/>
      <c r="L249" s="13"/>
      <c r="M249" s="13"/>
      <c r="N249" s="13"/>
      <c r="O249" s="13"/>
    </row>
    <row r="250" spans="2:15" s="2" customFormat="1" x14ac:dyDescent="0.2">
      <c r="B250" s="13"/>
      <c r="C250" s="13"/>
      <c r="D250" s="13"/>
      <c r="E250" s="13"/>
      <c r="F250" s="13"/>
      <c r="G250" s="13"/>
      <c r="H250" s="13"/>
      <c r="I250" s="13"/>
      <c r="J250" s="13"/>
      <c r="K250" s="13"/>
      <c r="L250" s="13"/>
      <c r="M250" s="13"/>
      <c r="N250" s="13"/>
      <c r="O250" s="13"/>
    </row>
    <row r="251" spans="2:15" s="2" customFormat="1" x14ac:dyDescent="0.2">
      <c r="B251" s="13"/>
      <c r="C251" s="13"/>
      <c r="D251" s="13"/>
      <c r="E251" s="13"/>
      <c r="F251" s="13"/>
      <c r="G251" s="13"/>
      <c r="H251" s="13"/>
      <c r="I251" s="13"/>
      <c r="J251" s="13"/>
      <c r="K251" s="13"/>
      <c r="L251" s="13"/>
      <c r="M251" s="13"/>
      <c r="N251" s="13"/>
      <c r="O251" s="13"/>
    </row>
    <row r="252" spans="2:15" s="2" customFormat="1" x14ac:dyDescent="0.2">
      <c r="B252" s="13"/>
      <c r="C252" s="13"/>
      <c r="D252" s="13"/>
      <c r="E252" s="13"/>
      <c r="F252" s="13"/>
      <c r="G252" s="13"/>
      <c r="H252" s="13"/>
      <c r="I252" s="13"/>
      <c r="J252" s="13"/>
      <c r="K252" s="13"/>
      <c r="L252" s="13"/>
      <c r="M252" s="13"/>
      <c r="N252" s="13"/>
      <c r="O252" s="13"/>
    </row>
    <row r="253" spans="2:15" s="2" customFormat="1" x14ac:dyDescent="0.2">
      <c r="B253" s="13"/>
      <c r="C253" s="13"/>
      <c r="D253" s="13"/>
      <c r="E253" s="13"/>
      <c r="F253" s="13"/>
      <c r="G253" s="13"/>
      <c r="H253" s="13"/>
      <c r="I253" s="13"/>
      <c r="J253" s="13"/>
      <c r="K253" s="13"/>
      <c r="L253" s="13"/>
      <c r="M253" s="13"/>
      <c r="N253" s="13"/>
      <c r="O253" s="13"/>
    </row>
    <row r="254" spans="2:15" s="2" customFormat="1" x14ac:dyDescent="0.2">
      <c r="B254" s="13"/>
      <c r="C254" s="13"/>
      <c r="D254" s="13"/>
      <c r="E254" s="13"/>
      <c r="F254" s="13"/>
      <c r="G254" s="13"/>
      <c r="H254" s="13"/>
      <c r="I254" s="13"/>
      <c r="J254" s="13"/>
      <c r="K254" s="13"/>
      <c r="L254" s="13"/>
      <c r="M254" s="13"/>
      <c r="N254" s="13"/>
      <c r="O254" s="13"/>
    </row>
    <row r="255" spans="2:15" s="2" customFormat="1" x14ac:dyDescent="0.2">
      <c r="B255" s="13"/>
      <c r="C255" s="13"/>
      <c r="D255" s="13"/>
      <c r="E255" s="13"/>
      <c r="F255" s="13"/>
      <c r="G255" s="13"/>
      <c r="H255" s="13"/>
      <c r="I255" s="13"/>
      <c r="J255" s="13"/>
      <c r="K255" s="13"/>
      <c r="L255" s="13"/>
      <c r="M255" s="13"/>
      <c r="N255" s="13"/>
      <c r="O255" s="13"/>
    </row>
    <row r="256" spans="2:15" s="2" customFormat="1" x14ac:dyDescent="0.2">
      <c r="B256" s="13"/>
      <c r="C256" s="13"/>
      <c r="D256" s="13"/>
      <c r="E256" s="13"/>
      <c r="F256" s="13"/>
      <c r="G256" s="13"/>
      <c r="H256" s="13"/>
      <c r="I256" s="13"/>
      <c r="J256" s="13"/>
      <c r="K256" s="13"/>
      <c r="L256" s="13"/>
      <c r="M256" s="13"/>
      <c r="N256" s="13"/>
      <c r="O256" s="13"/>
    </row>
    <row r="257" spans="2:15" s="2" customFormat="1" x14ac:dyDescent="0.2">
      <c r="B257" s="13"/>
      <c r="C257" s="13"/>
      <c r="D257" s="13"/>
      <c r="E257" s="13"/>
      <c r="F257" s="13"/>
      <c r="G257" s="13"/>
      <c r="H257" s="13"/>
      <c r="I257" s="13"/>
      <c r="J257" s="13"/>
      <c r="K257" s="13"/>
      <c r="L257" s="13"/>
      <c r="M257" s="13"/>
      <c r="N257" s="13"/>
      <c r="O257" s="13"/>
    </row>
    <row r="258" spans="2:15" s="2" customFormat="1" x14ac:dyDescent="0.2">
      <c r="B258" s="13"/>
      <c r="C258" s="13"/>
      <c r="D258" s="13"/>
      <c r="E258" s="13"/>
      <c r="F258" s="13"/>
      <c r="G258" s="13"/>
      <c r="H258" s="13"/>
      <c r="I258" s="13"/>
      <c r="J258" s="13"/>
      <c r="K258" s="13"/>
      <c r="L258" s="13"/>
      <c r="M258" s="13"/>
      <c r="N258" s="13"/>
      <c r="O258" s="13"/>
    </row>
    <row r="259" spans="2:15" s="2" customFormat="1" x14ac:dyDescent="0.2">
      <c r="B259" s="13"/>
      <c r="C259" s="13"/>
      <c r="D259" s="13"/>
      <c r="E259" s="13"/>
      <c r="F259" s="13"/>
      <c r="G259" s="13"/>
      <c r="H259" s="13"/>
      <c r="I259" s="13"/>
      <c r="J259" s="13"/>
      <c r="K259" s="13"/>
      <c r="L259" s="13"/>
      <c r="M259" s="13"/>
      <c r="N259" s="13"/>
      <c r="O259" s="13"/>
    </row>
    <row r="260" spans="2:15" s="2" customFormat="1" x14ac:dyDescent="0.2">
      <c r="B260" s="13"/>
      <c r="C260" s="13"/>
      <c r="D260" s="13"/>
      <c r="E260" s="13"/>
      <c r="F260" s="13"/>
      <c r="G260" s="13"/>
      <c r="H260" s="13"/>
      <c r="I260" s="13"/>
      <c r="J260" s="13"/>
      <c r="K260" s="13"/>
      <c r="L260" s="13"/>
      <c r="M260" s="13"/>
      <c r="N260" s="13"/>
      <c r="O260" s="13"/>
    </row>
    <row r="261" spans="2:15" s="2" customFormat="1" x14ac:dyDescent="0.2">
      <c r="B261" s="13"/>
      <c r="C261" s="13"/>
      <c r="D261" s="13"/>
      <c r="E261" s="13"/>
      <c r="F261" s="13"/>
      <c r="G261" s="13"/>
      <c r="H261" s="13"/>
      <c r="I261" s="13"/>
      <c r="J261" s="13"/>
      <c r="K261" s="13"/>
      <c r="L261" s="13"/>
      <c r="M261" s="13"/>
      <c r="N261" s="13"/>
      <c r="O261" s="13"/>
    </row>
    <row r="262" spans="2:15" s="2" customFormat="1" x14ac:dyDescent="0.2">
      <c r="B262" s="13"/>
      <c r="C262" s="13"/>
      <c r="D262" s="13"/>
      <c r="E262" s="13"/>
      <c r="F262" s="13"/>
      <c r="G262" s="13"/>
      <c r="H262" s="13"/>
      <c r="I262" s="13"/>
      <c r="J262" s="13"/>
      <c r="K262" s="13"/>
      <c r="L262" s="13"/>
      <c r="M262" s="13"/>
      <c r="N262" s="13"/>
      <c r="O262" s="13"/>
    </row>
    <row r="263" spans="2:15" s="2" customFormat="1" x14ac:dyDescent="0.2">
      <c r="B263" s="13"/>
      <c r="C263" s="13"/>
      <c r="D263" s="13"/>
      <c r="E263" s="13"/>
      <c r="F263" s="13"/>
      <c r="G263" s="13"/>
      <c r="H263" s="13"/>
      <c r="I263" s="13"/>
      <c r="J263" s="13"/>
      <c r="K263" s="13"/>
      <c r="L263" s="13"/>
      <c r="M263" s="13"/>
      <c r="N263" s="13"/>
      <c r="O263" s="13"/>
    </row>
    <row r="264" spans="2:15" s="2" customFormat="1" x14ac:dyDescent="0.2">
      <c r="B264" s="13"/>
      <c r="C264" s="13"/>
      <c r="D264" s="13"/>
      <c r="E264" s="13"/>
      <c r="F264" s="13"/>
      <c r="G264" s="13"/>
      <c r="H264" s="13"/>
      <c r="I264" s="13"/>
      <c r="J264" s="13"/>
      <c r="K264" s="13"/>
      <c r="L264" s="13"/>
      <c r="M264" s="13"/>
      <c r="N264" s="13"/>
      <c r="O264" s="13"/>
    </row>
    <row r="265" spans="2:15" s="2" customFormat="1" x14ac:dyDescent="0.2">
      <c r="B265" s="13"/>
      <c r="C265" s="13"/>
      <c r="D265" s="13"/>
      <c r="E265" s="13"/>
      <c r="F265" s="13"/>
      <c r="G265" s="13"/>
      <c r="H265" s="13"/>
      <c r="I265" s="13"/>
      <c r="J265" s="13"/>
      <c r="K265" s="13"/>
      <c r="L265" s="13"/>
      <c r="M265" s="13"/>
      <c r="N265" s="13"/>
      <c r="O265" s="13"/>
    </row>
    <row r="266" spans="2:15" s="2" customFormat="1" x14ac:dyDescent="0.2">
      <c r="B266" s="13"/>
      <c r="C266" s="13"/>
      <c r="D266" s="13"/>
      <c r="E266" s="13"/>
      <c r="F266" s="13"/>
      <c r="G266" s="13"/>
      <c r="H266" s="13"/>
      <c r="I266" s="13"/>
      <c r="J266" s="13"/>
      <c r="K266" s="13"/>
      <c r="L266" s="13"/>
      <c r="M266" s="13"/>
      <c r="N266" s="13"/>
      <c r="O266" s="13"/>
    </row>
    <row r="267" spans="2:15" s="2" customFormat="1" x14ac:dyDescent="0.2">
      <c r="B267" s="13"/>
      <c r="C267" s="13"/>
      <c r="D267" s="13"/>
      <c r="E267" s="13"/>
      <c r="F267" s="13"/>
      <c r="G267" s="13"/>
      <c r="H267" s="13"/>
      <c r="I267" s="13"/>
      <c r="J267" s="13"/>
      <c r="K267" s="13"/>
      <c r="L267" s="13"/>
      <c r="M267" s="13"/>
      <c r="N267" s="13"/>
      <c r="O267" s="13"/>
    </row>
    <row r="268" spans="2:15" s="2" customFormat="1" x14ac:dyDescent="0.2">
      <c r="B268" s="13"/>
      <c r="C268" s="13"/>
      <c r="D268" s="13"/>
      <c r="E268" s="13"/>
      <c r="F268" s="13"/>
      <c r="G268" s="13"/>
      <c r="H268" s="13"/>
      <c r="I268" s="13"/>
      <c r="J268" s="13"/>
      <c r="K268" s="13"/>
      <c r="L268" s="13"/>
      <c r="M268" s="13"/>
      <c r="N268" s="13"/>
      <c r="O268" s="13"/>
    </row>
    <row r="269" spans="2:15" s="2" customFormat="1" x14ac:dyDescent="0.2">
      <c r="B269" s="13"/>
      <c r="C269" s="13"/>
      <c r="D269" s="13"/>
      <c r="E269" s="13"/>
      <c r="F269" s="13"/>
      <c r="G269" s="13"/>
      <c r="H269" s="13"/>
      <c r="I269" s="13"/>
      <c r="J269" s="13"/>
      <c r="K269" s="13"/>
      <c r="L269" s="13"/>
      <c r="M269" s="13"/>
      <c r="N269" s="13"/>
      <c r="O269" s="13"/>
    </row>
    <row r="270" spans="2:15" s="2" customFormat="1" x14ac:dyDescent="0.2">
      <c r="B270" s="13"/>
      <c r="C270" s="13"/>
      <c r="D270" s="13"/>
      <c r="E270" s="13"/>
      <c r="F270" s="13"/>
      <c r="G270" s="13"/>
      <c r="H270" s="13"/>
      <c r="I270" s="13"/>
      <c r="J270" s="13"/>
      <c r="K270" s="13"/>
      <c r="L270" s="13"/>
      <c r="M270" s="13"/>
      <c r="N270" s="13"/>
      <c r="O270" s="13"/>
    </row>
    <row r="271" spans="2:15" s="2" customFormat="1" x14ac:dyDescent="0.2">
      <c r="B271" s="13"/>
      <c r="C271" s="13"/>
      <c r="D271" s="13"/>
      <c r="E271" s="13"/>
      <c r="F271" s="13"/>
      <c r="G271" s="13"/>
      <c r="H271" s="13"/>
      <c r="I271" s="13"/>
      <c r="J271" s="13"/>
      <c r="K271" s="13"/>
      <c r="L271" s="13"/>
      <c r="M271" s="13"/>
      <c r="N271" s="13"/>
      <c r="O271" s="13"/>
    </row>
    <row r="272" spans="2:15" s="2" customFormat="1" x14ac:dyDescent="0.2">
      <c r="B272" s="13"/>
      <c r="C272" s="13"/>
      <c r="D272" s="13"/>
      <c r="E272" s="13"/>
      <c r="F272" s="13"/>
      <c r="G272" s="13"/>
      <c r="H272" s="13"/>
      <c r="I272" s="13"/>
      <c r="J272" s="13"/>
      <c r="K272" s="13"/>
      <c r="L272" s="13"/>
      <c r="M272" s="13"/>
      <c r="N272" s="13"/>
      <c r="O272" s="13"/>
    </row>
    <row r="273" spans="2:15" s="2" customFormat="1" x14ac:dyDescent="0.2">
      <c r="B273" s="13"/>
      <c r="C273" s="13"/>
      <c r="D273" s="13"/>
      <c r="E273" s="13"/>
      <c r="F273" s="13"/>
      <c r="G273" s="13"/>
      <c r="H273" s="13"/>
      <c r="I273" s="13"/>
      <c r="J273" s="13"/>
      <c r="K273" s="13"/>
      <c r="L273" s="13"/>
      <c r="M273" s="13"/>
      <c r="N273" s="13"/>
      <c r="O273" s="13"/>
    </row>
    <row r="274" spans="2:15" s="2" customFormat="1" x14ac:dyDescent="0.2">
      <c r="B274" s="13"/>
      <c r="C274" s="13"/>
      <c r="D274" s="13"/>
      <c r="E274" s="13"/>
      <c r="F274" s="13"/>
      <c r="G274" s="13"/>
      <c r="H274" s="13"/>
      <c r="I274" s="13"/>
      <c r="J274" s="13"/>
      <c r="K274" s="13"/>
      <c r="L274" s="13"/>
      <c r="M274" s="13"/>
      <c r="N274" s="13"/>
      <c r="O274" s="13"/>
    </row>
    <row r="275" spans="2:15" s="2" customFormat="1" x14ac:dyDescent="0.2">
      <c r="B275" s="13"/>
      <c r="C275" s="13"/>
      <c r="D275" s="13"/>
      <c r="E275" s="13"/>
      <c r="F275" s="13"/>
      <c r="G275" s="13"/>
      <c r="H275" s="13"/>
      <c r="I275" s="13"/>
      <c r="J275" s="13"/>
      <c r="K275" s="13"/>
      <c r="L275" s="13"/>
      <c r="M275" s="13"/>
      <c r="N275" s="13"/>
      <c r="O275" s="13"/>
    </row>
    <row r="276" spans="2:15" s="2" customFormat="1" x14ac:dyDescent="0.2">
      <c r="B276" s="13"/>
      <c r="C276" s="13"/>
      <c r="D276" s="13"/>
      <c r="E276" s="13"/>
      <c r="F276" s="13"/>
      <c r="G276" s="13"/>
      <c r="H276" s="13"/>
      <c r="I276" s="13"/>
      <c r="J276" s="13"/>
      <c r="K276" s="13"/>
      <c r="L276" s="13"/>
      <c r="M276" s="13"/>
      <c r="N276" s="13"/>
      <c r="O276" s="13"/>
    </row>
    <row r="277" spans="2:15" s="2" customFormat="1" x14ac:dyDescent="0.2">
      <c r="B277" s="13"/>
      <c r="C277" s="13"/>
      <c r="D277" s="13"/>
      <c r="E277" s="13"/>
      <c r="F277" s="13"/>
      <c r="G277" s="13"/>
      <c r="H277" s="13"/>
      <c r="I277" s="13"/>
      <c r="J277" s="13"/>
      <c r="K277" s="13"/>
      <c r="L277" s="13"/>
      <c r="M277" s="13"/>
      <c r="N277" s="13"/>
      <c r="O277" s="13"/>
    </row>
    <row r="278" spans="2:15" s="2" customFormat="1" x14ac:dyDescent="0.2">
      <c r="B278" s="13"/>
      <c r="C278" s="13"/>
      <c r="D278" s="13"/>
      <c r="E278" s="13"/>
      <c r="F278" s="13"/>
      <c r="G278" s="13"/>
      <c r="H278" s="13"/>
      <c r="I278" s="13"/>
      <c r="J278" s="13"/>
      <c r="K278" s="13"/>
      <c r="L278" s="13"/>
      <c r="M278" s="13"/>
      <c r="N278" s="13"/>
      <c r="O278" s="13"/>
    </row>
    <row r="279" spans="2:15" s="2" customFormat="1" x14ac:dyDescent="0.2">
      <c r="B279" s="13"/>
      <c r="C279" s="13"/>
      <c r="D279" s="13"/>
      <c r="E279" s="13"/>
      <c r="F279" s="13"/>
      <c r="G279" s="13"/>
      <c r="H279" s="13"/>
      <c r="I279" s="13"/>
      <c r="J279" s="13"/>
      <c r="K279" s="13"/>
      <c r="L279" s="13"/>
      <c r="M279" s="13"/>
      <c r="N279" s="13"/>
      <c r="O279" s="13"/>
    </row>
    <row r="280" spans="2:15" s="2" customFormat="1" x14ac:dyDescent="0.2">
      <c r="B280" s="13"/>
      <c r="C280" s="13"/>
      <c r="D280" s="13"/>
      <c r="E280" s="13"/>
      <c r="F280" s="13"/>
      <c r="G280" s="13"/>
      <c r="H280" s="13"/>
      <c r="I280" s="13"/>
      <c r="J280" s="13"/>
      <c r="K280" s="13"/>
      <c r="L280" s="13"/>
      <c r="M280" s="13"/>
      <c r="N280" s="13"/>
      <c r="O280" s="13"/>
    </row>
    <row r="281" spans="2:15" s="2" customFormat="1" x14ac:dyDescent="0.2">
      <c r="B281" s="13"/>
      <c r="C281" s="13"/>
      <c r="D281" s="13"/>
      <c r="E281" s="13"/>
      <c r="F281" s="13"/>
      <c r="G281" s="13"/>
      <c r="H281" s="13"/>
      <c r="I281" s="13"/>
      <c r="J281" s="13"/>
      <c r="K281" s="13"/>
      <c r="L281" s="13"/>
      <c r="M281" s="13"/>
      <c r="N281" s="13"/>
      <c r="O281" s="13"/>
    </row>
    <row r="282" spans="2:15" s="2" customFormat="1" x14ac:dyDescent="0.2">
      <c r="B282" s="13"/>
      <c r="C282" s="13"/>
      <c r="D282" s="13"/>
      <c r="E282" s="13"/>
      <c r="F282" s="13"/>
      <c r="G282" s="13"/>
      <c r="H282" s="13"/>
      <c r="I282" s="13"/>
      <c r="J282" s="13"/>
      <c r="K282" s="13"/>
      <c r="L282" s="13"/>
      <c r="M282" s="13"/>
      <c r="N282" s="13"/>
      <c r="O282" s="13"/>
    </row>
    <row r="283" spans="2:15" s="2" customFormat="1" x14ac:dyDescent="0.2">
      <c r="B283" s="13"/>
      <c r="C283" s="13"/>
      <c r="D283" s="13"/>
      <c r="E283" s="13"/>
      <c r="F283" s="13"/>
      <c r="G283" s="13"/>
      <c r="H283" s="13"/>
      <c r="I283" s="13"/>
      <c r="J283" s="13"/>
      <c r="K283" s="13"/>
      <c r="L283" s="13"/>
      <c r="M283" s="13"/>
      <c r="N283" s="13"/>
      <c r="O283" s="13"/>
    </row>
    <row r="284" spans="2:15" s="2" customFormat="1" x14ac:dyDescent="0.2">
      <c r="B284" s="13"/>
      <c r="C284" s="13"/>
      <c r="D284" s="13"/>
      <c r="E284" s="13"/>
      <c r="F284" s="13"/>
      <c r="G284" s="13"/>
      <c r="H284" s="13"/>
      <c r="I284" s="13"/>
      <c r="J284" s="13"/>
      <c r="K284" s="13"/>
      <c r="L284" s="13"/>
      <c r="M284" s="13"/>
      <c r="N284" s="13"/>
      <c r="O284" s="13"/>
    </row>
    <row r="285" spans="2:15" s="2" customFormat="1" x14ac:dyDescent="0.2">
      <c r="B285" s="13"/>
      <c r="C285" s="13"/>
      <c r="D285" s="13"/>
      <c r="E285" s="13"/>
      <c r="F285" s="13"/>
      <c r="G285" s="13"/>
      <c r="H285" s="13"/>
      <c r="I285" s="13"/>
      <c r="J285" s="13"/>
      <c r="K285" s="13"/>
      <c r="L285" s="13"/>
      <c r="M285" s="13"/>
      <c r="N285" s="13"/>
      <c r="O285" s="13"/>
    </row>
    <row r="286" spans="2:15" s="2" customFormat="1" x14ac:dyDescent="0.2">
      <c r="B286" s="13"/>
      <c r="C286" s="13"/>
      <c r="D286" s="13"/>
      <c r="E286" s="13"/>
      <c r="F286" s="13"/>
      <c r="G286" s="13"/>
      <c r="H286" s="13"/>
      <c r="I286" s="13"/>
      <c r="J286" s="13"/>
      <c r="K286" s="13"/>
      <c r="L286" s="13"/>
      <c r="M286" s="13"/>
      <c r="N286" s="13"/>
      <c r="O286" s="13"/>
    </row>
    <row r="287" spans="2:15" s="2" customFormat="1" x14ac:dyDescent="0.2">
      <c r="B287" s="13"/>
      <c r="C287" s="13"/>
      <c r="D287" s="13"/>
      <c r="E287" s="13"/>
      <c r="F287" s="13"/>
      <c r="G287" s="13"/>
      <c r="H287" s="13"/>
      <c r="I287" s="13"/>
      <c r="J287" s="13"/>
      <c r="K287" s="13"/>
      <c r="L287" s="13"/>
      <c r="M287" s="13"/>
      <c r="N287" s="13"/>
      <c r="O287" s="13"/>
    </row>
    <row r="288" spans="2:15" s="2" customFormat="1" x14ac:dyDescent="0.2">
      <c r="B288" s="13"/>
      <c r="C288" s="13"/>
      <c r="D288" s="13"/>
      <c r="E288" s="13"/>
      <c r="F288" s="13"/>
      <c r="G288" s="13"/>
      <c r="H288" s="13"/>
      <c r="I288" s="13"/>
      <c r="J288" s="13"/>
      <c r="K288" s="13"/>
      <c r="L288" s="13"/>
      <c r="M288" s="13"/>
      <c r="N288" s="13"/>
      <c r="O288" s="13"/>
    </row>
    <row r="289" spans="2:15" s="2" customFormat="1" x14ac:dyDescent="0.2">
      <c r="B289" s="13"/>
      <c r="C289" s="13"/>
      <c r="D289" s="13"/>
      <c r="E289" s="13"/>
      <c r="F289" s="13"/>
      <c r="G289" s="13"/>
      <c r="H289" s="13"/>
      <c r="I289" s="13"/>
      <c r="J289" s="13"/>
      <c r="K289" s="13"/>
      <c r="L289" s="13"/>
      <c r="M289" s="13"/>
      <c r="N289" s="13"/>
      <c r="O289" s="13"/>
    </row>
    <row r="290" spans="2:15" s="2" customFormat="1" x14ac:dyDescent="0.2">
      <c r="B290" s="13"/>
      <c r="C290" s="13"/>
      <c r="D290" s="13"/>
      <c r="E290" s="13"/>
      <c r="F290" s="13"/>
      <c r="G290" s="13"/>
      <c r="H290" s="13"/>
      <c r="I290" s="13"/>
      <c r="J290" s="13"/>
      <c r="K290" s="13"/>
      <c r="L290" s="13"/>
      <c r="M290" s="13"/>
      <c r="N290" s="13"/>
      <c r="O290" s="13"/>
    </row>
    <row r="291" spans="2:15" s="2" customFormat="1" x14ac:dyDescent="0.2">
      <c r="B291" s="13"/>
      <c r="C291" s="13"/>
      <c r="D291" s="13"/>
      <c r="E291" s="13"/>
      <c r="F291" s="13"/>
      <c r="G291" s="13"/>
      <c r="H291" s="13"/>
      <c r="I291" s="13"/>
      <c r="J291" s="13"/>
      <c r="K291" s="13"/>
      <c r="L291" s="13"/>
      <c r="M291" s="13"/>
      <c r="N291" s="13"/>
      <c r="O291" s="13"/>
    </row>
    <row r="292" spans="2:15" s="2" customFormat="1" x14ac:dyDescent="0.2">
      <c r="B292" s="13"/>
      <c r="C292" s="13"/>
      <c r="D292" s="13"/>
      <c r="E292" s="13"/>
      <c r="F292" s="13"/>
      <c r="G292" s="13"/>
      <c r="H292" s="13"/>
      <c r="I292" s="13"/>
      <c r="J292" s="13"/>
      <c r="K292" s="13"/>
      <c r="L292" s="13"/>
      <c r="M292" s="13"/>
      <c r="N292" s="13"/>
      <c r="O292" s="13"/>
    </row>
    <row r="293" spans="2:15" s="2" customFormat="1" x14ac:dyDescent="0.2">
      <c r="B293" s="13"/>
      <c r="C293" s="13"/>
      <c r="D293" s="13"/>
      <c r="E293" s="13"/>
      <c r="F293" s="13"/>
      <c r="G293" s="13"/>
      <c r="H293" s="13"/>
      <c r="I293" s="13"/>
      <c r="J293" s="13"/>
      <c r="K293" s="13"/>
      <c r="L293" s="13"/>
      <c r="M293" s="13"/>
      <c r="N293" s="13"/>
      <c r="O293" s="13"/>
    </row>
    <row r="294" spans="2:15" s="2" customFormat="1" x14ac:dyDescent="0.2">
      <c r="B294" s="13"/>
      <c r="C294" s="13"/>
      <c r="D294" s="13"/>
      <c r="E294" s="13"/>
      <c r="F294" s="13"/>
      <c r="G294" s="13"/>
      <c r="H294" s="13"/>
      <c r="I294" s="13"/>
      <c r="J294" s="13"/>
      <c r="K294" s="13"/>
      <c r="L294" s="13"/>
      <c r="M294" s="13"/>
      <c r="N294" s="13"/>
      <c r="O294" s="13"/>
    </row>
    <row r="295" spans="2:15" s="2" customFormat="1" x14ac:dyDescent="0.2">
      <c r="B295" s="13"/>
      <c r="C295" s="13"/>
      <c r="D295" s="13"/>
      <c r="E295" s="13"/>
      <c r="F295" s="13"/>
      <c r="G295" s="13"/>
      <c r="H295" s="13"/>
      <c r="I295" s="13"/>
      <c r="J295" s="13"/>
      <c r="K295" s="13"/>
      <c r="L295" s="13"/>
      <c r="M295" s="13"/>
      <c r="N295" s="13"/>
      <c r="O295" s="13"/>
    </row>
    <row r="296" spans="2:15" s="2" customFormat="1" x14ac:dyDescent="0.2">
      <c r="B296" s="13"/>
      <c r="C296" s="13"/>
      <c r="D296" s="13"/>
      <c r="E296" s="13"/>
      <c r="F296" s="13"/>
      <c r="G296" s="13"/>
      <c r="H296" s="13"/>
      <c r="I296" s="13"/>
      <c r="J296" s="13"/>
      <c r="K296" s="13"/>
      <c r="L296" s="13"/>
      <c r="M296" s="13"/>
      <c r="N296" s="13"/>
      <c r="O296" s="13"/>
    </row>
    <row r="297" spans="2:15" s="2" customFormat="1" x14ac:dyDescent="0.2">
      <c r="B297" s="13"/>
      <c r="C297" s="13"/>
      <c r="D297" s="13"/>
      <c r="E297" s="13"/>
      <c r="F297" s="13"/>
      <c r="G297" s="13"/>
      <c r="H297" s="13"/>
      <c r="I297" s="13"/>
      <c r="J297" s="13"/>
      <c r="K297" s="13"/>
      <c r="L297" s="13"/>
      <c r="M297" s="13"/>
      <c r="N297" s="13"/>
      <c r="O297" s="13"/>
    </row>
    <row r="298" spans="2:15" s="2" customFormat="1" x14ac:dyDescent="0.2">
      <c r="B298" s="13"/>
      <c r="C298" s="13"/>
      <c r="D298" s="13"/>
      <c r="E298" s="13"/>
      <c r="F298" s="13"/>
      <c r="G298" s="13"/>
      <c r="H298" s="13"/>
      <c r="I298" s="13"/>
      <c r="J298" s="13"/>
      <c r="K298" s="13"/>
      <c r="L298" s="13"/>
      <c r="M298" s="13"/>
      <c r="N298" s="13"/>
      <c r="O298" s="13"/>
    </row>
    <row r="299" spans="2:15" s="2" customFormat="1" x14ac:dyDescent="0.2">
      <c r="B299" s="13"/>
      <c r="C299" s="13"/>
      <c r="D299" s="13"/>
      <c r="E299" s="13"/>
      <c r="F299" s="13"/>
      <c r="G299" s="13"/>
      <c r="H299" s="13"/>
      <c r="I299" s="13"/>
      <c r="J299" s="13"/>
      <c r="K299" s="13"/>
      <c r="L299" s="13"/>
      <c r="M299" s="13"/>
      <c r="N299" s="13"/>
      <c r="O299" s="13"/>
    </row>
    <row r="300" spans="2:15" s="2" customFormat="1" x14ac:dyDescent="0.2">
      <c r="B300" s="13"/>
      <c r="C300" s="13"/>
      <c r="D300" s="13"/>
      <c r="E300" s="13"/>
      <c r="F300" s="13"/>
      <c r="G300" s="13"/>
      <c r="H300" s="13"/>
      <c r="I300" s="13"/>
      <c r="J300" s="13"/>
      <c r="K300" s="13"/>
      <c r="L300" s="13"/>
      <c r="M300" s="13"/>
      <c r="N300" s="13"/>
      <c r="O300" s="13"/>
    </row>
    <row r="301" spans="2:15" s="2" customFormat="1" x14ac:dyDescent="0.2">
      <c r="B301" s="13"/>
      <c r="C301" s="13"/>
      <c r="D301" s="13"/>
      <c r="E301" s="13"/>
      <c r="F301" s="13"/>
      <c r="G301" s="13"/>
      <c r="H301" s="13"/>
      <c r="I301" s="13"/>
      <c r="J301" s="13"/>
      <c r="K301" s="13"/>
      <c r="L301" s="13"/>
      <c r="M301" s="13"/>
      <c r="N301" s="13"/>
      <c r="O301" s="13"/>
    </row>
    <row r="302" spans="2:15" s="2" customFormat="1" x14ac:dyDescent="0.2">
      <c r="B302" s="13"/>
      <c r="C302" s="13"/>
      <c r="D302" s="13"/>
      <c r="E302" s="13"/>
      <c r="F302" s="13"/>
      <c r="G302" s="13"/>
      <c r="H302" s="13"/>
      <c r="I302" s="13"/>
      <c r="J302" s="13"/>
      <c r="K302" s="13"/>
      <c r="L302" s="13"/>
      <c r="M302" s="13"/>
      <c r="N302" s="13"/>
      <c r="O302" s="13"/>
    </row>
    <row r="303" spans="2:15" s="2" customFormat="1" x14ac:dyDescent="0.2">
      <c r="B303" s="13"/>
      <c r="C303" s="13"/>
      <c r="D303" s="13"/>
      <c r="E303" s="13"/>
      <c r="F303" s="13"/>
      <c r="G303" s="13"/>
      <c r="H303" s="13"/>
      <c r="I303" s="13"/>
      <c r="J303" s="13"/>
      <c r="K303" s="13"/>
      <c r="L303" s="13"/>
      <c r="M303" s="13"/>
      <c r="N303" s="13"/>
      <c r="O303" s="13"/>
    </row>
    <row r="304" spans="2:15" s="2" customFormat="1" x14ac:dyDescent="0.2">
      <c r="B304" s="13"/>
      <c r="C304" s="13"/>
      <c r="D304" s="13"/>
      <c r="E304" s="13"/>
      <c r="F304" s="13"/>
      <c r="G304" s="13"/>
      <c r="H304" s="13"/>
      <c r="I304" s="13"/>
      <c r="J304" s="13"/>
      <c r="K304" s="13"/>
      <c r="L304" s="13"/>
      <c r="M304" s="13"/>
      <c r="N304" s="13"/>
      <c r="O304" s="13"/>
    </row>
    <row r="305" spans="2:15" s="2" customFormat="1" x14ac:dyDescent="0.2">
      <c r="B305" s="13"/>
      <c r="C305" s="13"/>
      <c r="D305" s="13"/>
      <c r="E305" s="13"/>
      <c r="F305" s="13"/>
      <c r="G305" s="13"/>
      <c r="H305" s="13"/>
      <c r="I305" s="13"/>
      <c r="J305" s="13"/>
      <c r="K305" s="13"/>
      <c r="L305" s="13"/>
      <c r="M305" s="13"/>
      <c r="N305" s="13"/>
      <c r="O305" s="13"/>
    </row>
    <row r="306" spans="2:15" s="2" customFormat="1" x14ac:dyDescent="0.2">
      <c r="B306" s="13"/>
      <c r="C306" s="13"/>
      <c r="D306" s="13"/>
      <c r="E306" s="13"/>
      <c r="F306" s="13"/>
      <c r="G306" s="13"/>
      <c r="H306" s="13"/>
      <c r="I306" s="13"/>
      <c r="J306" s="13"/>
      <c r="K306" s="13"/>
      <c r="L306" s="13"/>
      <c r="M306" s="13"/>
      <c r="N306" s="13"/>
      <c r="O306" s="13"/>
    </row>
    <row r="307" spans="2:15" s="2" customFormat="1" x14ac:dyDescent="0.2">
      <c r="B307" s="13"/>
      <c r="C307" s="13"/>
      <c r="D307" s="13"/>
      <c r="E307" s="13"/>
      <c r="F307" s="13"/>
      <c r="G307" s="13"/>
      <c r="H307" s="13"/>
      <c r="I307" s="13"/>
      <c r="J307" s="13"/>
      <c r="K307" s="13"/>
      <c r="L307" s="13"/>
      <c r="M307" s="13"/>
      <c r="N307" s="13"/>
      <c r="O307" s="13"/>
    </row>
    <row r="308" spans="2:15" s="2" customFormat="1" x14ac:dyDescent="0.2">
      <c r="B308" s="13"/>
      <c r="C308" s="13"/>
      <c r="D308" s="13"/>
      <c r="E308" s="13"/>
      <c r="F308" s="13"/>
      <c r="G308" s="13"/>
      <c r="H308" s="13"/>
      <c r="I308" s="13"/>
      <c r="J308" s="13"/>
      <c r="K308" s="13"/>
      <c r="L308" s="13"/>
      <c r="M308" s="13"/>
      <c r="N308" s="13"/>
      <c r="O308" s="13"/>
    </row>
    <row r="309" spans="2:15" s="2" customFormat="1" x14ac:dyDescent="0.2">
      <c r="B309" s="13"/>
      <c r="C309" s="13"/>
      <c r="D309" s="13"/>
      <c r="E309" s="13"/>
      <c r="F309" s="13"/>
      <c r="G309" s="13"/>
      <c r="H309" s="13"/>
      <c r="I309" s="13"/>
      <c r="J309" s="13"/>
      <c r="K309" s="13"/>
      <c r="L309" s="13"/>
      <c r="M309" s="13"/>
      <c r="N309" s="13"/>
      <c r="O309" s="13"/>
    </row>
    <row r="310" spans="2:15" s="2" customFormat="1" x14ac:dyDescent="0.2">
      <c r="B310" s="13"/>
      <c r="C310" s="13"/>
      <c r="D310" s="13"/>
      <c r="E310" s="13"/>
      <c r="F310" s="13"/>
      <c r="G310" s="13"/>
      <c r="H310" s="13"/>
      <c r="I310" s="13"/>
      <c r="J310" s="13"/>
      <c r="K310" s="13"/>
      <c r="L310" s="13"/>
      <c r="M310" s="13"/>
      <c r="N310" s="13"/>
      <c r="O310" s="13"/>
    </row>
    <row r="311" spans="2:15" s="2" customFormat="1" x14ac:dyDescent="0.2">
      <c r="B311" s="13"/>
      <c r="C311" s="13"/>
      <c r="D311" s="13"/>
      <c r="E311" s="13"/>
      <c r="F311" s="13"/>
      <c r="G311" s="13"/>
      <c r="H311" s="13"/>
      <c r="I311" s="13"/>
      <c r="J311" s="13"/>
      <c r="K311" s="13"/>
      <c r="L311" s="13"/>
      <c r="M311" s="13"/>
      <c r="N311" s="13"/>
      <c r="O311" s="13"/>
    </row>
    <row r="312" spans="2:15" s="2" customFormat="1" x14ac:dyDescent="0.2">
      <c r="B312" s="13"/>
      <c r="C312" s="13"/>
      <c r="D312" s="13"/>
      <c r="E312" s="13"/>
      <c r="F312" s="13"/>
      <c r="G312" s="13"/>
      <c r="H312" s="13"/>
      <c r="I312" s="13"/>
      <c r="J312" s="13"/>
      <c r="K312" s="13"/>
      <c r="L312" s="13"/>
      <c r="M312" s="13"/>
      <c r="N312" s="13"/>
      <c r="O312" s="13"/>
    </row>
    <row r="313" spans="2:15" s="2" customFormat="1" x14ac:dyDescent="0.2">
      <c r="B313" s="13"/>
      <c r="C313" s="13"/>
      <c r="D313" s="13"/>
      <c r="E313" s="13"/>
      <c r="F313" s="13"/>
      <c r="G313" s="13"/>
      <c r="H313" s="13"/>
      <c r="I313" s="13"/>
      <c r="J313" s="13"/>
      <c r="K313" s="13"/>
      <c r="L313" s="13"/>
      <c r="M313" s="13"/>
      <c r="N313" s="13"/>
      <c r="O313" s="13"/>
    </row>
    <row r="314" spans="2:15" s="2" customFormat="1" x14ac:dyDescent="0.2">
      <c r="B314" s="13"/>
      <c r="C314" s="13"/>
      <c r="D314" s="13"/>
      <c r="E314" s="13"/>
      <c r="F314" s="13"/>
      <c r="G314" s="13"/>
      <c r="H314" s="13"/>
      <c r="I314" s="13"/>
      <c r="J314" s="13"/>
      <c r="K314" s="13"/>
      <c r="L314" s="13"/>
      <c r="M314" s="13"/>
      <c r="N314" s="13"/>
      <c r="O314" s="13"/>
    </row>
    <row r="315" spans="2:15" s="2" customFormat="1" x14ac:dyDescent="0.2">
      <c r="B315" s="13"/>
      <c r="C315" s="13"/>
      <c r="D315" s="13"/>
      <c r="E315" s="13"/>
      <c r="F315" s="13"/>
      <c r="G315" s="13"/>
      <c r="H315" s="13"/>
      <c r="I315" s="13"/>
      <c r="J315" s="13"/>
      <c r="K315" s="13"/>
      <c r="L315" s="13"/>
      <c r="M315" s="13"/>
      <c r="N315" s="13"/>
      <c r="O315" s="13"/>
    </row>
    <row r="316" spans="2:15" s="2" customFormat="1" x14ac:dyDescent="0.2">
      <c r="B316" s="13"/>
      <c r="C316" s="13"/>
      <c r="D316" s="13"/>
      <c r="E316" s="13"/>
      <c r="F316" s="13"/>
      <c r="G316" s="13"/>
      <c r="H316" s="13"/>
      <c r="I316" s="13"/>
      <c r="J316" s="13"/>
      <c r="K316" s="13"/>
      <c r="L316" s="13"/>
      <c r="M316" s="13"/>
      <c r="N316" s="13"/>
      <c r="O316" s="13"/>
    </row>
    <row r="317" spans="2:15" s="2" customFormat="1" x14ac:dyDescent="0.2">
      <c r="B317" s="13"/>
      <c r="C317" s="13"/>
      <c r="D317" s="13"/>
      <c r="E317" s="13"/>
      <c r="F317" s="13"/>
      <c r="G317" s="13"/>
      <c r="H317" s="13"/>
      <c r="I317" s="13"/>
      <c r="J317" s="13"/>
      <c r="K317" s="13"/>
      <c r="L317" s="13"/>
      <c r="M317" s="13"/>
      <c r="N317" s="13"/>
      <c r="O317" s="13"/>
    </row>
    <row r="318" spans="2:15" s="2" customFormat="1" x14ac:dyDescent="0.2">
      <c r="B318" s="13"/>
      <c r="C318" s="13"/>
      <c r="D318" s="13"/>
      <c r="E318" s="13"/>
      <c r="F318" s="13"/>
      <c r="G318" s="13"/>
      <c r="H318" s="13"/>
      <c r="I318" s="13"/>
      <c r="J318" s="13"/>
      <c r="K318" s="13"/>
      <c r="L318" s="13"/>
      <c r="M318" s="13"/>
      <c r="N318" s="13"/>
      <c r="O318" s="13"/>
    </row>
    <row r="319" spans="2:15" s="2" customFormat="1" x14ac:dyDescent="0.2">
      <c r="B319" s="13"/>
      <c r="C319" s="13"/>
      <c r="D319" s="13"/>
      <c r="E319" s="13"/>
      <c r="F319" s="13"/>
      <c r="G319" s="13"/>
      <c r="H319" s="13"/>
      <c r="I319" s="13"/>
      <c r="J319" s="13"/>
      <c r="K319" s="13"/>
      <c r="L319" s="13"/>
      <c r="M319" s="13"/>
      <c r="N319" s="13"/>
      <c r="O319" s="13"/>
    </row>
    <row r="320" spans="2:15" s="2" customFormat="1" x14ac:dyDescent="0.2">
      <c r="B320" s="13"/>
      <c r="C320" s="13"/>
      <c r="D320" s="13"/>
      <c r="E320" s="13"/>
      <c r="F320" s="13"/>
      <c r="G320" s="13"/>
      <c r="H320" s="13"/>
      <c r="I320" s="13"/>
      <c r="J320" s="13"/>
      <c r="K320" s="13"/>
      <c r="L320" s="13"/>
      <c r="M320" s="13"/>
      <c r="N320" s="13"/>
      <c r="O320" s="13"/>
    </row>
    <row r="321" spans="2:15" s="2" customFormat="1" x14ac:dyDescent="0.2">
      <c r="B321" s="13"/>
      <c r="C321" s="13"/>
      <c r="D321" s="13"/>
      <c r="E321" s="13"/>
      <c r="F321" s="13"/>
      <c r="G321" s="13"/>
      <c r="H321" s="13"/>
      <c r="I321" s="13"/>
      <c r="J321" s="13"/>
      <c r="K321" s="13"/>
      <c r="L321" s="13"/>
      <c r="M321" s="13"/>
      <c r="N321" s="13"/>
      <c r="O321" s="13"/>
    </row>
    <row r="322" spans="2:15" s="2" customFormat="1" x14ac:dyDescent="0.2">
      <c r="B322" s="13"/>
      <c r="C322" s="13"/>
      <c r="D322" s="13"/>
      <c r="E322" s="13"/>
      <c r="F322" s="13"/>
      <c r="G322" s="13"/>
      <c r="H322" s="13"/>
      <c r="I322" s="13"/>
      <c r="J322" s="13"/>
      <c r="K322" s="13"/>
      <c r="L322" s="13"/>
      <c r="M322" s="13"/>
      <c r="N322" s="13"/>
      <c r="O322" s="13"/>
    </row>
    <row r="323" spans="2:15" s="2" customFormat="1" x14ac:dyDescent="0.2">
      <c r="B323" s="13"/>
      <c r="C323" s="13"/>
      <c r="D323" s="13"/>
      <c r="E323" s="13"/>
      <c r="F323" s="13"/>
      <c r="G323" s="13"/>
      <c r="H323" s="13"/>
      <c r="I323" s="13"/>
      <c r="J323" s="13"/>
      <c r="K323" s="13"/>
      <c r="L323" s="13"/>
      <c r="M323" s="13"/>
      <c r="N323" s="13"/>
      <c r="O323" s="13"/>
    </row>
    <row r="324" spans="2:15" s="2" customFormat="1" x14ac:dyDescent="0.2">
      <c r="B324" s="13"/>
      <c r="C324" s="13"/>
      <c r="D324" s="13"/>
      <c r="E324" s="13"/>
      <c r="F324" s="13"/>
      <c r="G324" s="13"/>
      <c r="H324" s="13"/>
      <c r="I324" s="13"/>
      <c r="J324" s="13"/>
      <c r="K324" s="13"/>
      <c r="L324" s="13"/>
      <c r="M324" s="13"/>
      <c r="N324" s="13"/>
      <c r="O324" s="13"/>
    </row>
    <row r="325" spans="2:15" s="2" customFormat="1" x14ac:dyDescent="0.2">
      <c r="B325" s="13"/>
      <c r="C325" s="13"/>
      <c r="D325" s="13"/>
      <c r="E325" s="13"/>
      <c r="F325" s="13"/>
      <c r="G325" s="13"/>
      <c r="H325" s="13"/>
      <c r="I325" s="13"/>
      <c r="J325" s="13"/>
      <c r="K325" s="13"/>
      <c r="L325" s="13"/>
      <c r="M325" s="13"/>
      <c r="N325" s="13"/>
      <c r="O325" s="13"/>
    </row>
    <row r="326" spans="2:15" s="2" customFormat="1" x14ac:dyDescent="0.2">
      <c r="B326" s="13"/>
      <c r="C326" s="13"/>
      <c r="D326" s="13"/>
      <c r="E326" s="13"/>
      <c r="F326" s="13"/>
      <c r="G326" s="13"/>
      <c r="H326" s="13"/>
      <c r="I326" s="13"/>
      <c r="J326" s="13"/>
      <c r="K326" s="13"/>
      <c r="L326" s="13"/>
      <c r="M326" s="13"/>
      <c r="N326" s="13"/>
      <c r="O326" s="13"/>
    </row>
    <row r="327" spans="2:15" s="2" customFormat="1" x14ac:dyDescent="0.2">
      <c r="B327" s="13"/>
      <c r="C327" s="13"/>
      <c r="D327" s="13"/>
      <c r="E327" s="13"/>
      <c r="F327" s="13"/>
      <c r="G327" s="13"/>
      <c r="H327" s="13"/>
      <c r="I327" s="13"/>
      <c r="J327" s="13"/>
      <c r="K327" s="13"/>
      <c r="L327" s="13"/>
      <c r="M327" s="13"/>
      <c r="N327" s="13"/>
      <c r="O327" s="13"/>
    </row>
    <row r="328" spans="2:15" s="2" customFormat="1" x14ac:dyDescent="0.2">
      <c r="B328" s="13"/>
      <c r="C328" s="13"/>
      <c r="D328" s="13"/>
      <c r="E328" s="13"/>
      <c r="F328" s="13"/>
      <c r="G328" s="13"/>
      <c r="H328" s="13"/>
      <c r="I328" s="13"/>
      <c r="J328" s="13"/>
      <c r="K328" s="13"/>
      <c r="L328" s="13"/>
      <c r="M328" s="13"/>
      <c r="N328" s="13"/>
      <c r="O328" s="13"/>
    </row>
    <row r="329" spans="2:15" s="2" customFormat="1" x14ac:dyDescent="0.2">
      <c r="B329" s="13"/>
      <c r="C329" s="13"/>
      <c r="D329" s="13"/>
      <c r="E329" s="13"/>
      <c r="F329" s="13"/>
      <c r="G329" s="13"/>
      <c r="H329" s="13"/>
      <c r="I329" s="13"/>
      <c r="J329" s="13"/>
      <c r="K329" s="13"/>
      <c r="L329" s="13"/>
      <c r="M329" s="13"/>
      <c r="N329" s="13"/>
      <c r="O329" s="13"/>
    </row>
    <row r="330" spans="2:15" s="2" customFormat="1" x14ac:dyDescent="0.2">
      <c r="B330" s="13"/>
      <c r="C330" s="13"/>
      <c r="D330" s="13"/>
      <c r="E330" s="13"/>
      <c r="F330" s="13"/>
      <c r="G330" s="13"/>
      <c r="H330" s="13"/>
      <c r="I330" s="13"/>
      <c r="J330" s="13"/>
      <c r="K330" s="13"/>
      <c r="L330" s="13"/>
      <c r="M330" s="13"/>
      <c r="N330" s="13"/>
      <c r="O330" s="13"/>
    </row>
    <row r="331" spans="2:15" s="2" customFormat="1" x14ac:dyDescent="0.2">
      <c r="B331" s="13"/>
      <c r="C331" s="13"/>
      <c r="D331" s="13"/>
      <c r="E331" s="13"/>
      <c r="F331" s="13"/>
      <c r="G331" s="13"/>
      <c r="H331" s="13"/>
      <c r="I331" s="13"/>
      <c r="J331" s="13"/>
      <c r="K331" s="13"/>
      <c r="L331" s="13"/>
      <c r="M331" s="13"/>
      <c r="N331" s="13"/>
      <c r="O331" s="13"/>
    </row>
    <row r="332" spans="2:15" s="2" customFormat="1" x14ac:dyDescent="0.2">
      <c r="B332" s="13"/>
      <c r="C332" s="13"/>
      <c r="D332" s="13"/>
      <c r="E332" s="13"/>
      <c r="F332" s="13"/>
      <c r="G332" s="13"/>
      <c r="H332" s="13"/>
      <c r="I332" s="13"/>
      <c r="J332" s="13"/>
      <c r="K332" s="13"/>
      <c r="L332" s="13"/>
      <c r="M332" s="13"/>
      <c r="N332" s="13"/>
      <c r="O332" s="13"/>
    </row>
    <row r="333" spans="2:15" s="2" customFormat="1" x14ac:dyDescent="0.2">
      <c r="B333" s="13"/>
      <c r="C333" s="13"/>
      <c r="D333" s="13"/>
      <c r="E333" s="13"/>
      <c r="F333" s="13"/>
      <c r="G333" s="13"/>
      <c r="H333" s="13"/>
      <c r="I333" s="13"/>
      <c r="J333" s="13"/>
      <c r="K333" s="13"/>
      <c r="L333" s="13"/>
      <c r="M333" s="13"/>
      <c r="N333" s="13"/>
      <c r="O333" s="13"/>
    </row>
    <row r="334" spans="2:15" s="2" customFormat="1" x14ac:dyDescent="0.2">
      <c r="B334" s="13"/>
      <c r="C334" s="13"/>
      <c r="D334" s="13"/>
      <c r="E334" s="13"/>
      <c r="F334" s="13"/>
      <c r="G334" s="13"/>
      <c r="H334" s="13"/>
      <c r="I334" s="13"/>
      <c r="J334" s="13"/>
      <c r="K334" s="13"/>
      <c r="L334" s="13"/>
      <c r="M334" s="13"/>
      <c r="N334" s="13"/>
      <c r="O334" s="13"/>
    </row>
    <row r="335" spans="2:15" s="2" customFormat="1" x14ac:dyDescent="0.2">
      <c r="B335" s="13"/>
      <c r="C335" s="13"/>
      <c r="D335" s="13"/>
      <c r="E335" s="13"/>
      <c r="F335" s="13"/>
      <c r="G335" s="13"/>
      <c r="H335" s="13"/>
      <c r="I335" s="13"/>
      <c r="J335" s="13"/>
      <c r="K335" s="13"/>
      <c r="L335" s="13"/>
      <c r="M335" s="13"/>
      <c r="N335" s="13"/>
      <c r="O335" s="13"/>
    </row>
    <row r="336" spans="2:15" s="2" customFormat="1" x14ac:dyDescent="0.2">
      <c r="B336" s="13"/>
      <c r="C336" s="13"/>
      <c r="D336" s="13"/>
      <c r="E336" s="13"/>
      <c r="F336" s="13"/>
      <c r="G336" s="13"/>
      <c r="H336" s="13"/>
      <c r="I336" s="13"/>
      <c r="J336" s="13"/>
      <c r="K336" s="13"/>
      <c r="L336" s="13"/>
      <c r="M336" s="13"/>
      <c r="N336" s="13"/>
      <c r="O336" s="13"/>
    </row>
    <row r="337" spans="2:15" s="2" customFormat="1" x14ac:dyDescent="0.2">
      <c r="B337" s="13"/>
      <c r="C337" s="13"/>
      <c r="D337" s="13"/>
      <c r="E337" s="13"/>
      <c r="F337" s="13"/>
      <c r="G337" s="13"/>
      <c r="H337" s="13"/>
      <c r="I337" s="13"/>
      <c r="J337" s="13"/>
      <c r="K337" s="13"/>
      <c r="L337" s="13"/>
      <c r="M337" s="13"/>
      <c r="N337" s="13"/>
      <c r="O337" s="13"/>
    </row>
    <row r="338" spans="2:15" s="2" customFormat="1" x14ac:dyDescent="0.2">
      <c r="B338" s="13"/>
      <c r="C338" s="13"/>
      <c r="D338" s="13"/>
      <c r="E338" s="13"/>
      <c r="F338" s="13"/>
      <c r="G338" s="13"/>
      <c r="H338" s="13"/>
      <c r="I338" s="13"/>
      <c r="J338" s="13"/>
      <c r="K338" s="13"/>
      <c r="L338" s="13"/>
      <c r="M338" s="13"/>
      <c r="N338" s="13"/>
      <c r="O338" s="13"/>
    </row>
    <row r="339" spans="2:15" s="2" customFormat="1" x14ac:dyDescent="0.2">
      <c r="B339" s="13"/>
      <c r="C339" s="13"/>
      <c r="D339" s="13"/>
      <c r="E339" s="13"/>
      <c r="F339" s="13"/>
      <c r="G339" s="13"/>
      <c r="H339" s="13"/>
      <c r="I339" s="13"/>
      <c r="J339" s="13"/>
      <c r="K339" s="13"/>
      <c r="L339" s="13"/>
      <c r="M339" s="13"/>
      <c r="N339" s="13"/>
      <c r="O339" s="13"/>
    </row>
    <row r="340" spans="2:15" s="2" customFormat="1" x14ac:dyDescent="0.2">
      <c r="B340" s="13"/>
      <c r="C340" s="13"/>
      <c r="D340" s="13"/>
      <c r="E340" s="13"/>
      <c r="F340" s="13"/>
      <c r="G340" s="13"/>
      <c r="H340" s="13"/>
      <c r="I340" s="13"/>
      <c r="J340" s="13"/>
      <c r="K340" s="13"/>
      <c r="L340" s="13"/>
      <c r="M340" s="13"/>
      <c r="N340" s="13"/>
      <c r="O340" s="13"/>
    </row>
    <row r="341" spans="2:15" s="2" customFormat="1" x14ac:dyDescent="0.2">
      <c r="B341" s="13"/>
      <c r="C341" s="13"/>
      <c r="D341" s="13"/>
      <c r="E341" s="13"/>
      <c r="F341" s="13"/>
      <c r="G341" s="13"/>
      <c r="H341" s="13"/>
      <c r="I341" s="13"/>
      <c r="J341" s="13"/>
      <c r="K341" s="13"/>
      <c r="L341" s="13"/>
      <c r="M341" s="13"/>
      <c r="N341" s="13"/>
      <c r="O341" s="13"/>
    </row>
    <row r="342" spans="2:15" s="2" customFormat="1" x14ac:dyDescent="0.2">
      <c r="B342" s="13"/>
      <c r="C342" s="13"/>
      <c r="D342" s="13"/>
      <c r="E342" s="13"/>
      <c r="F342" s="13"/>
      <c r="G342" s="13"/>
      <c r="H342" s="13"/>
      <c r="I342" s="13"/>
      <c r="J342" s="13"/>
      <c r="K342" s="13"/>
      <c r="L342" s="13"/>
      <c r="M342" s="13"/>
      <c r="N342" s="13"/>
      <c r="O342" s="13"/>
    </row>
    <row r="343" spans="2:15" s="2" customFormat="1" x14ac:dyDescent="0.2">
      <c r="B343" s="13"/>
      <c r="C343" s="13"/>
      <c r="D343" s="13"/>
      <c r="E343" s="13"/>
      <c r="F343" s="13"/>
      <c r="G343" s="13"/>
      <c r="H343" s="13"/>
      <c r="I343" s="13"/>
      <c r="J343" s="13"/>
      <c r="K343" s="13"/>
      <c r="L343" s="13"/>
      <c r="M343" s="13"/>
      <c r="N343" s="13"/>
      <c r="O343" s="13"/>
    </row>
    <row r="344" spans="2:15" s="2" customFormat="1" x14ac:dyDescent="0.2">
      <c r="B344" s="13"/>
      <c r="C344" s="13"/>
      <c r="D344" s="13"/>
      <c r="E344" s="13"/>
      <c r="F344" s="13"/>
      <c r="G344" s="13"/>
      <c r="H344" s="13"/>
      <c r="I344" s="13"/>
      <c r="J344" s="13"/>
      <c r="K344" s="13"/>
      <c r="L344" s="13"/>
      <c r="M344" s="13"/>
      <c r="N344" s="13"/>
      <c r="O344" s="13"/>
    </row>
    <row r="345" spans="2:15" s="2" customFormat="1" x14ac:dyDescent="0.2">
      <c r="B345" s="13"/>
      <c r="C345" s="13"/>
      <c r="D345" s="13"/>
      <c r="E345" s="13"/>
      <c r="F345" s="13"/>
      <c r="G345" s="13"/>
      <c r="H345" s="13"/>
      <c r="I345" s="13"/>
      <c r="J345" s="13"/>
      <c r="K345" s="13"/>
      <c r="L345" s="13"/>
      <c r="M345" s="13"/>
      <c r="N345" s="13"/>
      <c r="O345" s="13"/>
    </row>
    <row r="346" spans="2:15" s="2" customFormat="1" x14ac:dyDescent="0.2">
      <c r="B346" s="13"/>
      <c r="C346" s="13"/>
      <c r="D346" s="13"/>
      <c r="E346" s="13"/>
      <c r="F346" s="13"/>
      <c r="G346" s="13"/>
      <c r="H346" s="13"/>
      <c r="I346" s="13"/>
      <c r="J346" s="13"/>
      <c r="K346" s="13"/>
      <c r="L346" s="13"/>
      <c r="M346" s="13"/>
      <c r="N346" s="13"/>
      <c r="O346" s="13"/>
    </row>
    <row r="347" spans="2:15" s="2" customFormat="1" x14ac:dyDescent="0.2">
      <c r="B347" s="13"/>
      <c r="C347" s="13"/>
      <c r="D347" s="13"/>
      <c r="E347" s="13"/>
      <c r="F347" s="13"/>
      <c r="G347" s="13"/>
      <c r="H347" s="13"/>
      <c r="I347" s="13"/>
      <c r="J347" s="13"/>
      <c r="K347" s="13"/>
      <c r="L347" s="13"/>
      <c r="M347" s="13"/>
      <c r="N347" s="13"/>
      <c r="O347" s="13"/>
    </row>
    <row r="348" spans="2:15" s="2" customFormat="1" x14ac:dyDescent="0.2">
      <c r="B348" s="13"/>
      <c r="C348" s="13"/>
      <c r="D348" s="13"/>
      <c r="E348" s="13"/>
      <c r="F348" s="13"/>
      <c r="G348" s="13"/>
      <c r="H348" s="13"/>
      <c r="I348" s="13"/>
      <c r="J348" s="13"/>
      <c r="K348" s="13"/>
      <c r="L348" s="13"/>
      <c r="M348" s="13"/>
      <c r="N348" s="13"/>
      <c r="O348" s="13"/>
    </row>
    <row r="349" spans="2:15" s="2" customFormat="1" x14ac:dyDescent="0.2">
      <c r="B349" s="13"/>
      <c r="C349" s="13"/>
      <c r="D349" s="13"/>
      <c r="E349" s="13"/>
      <c r="F349" s="13"/>
      <c r="G349" s="13"/>
      <c r="H349" s="13"/>
      <c r="I349" s="13"/>
      <c r="J349" s="13"/>
      <c r="K349" s="13"/>
      <c r="L349" s="13"/>
      <c r="M349" s="13"/>
      <c r="N349" s="13"/>
      <c r="O349" s="13"/>
    </row>
    <row r="350" spans="2:15" s="2" customFormat="1" x14ac:dyDescent="0.2">
      <c r="B350" s="13"/>
      <c r="C350" s="13"/>
      <c r="D350" s="13"/>
      <c r="E350" s="13"/>
      <c r="F350" s="13"/>
      <c r="G350" s="13"/>
      <c r="H350" s="13"/>
      <c r="I350" s="13"/>
      <c r="J350" s="13"/>
      <c r="K350" s="13"/>
      <c r="L350" s="13"/>
      <c r="M350" s="13"/>
      <c r="N350" s="13"/>
      <c r="O350" s="13"/>
    </row>
    <row r="351" spans="2:15" s="2" customFormat="1" x14ac:dyDescent="0.2">
      <c r="B351" s="13"/>
      <c r="C351" s="13"/>
      <c r="D351" s="13"/>
      <c r="E351" s="13"/>
      <c r="F351" s="13"/>
      <c r="G351" s="13"/>
      <c r="H351" s="13"/>
      <c r="I351" s="13"/>
      <c r="J351" s="13"/>
      <c r="K351" s="13"/>
      <c r="L351" s="13"/>
      <c r="M351" s="13"/>
      <c r="N351" s="13"/>
      <c r="O351" s="13"/>
    </row>
    <row r="352" spans="2:15" s="2" customFormat="1" x14ac:dyDescent="0.2">
      <c r="B352" s="13"/>
      <c r="C352" s="13"/>
      <c r="D352" s="13"/>
      <c r="E352" s="13"/>
      <c r="F352" s="13"/>
      <c r="G352" s="13"/>
      <c r="H352" s="13"/>
      <c r="I352" s="13"/>
      <c r="J352" s="13"/>
      <c r="K352" s="13"/>
      <c r="L352" s="13"/>
      <c r="M352" s="13"/>
      <c r="N352" s="13"/>
      <c r="O352" s="13"/>
    </row>
    <row r="353" spans="2:15" s="2" customFormat="1" x14ac:dyDescent="0.2">
      <c r="B353" s="13"/>
      <c r="C353" s="13"/>
      <c r="D353" s="13"/>
      <c r="E353" s="13"/>
      <c r="F353" s="13"/>
      <c r="G353" s="13"/>
      <c r="H353" s="13"/>
      <c r="I353" s="13"/>
      <c r="J353" s="13"/>
      <c r="K353" s="13"/>
      <c r="L353" s="13"/>
      <c r="M353" s="13"/>
      <c r="N353" s="13"/>
      <c r="O353" s="13"/>
    </row>
    <row r="354" spans="2:15" s="2" customFormat="1" x14ac:dyDescent="0.2">
      <c r="B354" s="13"/>
      <c r="C354" s="13"/>
      <c r="D354" s="13"/>
      <c r="E354" s="13"/>
      <c r="F354" s="13"/>
      <c r="G354" s="13"/>
      <c r="H354" s="13"/>
      <c r="I354" s="13"/>
      <c r="J354" s="13"/>
      <c r="K354" s="13"/>
      <c r="L354" s="13"/>
      <c r="M354" s="13"/>
      <c r="N354" s="13"/>
      <c r="O354" s="13"/>
    </row>
    <row r="355" spans="2:15" s="2" customFormat="1" x14ac:dyDescent="0.2">
      <c r="B355" s="13"/>
      <c r="C355" s="13"/>
      <c r="D355" s="13"/>
      <c r="E355" s="13"/>
      <c r="F355" s="13"/>
      <c r="G355" s="13"/>
      <c r="H355" s="13"/>
      <c r="I355" s="13"/>
      <c r="J355" s="13"/>
      <c r="K355" s="13"/>
      <c r="L355" s="13"/>
      <c r="M355" s="13"/>
      <c r="N355" s="13"/>
      <c r="O355" s="13"/>
    </row>
    <row r="356" spans="2:15" s="2" customFormat="1" x14ac:dyDescent="0.2">
      <c r="B356" s="13"/>
      <c r="C356" s="13"/>
      <c r="D356" s="13"/>
      <c r="E356" s="13"/>
      <c r="F356" s="13"/>
      <c r="G356" s="13"/>
      <c r="H356" s="13"/>
      <c r="I356" s="13"/>
      <c r="J356" s="13"/>
      <c r="K356" s="13"/>
      <c r="L356" s="13"/>
      <c r="M356" s="13"/>
      <c r="N356" s="13"/>
      <c r="O356" s="13"/>
    </row>
    <row r="357" spans="2:15" s="2" customFormat="1" x14ac:dyDescent="0.2">
      <c r="B357" s="13"/>
      <c r="C357" s="13"/>
      <c r="D357" s="13"/>
      <c r="E357" s="13"/>
      <c r="F357" s="13"/>
      <c r="G357" s="13"/>
      <c r="H357" s="13"/>
      <c r="I357" s="13"/>
      <c r="J357" s="13"/>
      <c r="K357" s="13"/>
      <c r="L357" s="13"/>
      <c r="M357" s="13"/>
      <c r="N357" s="13"/>
      <c r="O357" s="13"/>
    </row>
    <row r="358" spans="2:15" s="2" customFormat="1" x14ac:dyDescent="0.2">
      <c r="B358" s="13"/>
      <c r="C358" s="13"/>
      <c r="D358" s="13"/>
      <c r="E358" s="13"/>
      <c r="F358" s="13"/>
      <c r="G358" s="13"/>
      <c r="H358" s="13"/>
      <c r="I358" s="13"/>
      <c r="J358" s="13"/>
      <c r="K358" s="13"/>
      <c r="L358" s="13"/>
      <c r="M358" s="13"/>
      <c r="N358" s="13"/>
      <c r="O358" s="13"/>
    </row>
    <row r="359" spans="2:15" s="2" customFormat="1" x14ac:dyDescent="0.2">
      <c r="B359" s="13"/>
      <c r="C359" s="13"/>
      <c r="D359" s="13"/>
      <c r="E359" s="13"/>
      <c r="F359" s="13"/>
      <c r="G359" s="13"/>
      <c r="H359" s="13"/>
      <c r="I359" s="13"/>
      <c r="J359" s="13"/>
      <c r="K359" s="13"/>
      <c r="L359" s="13"/>
      <c r="M359" s="13"/>
      <c r="N359" s="13"/>
      <c r="O359" s="13"/>
    </row>
    <row r="360" spans="2:15" s="2" customFormat="1" x14ac:dyDescent="0.2">
      <c r="B360" s="13"/>
      <c r="C360" s="13"/>
      <c r="D360" s="13"/>
      <c r="E360" s="13"/>
      <c r="F360" s="13"/>
      <c r="G360" s="13"/>
      <c r="H360" s="13"/>
      <c r="I360" s="13"/>
      <c r="J360" s="13"/>
      <c r="K360" s="13"/>
      <c r="L360" s="13"/>
      <c r="M360" s="13"/>
      <c r="N360" s="13"/>
      <c r="O360" s="13"/>
    </row>
    <row r="361" spans="2:15" s="2" customFormat="1" x14ac:dyDescent="0.2">
      <c r="B361" s="13"/>
      <c r="C361" s="13"/>
      <c r="D361" s="13"/>
      <c r="E361" s="13"/>
      <c r="F361" s="13"/>
      <c r="G361" s="13"/>
      <c r="H361" s="13"/>
      <c r="I361" s="13"/>
      <c r="J361" s="13"/>
      <c r="K361" s="13"/>
      <c r="L361" s="13"/>
      <c r="M361" s="13"/>
      <c r="N361" s="13"/>
      <c r="O361" s="13"/>
    </row>
    <row r="362" spans="2:15" s="2" customFormat="1" x14ac:dyDescent="0.2">
      <c r="B362" s="13"/>
      <c r="C362" s="13"/>
      <c r="D362" s="13"/>
      <c r="E362" s="13"/>
      <c r="F362" s="13"/>
      <c r="G362" s="13"/>
      <c r="H362" s="13"/>
      <c r="I362" s="13"/>
      <c r="J362" s="13"/>
      <c r="K362" s="13"/>
      <c r="L362" s="13"/>
      <c r="M362" s="13"/>
      <c r="N362" s="13"/>
      <c r="O362" s="13"/>
    </row>
    <row r="363" spans="2:15" s="2" customFormat="1" x14ac:dyDescent="0.2">
      <c r="B363" s="13"/>
      <c r="C363" s="13"/>
      <c r="D363" s="13"/>
      <c r="E363" s="13"/>
      <c r="F363" s="13"/>
      <c r="G363" s="13"/>
      <c r="H363" s="13"/>
      <c r="I363" s="13"/>
      <c r="J363" s="13"/>
      <c r="K363" s="13"/>
      <c r="L363" s="13"/>
      <c r="M363" s="13"/>
      <c r="N363" s="13"/>
      <c r="O363" s="13"/>
    </row>
    <row r="364" spans="2:15" s="2" customFormat="1" x14ac:dyDescent="0.2">
      <c r="B364" s="13"/>
      <c r="C364" s="13"/>
      <c r="D364" s="13"/>
      <c r="E364" s="13"/>
      <c r="F364" s="13"/>
      <c r="G364" s="13"/>
      <c r="H364" s="13"/>
      <c r="I364" s="13"/>
      <c r="J364" s="13"/>
      <c r="K364" s="13"/>
      <c r="L364" s="13"/>
      <c r="M364" s="13"/>
      <c r="N364" s="13"/>
      <c r="O364" s="13"/>
    </row>
    <row r="365" spans="2:15" s="2" customFormat="1" x14ac:dyDescent="0.2">
      <c r="B365" s="13"/>
      <c r="C365" s="13"/>
      <c r="D365" s="13"/>
      <c r="E365" s="13"/>
      <c r="F365" s="13"/>
      <c r="G365" s="13"/>
      <c r="H365" s="13"/>
      <c r="I365" s="13"/>
      <c r="J365" s="13"/>
      <c r="K365" s="13"/>
      <c r="L365" s="13"/>
      <c r="M365" s="13"/>
      <c r="N365" s="13"/>
      <c r="O365" s="13"/>
    </row>
    <row r="366" spans="2:15" s="2" customFormat="1" x14ac:dyDescent="0.2">
      <c r="B366" s="13"/>
      <c r="C366" s="13"/>
      <c r="D366" s="13"/>
      <c r="E366" s="13"/>
      <c r="F366" s="13"/>
      <c r="G366" s="13"/>
      <c r="H366" s="13"/>
      <c r="I366" s="13"/>
      <c r="J366" s="13"/>
      <c r="K366" s="13"/>
      <c r="L366" s="13"/>
      <c r="M366" s="13"/>
      <c r="N366" s="13"/>
      <c r="O366" s="13"/>
    </row>
    <row r="367" spans="2:15" s="2" customFormat="1" x14ac:dyDescent="0.2">
      <c r="B367" s="13"/>
      <c r="C367" s="13"/>
      <c r="D367" s="13"/>
      <c r="E367" s="13"/>
      <c r="F367" s="13"/>
      <c r="G367" s="13"/>
      <c r="H367" s="13"/>
      <c r="I367" s="13"/>
      <c r="J367" s="13"/>
      <c r="K367" s="13"/>
      <c r="L367" s="13"/>
      <c r="M367" s="13"/>
      <c r="N367" s="13"/>
      <c r="O367" s="13"/>
    </row>
    <row r="368" spans="2:15" s="2" customFormat="1" x14ac:dyDescent="0.2">
      <c r="B368" s="13"/>
      <c r="C368" s="13"/>
      <c r="D368" s="13"/>
      <c r="E368" s="13"/>
      <c r="F368" s="13"/>
      <c r="G368" s="13"/>
      <c r="H368" s="13"/>
      <c r="I368" s="13"/>
      <c r="J368" s="13"/>
      <c r="K368" s="13"/>
      <c r="L368" s="13"/>
      <c r="M368" s="13"/>
      <c r="N368" s="13"/>
      <c r="O368" s="13"/>
    </row>
    <row r="369" spans="2:15" s="2" customFormat="1" x14ac:dyDescent="0.2">
      <c r="B369" s="13"/>
      <c r="C369" s="13"/>
      <c r="D369" s="13"/>
      <c r="E369" s="13"/>
      <c r="F369" s="13"/>
      <c r="G369" s="13"/>
      <c r="H369" s="13"/>
      <c r="I369" s="13"/>
      <c r="J369" s="13"/>
      <c r="K369" s="13"/>
      <c r="L369" s="13"/>
      <c r="M369" s="13"/>
      <c r="N369" s="13"/>
      <c r="O369" s="13"/>
    </row>
    <row r="370" spans="2:15" s="2" customFormat="1" x14ac:dyDescent="0.2">
      <c r="B370" s="13"/>
      <c r="C370" s="13"/>
      <c r="D370" s="13"/>
      <c r="E370" s="13"/>
      <c r="F370" s="13"/>
      <c r="G370" s="13"/>
      <c r="H370" s="13"/>
      <c r="I370" s="13"/>
      <c r="J370" s="13"/>
      <c r="K370" s="13"/>
      <c r="L370" s="13"/>
      <c r="M370" s="13"/>
      <c r="N370" s="13"/>
      <c r="O370" s="13"/>
    </row>
    <row r="371" spans="2:15" s="2" customFormat="1" x14ac:dyDescent="0.2">
      <c r="B371" s="13"/>
      <c r="C371" s="13"/>
      <c r="D371" s="13"/>
      <c r="E371" s="13"/>
      <c r="F371" s="13"/>
      <c r="G371" s="13"/>
      <c r="H371" s="13"/>
      <c r="I371" s="13"/>
      <c r="J371" s="13"/>
      <c r="K371" s="13"/>
      <c r="L371" s="13"/>
      <c r="M371" s="13"/>
      <c r="N371" s="13"/>
      <c r="O371" s="13"/>
    </row>
    <row r="372" spans="2:15" s="2" customFormat="1" x14ac:dyDescent="0.2">
      <c r="B372" s="13"/>
      <c r="C372" s="13"/>
      <c r="D372" s="13"/>
      <c r="E372" s="13"/>
      <c r="F372" s="13"/>
      <c r="G372" s="13"/>
      <c r="H372" s="13"/>
      <c r="I372" s="13"/>
      <c r="J372" s="13"/>
      <c r="K372" s="13"/>
      <c r="L372" s="13"/>
      <c r="M372" s="13"/>
      <c r="N372" s="13"/>
      <c r="O372" s="13"/>
    </row>
    <row r="373" spans="2:15" s="2" customFormat="1" x14ac:dyDescent="0.2">
      <c r="B373" s="13"/>
      <c r="C373" s="13"/>
      <c r="D373" s="13"/>
      <c r="E373" s="13"/>
      <c r="F373" s="13"/>
      <c r="G373" s="13"/>
      <c r="H373" s="13"/>
      <c r="I373" s="13"/>
      <c r="J373" s="13"/>
      <c r="K373" s="13"/>
      <c r="L373" s="13"/>
      <c r="M373" s="13"/>
      <c r="N373" s="13"/>
      <c r="O373" s="13"/>
    </row>
    <row r="374" spans="2:15" s="2" customFormat="1" x14ac:dyDescent="0.2">
      <c r="B374" s="13"/>
      <c r="C374" s="13"/>
      <c r="D374" s="13"/>
      <c r="E374" s="13"/>
      <c r="F374" s="13"/>
      <c r="G374" s="13"/>
      <c r="H374" s="13"/>
      <c r="I374" s="13"/>
      <c r="J374" s="13"/>
      <c r="K374" s="13"/>
      <c r="L374" s="13"/>
      <c r="M374" s="13"/>
      <c r="N374" s="13"/>
      <c r="O374" s="13"/>
    </row>
    <row r="375" spans="2:15" s="2" customFormat="1" x14ac:dyDescent="0.2">
      <c r="B375" s="13"/>
      <c r="C375" s="13"/>
      <c r="D375" s="13"/>
      <c r="E375" s="13"/>
      <c r="F375" s="13"/>
      <c r="G375" s="13"/>
      <c r="H375" s="13"/>
      <c r="I375" s="13"/>
      <c r="J375" s="13"/>
      <c r="K375" s="13"/>
      <c r="L375" s="13"/>
      <c r="M375" s="13"/>
      <c r="N375" s="13"/>
      <c r="O375" s="13"/>
    </row>
    <row r="376" spans="2:15" s="2" customFormat="1" x14ac:dyDescent="0.2">
      <c r="B376" s="13"/>
      <c r="C376" s="13"/>
      <c r="D376" s="13"/>
      <c r="E376" s="13"/>
      <c r="F376" s="13"/>
      <c r="G376" s="13"/>
      <c r="H376" s="13"/>
      <c r="I376" s="13"/>
      <c r="J376" s="13"/>
      <c r="K376" s="13"/>
      <c r="L376" s="13"/>
      <c r="M376" s="13"/>
      <c r="N376" s="13"/>
      <c r="O376" s="13"/>
    </row>
    <row r="377" spans="2:15" s="2" customFormat="1" x14ac:dyDescent="0.2">
      <c r="B377" s="13"/>
      <c r="C377" s="13"/>
      <c r="D377" s="13"/>
      <c r="E377" s="13"/>
      <c r="F377" s="13"/>
      <c r="G377" s="13"/>
      <c r="H377" s="13"/>
      <c r="I377" s="13"/>
      <c r="J377" s="13"/>
      <c r="K377" s="13"/>
      <c r="L377" s="13"/>
      <c r="M377" s="13"/>
      <c r="N377" s="13"/>
      <c r="O377" s="13"/>
    </row>
    <row r="378" spans="2:15" s="2" customFormat="1" x14ac:dyDescent="0.2">
      <c r="B378" s="13"/>
      <c r="C378" s="13"/>
      <c r="D378" s="13"/>
      <c r="E378" s="13"/>
      <c r="F378" s="13"/>
      <c r="G378" s="13"/>
      <c r="H378" s="13"/>
      <c r="I378" s="13"/>
      <c r="J378" s="13"/>
      <c r="K378" s="13"/>
      <c r="L378" s="13"/>
      <c r="M378" s="13"/>
      <c r="N378" s="13"/>
      <c r="O378" s="13"/>
    </row>
    <row r="379" spans="2:15" s="2" customFormat="1" x14ac:dyDescent="0.2">
      <c r="B379" s="13"/>
      <c r="C379" s="13"/>
      <c r="D379" s="13"/>
      <c r="E379" s="13"/>
      <c r="F379" s="13"/>
      <c r="G379" s="13"/>
      <c r="H379" s="13"/>
      <c r="I379" s="13"/>
      <c r="J379" s="13"/>
      <c r="K379" s="13"/>
      <c r="L379" s="13"/>
      <c r="M379" s="13"/>
      <c r="N379" s="13"/>
      <c r="O379" s="13"/>
    </row>
    <row r="380" spans="2:15" s="2" customFormat="1" x14ac:dyDescent="0.2">
      <c r="B380" s="13"/>
      <c r="C380" s="13"/>
      <c r="D380" s="13"/>
      <c r="E380" s="13"/>
      <c r="F380" s="13"/>
      <c r="G380" s="13"/>
      <c r="H380" s="13"/>
      <c r="I380" s="13"/>
      <c r="J380" s="13"/>
      <c r="K380" s="13"/>
      <c r="L380" s="13"/>
      <c r="M380" s="13"/>
      <c r="N380" s="13"/>
      <c r="O380" s="13"/>
    </row>
    <row r="381" spans="2:15" s="2" customFormat="1" x14ac:dyDescent="0.2">
      <c r="B381" s="13"/>
      <c r="C381" s="13"/>
      <c r="D381" s="13"/>
      <c r="E381" s="13"/>
      <c r="F381" s="13"/>
      <c r="G381" s="13"/>
      <c r="H381" s="13"/>
      <c r="I381" s="13"/>
      <c r="J381" s="13"/>
      <c r="K381" s="13"/>
      <c r="L381" s="13"/>
      <c r="M381" s="13"/>
      <c r="N381" s="13"/>
      <c r="O381" s="13"/>
    </row>
    <row r="382" spans="2:15" s="2" customFormat="1" x14ac:dyDescent="0.2">
      <c r="B382" s="13"/>
      <c r="C382" s="13"/>
      <c r="D382" s="13"/>
      <c r="E382" s="13"/>
      <c r="F382" s="13"/>
      <c r="G382" s="13"/>
      <c r="H382" s="13"/>
      <c r="I382" s="13"/>
      <c r="J382" s="13"/>
      <c r="K382" s="13"/>
      <c r="L382" s="13"/>
      <c r="M382" s="13"/>
      <c r="N382" s="13"/>
      <c r="O382" s="13"/>
    </row>
    <row r="383" spans="2:15" s="2" customFormat="1" x14ac:dyDescent="0.2">
      <c r="B383" s="13"/>
      <c r="C383" s="13"/>
      <c r="D383" s="13"/>
      <c r="E383" s="13"/>
      <c r="F383" s="13"/>
      <c r="G383" s="13"/>
      <c r="H383" s="13"/>
      <c r="I383" s="13"/>
      <c r="J383" s="13"/>
      <c r="K383" s="13"/>
      <c r="L383" s="13"/>
      <c r="M383" s="13"/>
      <c r="N383" s="13"/>
      <c r="O383" s="13"/>
    </row>
    <row r="384" spans="2:15" s="2" customFormat="1" x14ac:dyDescent="0.2">
      <c r="B384" s="13"/>
      <c r="C384" s="13"/>
      <c r="D384" s="13"/>
      <c r="E384" s="13"/>
      <c r="F384" s="13"/>
      <c r="G384" s="13"/>
      <c r="H384" s="13"/>
      <c r="I384" s="13"/>
      <c r="J384" s="13"/>
      <c r="K384" s="13"/>
      <c r="L384" s="13"/>
      <c r="M384" s="13"/>
      <c r="N384" s="13"/>
      <c r="O384" s="13"/>
    </row>
    <row r="385" spans="2:15" s="2" customFormat="1" x14ac:dyDescent="0.2">
      <c r="B385" s="13"/>
      <c r="C385" s="13"/>
      <c r="D385" s="13"/>
      <c r="E385" s="13"/>
      <c r="F385" s="13"/>
      <c r="G385" s="13"/>
      <c r="H385" s="13"/>
      <c r="I385" s="13"/>
      <c r="J385" s="13"/>
      <c r="K385" s="13"/>
      <c r="L385" s="13"/>
      <c r="M385" s="13"/>
      <c r="N385" s="13"/>
      <c r="O385" s="13"/>
    </row>
    <row r="386" spans="2:15" s="2" customFormat="1" x14ac:dyDescent="0.2">
      <c r="B386" s="13"/>
      <c r="C386" s="13"/>
      <c r="D386" s="13"/>
      <c r="E386" s="13"/>
      <c r="F386" s="13"/>
      <c r="G386" s="13"/>
      <c r="H386" s="13"/>
      <c r="I386" s="13"/>
      <c r="J386" s="13"/>
      <c r="K386" s="13"/>
      <c r="L386" s="13"/>
      <c r="M386" s="13"/>
      <c r="N386" s="13"/>
      <c r="O386" s="13"/>
    </row>
    <row r="387" spans="2:15" s="2" customFormat="1" x14ac:dyDescent="0.2">
      <c r="B387" s="13"/>
      <c r="C387" s="13"/>
      <c r="D387" s="13"/>
      <c r="E387" s="13"/>
      <c r="F387" s="13"/>
      <c r="G387" s="13"/>
      <c r="H387" s="13"/>
      <c r="I387" s="13"/>
      <c r="J387" s="13"/>
      <c r="K387" s="13"/>
      <c r="L387" s="13"/>
      <c r="M387" s="13"/>
      <c r="N387" s="13"/>
      <c r="O387" s="13"/>
    </row>
    <row r="388" spans="2:15" s="2" customFormat="1" x14ac:dyDescent="0.2">
      <c r="B388" s="13"/>
      <c r="C388" s="13"/>
      <c r="D388" s="13"/>
      <c r="E388" s="13"/>
      <c r="F388" s="13"/>
      <c r="G388" s="13"/>
      <c r="H388" s="13"/>
      <c r="I388" s="13"/>
      <c r="J388" s="13"/>
      <c r="K388" s="13"/>
      <c r="L388" s="13"/>
      <c r="M388" s="13"/>
      <c r="N388" s="13"/>
      <c r="O388" s="13"/>
    </row>
    <row r="389" spans="2:15" s="2" customFormat="1" x14ac:dyDescent="0.2">
      <c r="B389" s="13"/>
      <c r="C389" s="13"/>
      <c r="D389" s="13"/>
      <c r="E389" s="13"/>
      <c r="F389" s="13"/>
      <c r="G389" s="13"/>
      <c r="H389" s="13"/>
      <c r="I389" s="13"/>
      <c r="J389" s="13"/>
      <c r="K389" s="13"/>
      <c r="L389" s="13"/>
      <c r="M389" s="13"/>
      <c r="N389" s="13"/>
      <c r="O389" s="13"/>
    </row>
    <row r="390" spans="2:15" s="2" customFormat="1" x14ac:dyDescent="0.2">
      <c r="B390" s="13"/>
      <c r="C390" s="13"/>
      <c r="D390" s="13"/>
      <c r="E390" s="13"/>
      <c r="F390" s="13"/>
      <c r="G390" s="13"/>
      <c r="H390" s="13"/>
      <c r="I390" s="13"/>
      <c r="J390" s="13"/>
      <c r="K390" s="13"/>
      <c r="L390" s="13"/>
      <c r="M390" s="13"/>
      <c r="N390" s="13"/>
      <c r="O390" s="13"/>
    </row>
    <row r="391" spans="2:15" s="2" customFormat="1" x14ac:dyDescent="0.2">
      <c r="B391" s="13"/>
      <c r="C391" s="13"/>
      <c r="D391" s="13"/>
      <c r="E391" s="13"/>
      <c r="F391" s="13"/>
      <c r="G391" s="13"/>
      <c r="H391" s="13"/>
      <c r="I391" s="13"/>
      <c r="J391" s="13"/>
      <c r="K391" s="13"/>
      <c r="L391" s="13"/>
      <c r="M391" s="13"/>
      <c r="N391" s="13"/>
      <c r="O391" s="13"/>
    </row>
    <row r="392" spans="2:15" s="2" customFormat="1" x14ac:dyDescent="0.2">
      <c r="B392" s="13"/>
      <c r="C392" s="13"/>
      <c r="D392" s="13"/>
      <c r="E392" s="13"/>
      <c r="F392" s="13"/>
      <c r="G392" s="13"/>
      <c r="H392" s="13"/>
      <c r="I392" s="13"/>
      <c r="J392" s="13"/>
      <c r="K392" s="13"/>
      <c r="L392" s="13"/>
      <c r="M392" s="13"/>
      <c r="N392" s="13"/>
      <c r="O392" s="13"/>
    </row>
    <row r="393" spans="2:15" s="2" customFormat="1" x14ac:dyDescent="0.2">
      <c r="B393" s="13"/>
      <c r="C393" s="13"/>
      <c r="D393" s="13"/>
      <c r="E393" s="13"/>
      <c r="F393" s="13"/>
      <c r="G393" s="13"/>
      <c r="H393" s="13"/>
      <c r="I393" s="13"/>
      <c r="J393" s="13"/>
      <c r="K393" s="13"/>
      <c r="L393" s="13"/>
      <c r="M393" s="13"/>
      <c r="N393" s="13"/>
      <c r="O393" s="13"/>
    </row>
    <row r="394" spans="2:15" s="2" customFormat="1" x14ac:dyDescent="0.2">
      <c r="B394" s="13"/>
      <c r="C394" s="13"/>
      <c r="D394" s="13"/>
      <c r="E394" s="13"/>
      <c r="F394" s="13"/>
      <c r="G394" s="13"/>
      <c r="H394" s="13"/>
      <c r="I394" s="13"/>
      <c r="J394" s="13"/>
      <c r="K394" s="13"/>
      <c r="L394" s="13"/>
      <c r="M394" s="13"/>
      <c r="N394" s="13"/>
      <c r="O394" s="13"/>
    </row>
    <row r="395" spans="2:15" s="2" customFormat="1" x14ac:dyDescent="0.2">
      <c r="B395" s="13"/>
      <c r="C395" s="13"/>
      <c r="D395" s="13"/>
      <c r="E395" s="13"/>
      <c r="F395" s="13"/>
      <c r="G395" s="13"/>
      <c r="H395" s="13"/>
      <c r="I395" s="13"/>
      <c r="J395" s="13"/>
      <c r="K395" s="13"/>
      <c r="L395" s="13"/>
      <c r="M395" s="13"/>
      <c r="N395" s="13"/>
      <c r="O395" s="13"/>
    </row>
    <row r="396" spans="2:15" s="2" customFormat="1" x14ac:dyDescent="0.2">
      <c r="B396" s="13"/>
      <c r="C396" s="13"/>
      <c r="D396" s="13"/>
      <c r="E396" s="13"/>
      <c r="F396" s="13"/>
      <c r="G396" s="13"/>
      <c r="H396" s="13"/>
      <c r="I396" s="13"/>
      <c r="J396" s="13"/>
      <c r="K396" s="13"/>
      <c r="L396" s="13"/>
      <c r="M396" s="13"/>
      <c r="N396" s="13"/>
      <c r="O396" s="13"/>
    </row>
    <row r="397" spans="2:15" s="2" customFormat="1" x14ac:dyDescent="0.2">
      <c r="B397" s="13"/>
      <c r="C397" s="13"/>
      <c r="D397" s="13"/>
      <c r="E397" s="13"/>
      <c r="F397" s="13"/>
      <c r="G397" s="13"/>
      <c r="H397" s="13"/>
      <c r="I397" s="13"/>
      <c r="J397" s="13"/>
      <c r="K397" s="13"/>
      <c r="L397" s="13"/>
      <c r="M397" s="13"/>
      <c r="N397" s="13"/>
      <c r="O397" s="13"/>
    </row>
    <row r="398" spans="2:15" s="2" customFormat="1" x14ac:dyDescent="0.2">
      <c r="B398" s="13"/>
      <c r="C398" s="13"/>
      <c r="D398" s="13"/>
      <c r="E398" s="13"/>
      <c r="F398" s="13"/>
      <c r="G398" s="13"/>
      <c r="H398" s="13"/>
      <c r="I398" s="13"/>
      <c r="J398" s="13"/>
      <c r="K398" s="13"/>
      <c r="L398" s="13"/>
      <c r="M398" s="13"/>
      <c r="N398" s="13"/>
      <c r="O398" s="13"/>
    </row>
    <row r="399" spans="2:15" s="2" customFormat="1" x14ac:dyDescent="0.2">
      <c r="B399" s="13"/>
      <c r="C399" s="13"/>
      <c r="D399" s="13"/>
      <c r="E399" s="13"/>
      <c r="F399" s="13"/>
      <c r="G399" s="13"/>
      <c r="H399" s="13"/>
      <c r="I399" s="13"/>
      <c r="J399" s="13"/>
      <c r="K399" s="13"/>
      <c r="L399" s="13"/>
      <c r="M399" s="13"/>
      <c r="N399" s="13"/>
      <c r="O399" s="13"/>
    </row>
    <row r="400" spans="2:15" s="2" customFormat="1" x14ac:dyDescent="0.2">
      <c r="B400" s="13"/>
      <c r="C400" s="13"/>
      <c r="D400" s="13"/>
      <c r="E400" s="13"/>
      <c r="F400" s="13"/>
      <c r="G400" s="13"/>
      <c r="H400" s="13"/>
      <c r="I400" s="13"/>
      <c r="J400" s="13"/>
      <c r="K400" s="13"/>
      <c r="L400" s="13"/>
      <c r="M400" s="13"/>
      <c r="N400" s="13"/>
      <c r="O400" s="13"/>
    </row>
    <row r="401" spans="2:15" s="2" customFormat="1" x14ac:dyDescent="0.2">
      <c r="B401" s="13"/>
      <c r="C401" s="13"/>
      <c r="D401" s="13"/>
      <c r="E401" s="13"/>
      <c r="F401" s="13"/>
      <c r="G401" s="13"/>
      <c r="H401" s="13"/>
      <c r="I401" s="13"/>
      <c r="J401" s="13"/>
      <c r="K401" s="13"/>
      <c r="L401" s="13"/>
      <c r="M401" s="13"/>
      <c r="N401" s="13"/>
      <c r="O401" s="13"/>
    </row>
    <row r="402" spans="2:15" s="2" customFormat="1" x14ac:dyDescent="0.2">
      <c r="B402" s="13"/>
      <c r="C402" s="13"/>
      <c r="D402" s="13"/>
      <c r="E402" s="13"/>
      <c r="F402" s="13"/>
      <c r="G402" s="13"/>
      <c r="H402" s="13"/>
      <c r="I402" s="13"/>
      <c r="J402" s="13"/>
      <c r="K402" s="13"/>
      <c r="L402" s="13"/>
      <c r="M402" s="13"/>
      <c r="N402" s="13"/>
      <c r="O402" s="13"/>
    </row>
    <row r="403" spans="2:15" s="2" customFormat="1" x14ac:dyDescent="0.2">
      <c r="B403" s="13"/>
      <c r="C403" s="13"/>
      <c r="D403" s="13"/>
      <c r="E403" s="13"/>
      <c r="F403" s="13"/>
      <c r="G403" s="13"/>
      <c r="H403" s="13"/>
      <c r="I403" s="13"/>
      <c r="J403" s="13"/>
      <c r="K403" s="13"/>
      <c r="L403" s="13"/>
      <c r="M403" s="13"/>
      <c r="N403" s="13"/>
      <c r="O403" s="13"/>
    </row>
    <row r="404" spans="2:15" s="2" customFormat="1" x14ac:dyDescent="0.2">
      <c r="B404" s="13"/>
      <c r="C404" s="13"/>
      <c r="D404" s="13"/>
      <c r="E404" s="13"/>
      <c r="F404" s="13"/>
      <c r="G404" s="13"/>
      <c r="H404" s="13"/>
      <c r="I404" s="13"/>
      <c r="J404" s="13"/>
      <c r="K404" s="13"/>
      <c r="L404" s="13"/>
      <c r="M404" s="13"/>
      <c r="N404" s="13"/>
      <c r="O404" s="13"/>
    </row>
    <row r="405" spans="2:15" s="2" customFormat="1" x14ac:dyDescent="0.2">
      <c r="B405" s="13"/>
      <c r="C405" s="13"/>
      <c r="D405" s="13"/>
      <c r="E405" s="13"/>
      <c r="F405" s="13"/>
      <c r="G405" s="13"/>
      <c r="H405" s="13"/>
      <c r="I405" s="13"/>
      <c r="J405" s="13"/>
      <c r="K405" s="13"/>
      <c r="L405" s="13"/>
      <c r="M405" s="13"/>
      <c r="N405" s="13"/>
      <c r="O405" s="13"/>
    </row>
    <row r="406" spans="2:15" s="2" customFormat="1" x14ac:dyDescent="0.2">
      <c r="B406" s="13"/>
      <c r="C406" s="13"/>
      <c r="D406" s="13"/>
      <c r="E406" s="13"/>
      <c r="F406" s="13"/>
      <c r="G406" s="13"/>
      <c r="H406" s="13"/>
      <c r="I406" s="13"/>
      <c r="J406" s="13"/>
      <c r="K406" s="13"/>
      <c r="L406" s="13"/>
      <c r="M406" s="13"/>
      <c r="N406" s="13"/>
      <c r="O406" s="13"/>
    </row>
    <row r="407" spans="2:15" s="2" customFormat="1" x14ac:dyDescent="0.2">
      <c r="B407" s="13"/>
      <c r="C407" s="13"/>
      <c r="D407" s="13"/>
      <c r="E407" s="13"/>
      <c r="F407" s="13"/>
      <c r="G407" s="13"/>
      <c r="H407" s="13"/>
      <c r="I407" s="13"/>
      <c r="J407" s="13"/>
      <c r="K407" s="13"/>
      <c r="L407" s="13"/>
      <c r="M407" s="13"/>
      <c r="N407" s="13"/>
      <c r="O407" s="13"/>
    </row>
    <row r="408" spans="2:15" s="2" customFormat="1" x14ac:dyDescent="0.2">
      <c r="B408" s="13"/>
      <c r="C408" s="13"/>
      <c r="D408" s="13"/>
      <c r="E408" s="13"/>
      <c r="F408" s="13"/>
      <c r="G408" s="13"/>
      <c r="H408" s="13"/>
      <c r="I408" s="13"/>
      <c r="J408" s="13"/>
      <c r="K408" s="13"/>
      <c r="L408" s="13"/>
      <c r="M408" s="13"/>
      <c r="N408" s="13"/>
      <c r="O408" s="13"/>
    </row>
    <row r="409" spans="2:15" s="2" customFormat="1" x14ac:dyDescent="0.2">
      <c r="B409" s="13"/>
      <c r="C409" s="13"/>
      <c r="D409" s="13"/>
      <c r="E409" s="13"/>
      <c r="F409" s="13"/>
      <c r="G409" s="13"/>
      <c r="H409" s="13"/>
      <c r="I409" s="13"/>
      <c r="J409" s="13"/>
      <c r="K409" s="13"/>
      <c r="L409" s="13"/>
      <c r="M409" s="13"/>
      <c r="N409" s="13"/>
      <c r="O409" s="13"/>
    </row>
    <row r="410" spans="2:15" s="2" customFormat="1" x14ac:dyDescent="0.2">
      <c r="B410" s="13"/>
      <c r="C410" s="13"/>
      <c r="D410" s="13"/>
      <c r="E410" s="13"/>
      <c r="F410" s="13"/>
      <c r="G410" s="13"/>
      <c r="H410" s="13"/>
      <c r="I410" s="13"/>
      <c r="J410" s="13"/>
      <c r="K410" s="13"/>
      <c r="L410" s="13"/>
      <c r="M410" s="13"/>
      <c r="N410" s="13"/>
      <c r="O410" s="13"/>
    </row>
    <row r="411" spans="2:15" s="2" customFormat="1" x14ac:dyDescent="0.2">
      <c r="B411" s="13"/>
      <c r="C411" s="13"/>
      <c r="D411" s="13"/>
      <c r="E411" s="13"/>
      <c r="F411" s="13"/>
      <c r="G411" s="13"/>
      <c r="H411" s="13"/>
      <c r="I411" s="13"/>
      <c r="J411" s="13"/>
      <c r="K411" s="13"/>
      <c r="L411" s="13"/>
      <c r="M411" s="13"/>
      <c r="N411" s="13"/>
      <c r="O411" s="13"/>
    </row>
    <row r="412" spans="2:15" s="2" customFormat="1" x14ac:dyDescent="0.2">
      <c r="B412" s="13"/>
      <c r="C412" s="13"/>
      <c r="D412" s="13"/>
      <c r="E412" s="13"/>
      <c r="F412" s="13"/>
      <c r="G412" s="13"/>
      <c r="H412" s="13"/>
      <c r="I412" s="13"/>
      <c r="J412" s="13"/>
      <c r="K412" s="13"/>
      <c r="L412" s="13"/>
      <c r="M412" s="13"/>
      <c r="N412" s="13"/>
      <c r="O412" s="13"/>
    </row>
    <row r="413" spans="2:15" s="2" customFormat="1" x14ac:dyDescent="0.2">
      <c r="B413" s="13"/>
      <c r="C413" s="13"/>
      <c r="D413" s="13"/>
      <c r="E413" s="13"/>
      <c r="F413" s="13"/>
      <c r="G413" s="13"/>
      <c r="H413" s="13"/>
      <c r="I413" s="13"/>
      <c r="J413" s="13"/>
      <c r="K413" s="13"/>
      <c r="L413" s="13"/>
      <c r="M413" s="13"/>
      <c r="N413" s="13"/>
      <c r="O413" s="13"/>
    </row>
    <row r="414" spans="2:15" s="2" customFormat="1" x14ac:dyDescent="0.2">
      <c r="B414" s="13"/>
      <c r="C414" s="13"/>
      <c r="D414" s="13"/>
      <c r="E414" s="13"/>
      <c r="F414" s="13"/>
      <c r="G414" s="13"/>
      <c r="H414" s="13"/>
      <c r="I414" s="13"/>
      <c r="J414" s="13"/>
      <c r="K414" s="13"/>
      <c r="L414" s="13"/>
      <c r="M414" s="13"/>
      <c r="N414" s="13"/>
      <c r="O414" s="13"/>
    </row>
    <row r="415" spans="2:15" s="2" customFormat="1" x14ac:dyDescent="0.2">
      <c r="B415" s="13"/>
      <c r="C415" s="13"/>
      <c r="D415" s="13"/>
      <c r="E415" s="13"/>
      <c r="F415" s="13"/>
      <c r="G415" s="13"/>
      <c r="H415" s="13"/>
      <c r="I415" s="13"/>
      <c r="J415" s="13"/>
      <c r="K415" s="13"/>
      <c r="L415" s="13"/>
      <c r="M415" s="13"/>
      <c r="N415" s="13"/>
      <c r="O415" s="13"/>
    </row>
    <row r="416" spans="2:15" s="2" customFormat="1" x14ac:dyDescent="0.2">
      <c r="B416" s="13"/>
      <c r="C416" s="13"/>
      <c r="D416" s="13"/>
      <c r="E416" s="13"/>
      <c r="F416" s="13"/>
      <c r="G416" s="13"/>
      <c r="H416" s="13"/>
      <c r="I416" s="13"/>
      <c r="J416" s="13"/>
      <c r="K416" s="13"/>
      <c r="L416" s="13"/>
      <c r="M416" s="13"/>
      <c r="N416" s="13"/>
      <c r="O416" s="13"/>
    </row>
    <row r="417" spans="2:15" s="2" customFormat="1" x14ac:dyDescent="0.2">
      <c r="B417" s="13"/>
      <c r="C417" s="13"/>
      <c r="D417" s="13"/>
      <c r="E417" s="13"/>
      <c r="F417" s="13"/>
      <c r="G417" s="13"/>
      <c r="H417" s="13"/>
      <c r="I417" s="13"/>
      <c r="J417" s="13"/>
      <c r="K417" s="13"/>
      <c r="L417" s="13"/>
      <c r="M417" s="13"/>
      <c r="N417" s="13"/>
      <c r="O417" s="13"/>
    </row>
    <row r="418" spans="2:15" s="2" customFormat="1" x14ac:dyDescent="0.2">
      <c r="B418" s="13"/>
      <c r="C418" s="13"/>
      <c r="D418" s="13"/>
      <c r="E418" s="13"/>
      <c r="F418" s="13"/>
      <c r="G418" s="13"/>
      <c r="H418" s="13"/>
      <c r="I418" s="13"/>
      <c r="J418" s="13"/>
      <c r="K418" s="13"/>
      <c r="L418" s="13"/>
      <c r="M418" s="13"/>
      <c r="N418" s="13"/>
      <c r="O418" s="13"/>
    </row>
    <row r="419" spans="2:15" s="2" customFormat="1" x14ac:dyDescent="0.2">
      <c r="B419" s="13"/>
      <c r="C419" s="13"/>
      <c r="D419" s="13"/>
      <c r="E419" s="13"/>
      <c r="F419" s="13"/>
      <c r="G419" s="13"/>
      <c r="H419" s="13"/>
      <c r="I419" s="13"/>
      <c r="J419" s="13"/>
      <c r="K419" s="13"/>
      <c r="L419" s="13"/>
      <c r="M419" s="13"/>
      <c r="N419" s="13"/>
      <c r="O419" s="13"/>
    </row>
    <row r="420" spans="2:15" s="2" customFormat="1" x14ac:dyDescent="0.2">
      <c r="B420" s="13"/>
      <c r="C420" s="13"/>
      <c r="D420" s="13"/>
      <c r="E420" s="13"/>
      <c r="F420" s="13"/>
      <c r="G420" s="13"/>
      <c r="H420" s="13"/>
      <c r="I420" s="13"/>
      <c r="J420" s="13"/>
      <c r="K420" s="13"/>
      <c r="L420" s="13"/>
      <c r="M420" s="13"/>
      <c r="N420" s="13"/>
      <c r="O420" s="13"/>
    </row>
    <row r="421" spans="2:15" s="2" customFormat="1" x14ac:dyDescent="0.2">
      <c r="B421" s="13"/>
      <c r="C421" s="13"/>
      <c r="D421" s="13"/>
      <c r="E421" s="13"/>
      <c r="F421" s="13"/>
      <c r="G421" s="13"/>
      <c r="H421" s="13"/>
      <c r="I421" s="13"/>
      <c r="J421" s="13"/>
      <c r="K421" s="13"/>
      <c r="L421" s="13"/>
      <c r="M421" s="13"/>
      <c r="N421" s="13"/>
      <c r="O421" s="13"/>
    </row>
    <row r="422" spans="2:15" s="2" customFormat="1" x14ac:dyDescent="0.2">
      <c r="B422" s="13"/>
      <c r="C422" s="13"/>
      <c r="D422" s="13"/>
      <c r="E422" s="13"/>
      <c r="F422" s="13"/>
      <c r="G422" s="13"/>
      <c r="H422" s="13"/>
      <c r="I422" s="13"/>
      <c r="J422" s="13"/>
      <c r="K422" s="13"/>
      <c r="L422" s="13"/>
      <c r="M422" s="13"/>
      <c r="N422" s="13"/>
      <c r="O422" s="13"/>
    </row>
    <row r="423" spans="2:15" s="2" customFormat="1" x14ac:dyDescent="0.2">
      <c r="B423" s="13"/>
      <c r="C423" s="13"/>
      <c r="D423" s="13"/>
      <c r="E423" s="13"/>
      <c r="F423" s="13"/>
      <c r="G423" s="13"/>
      <c r="H423" s="13"/>
      <c r="I423" s="13"/>
      <c r="J423" s="13"/>
      <c r="K423" s="13"/>
      <c r="L423" s="13"/>
      <c r="M423" s="13"/>
      <c r="N423" s="13"/>
      <c r="O423" s="13"/>
    </row>
    <row r="424" spans="2:15" s="2" customFormat="1" x14ac:dyDescent="0.2">
      <c r="B424" s="13"/>
      <c r="C424" s="13"/>
      <c r="D424" s="13"/>
      <c r="E424" s="13"/>
      <c r="F424" s="13"/>
      <c r="G424" s="13"/>
      <c r="H424" s="13"/>
      <c r="I424" s="13"/>
      <c r="J424" s="13"/>
      <c r="K424" s="13"/>
      <c r="L424" s="13"/>
      <c r="M424" s="13"/>
      <c r="N424" s="13"/>
      <c r="O424" s="13"/>
    </row>
    <row r="425" spans="2:15" s="2" customFormat="1" x14ac:dyDescent="0.2">
      <c r="B425" s="13"/>
      <c r="C425" s="13"/>
      <c r="D425" s="13"/>
      <c r="E425" s="13"/>
      <c r="F425" s="13"/>
      <c r="G425" s="13"/>
      <c r="H425" s="13"/>
      <c r="I425" s="13"/>
      <c r="J425" s="13"/>
      <c r="K425" s="13"/>
      <c r="L425" s="13"/>
      <c r="M425" s="13"/>
      <c r="N425" s="13"/>
      <c r="O425" s="13"/>
    </row>
    <row r="426" spans="2:15" s="2" customFormat="1" x14ac:dyDescent="0.2">
      <c r="B426" s="13"/>
      <c r="C426" s="13"/>
      <c r="D426" s="13"/>
      <c r="E426" s="13"/>
      <c r="F426" s="13"/>
      <c r="G426" s="13"/>
      <c r="H426" s="13"/>
      <c r="I426" s="13"/>
      <c r="J426" s="13"/>
      <c r="K426" s="13"/>
      <c r="L426" s="13"/>
      <c r="M426" s="13"/>
      <c r="N426" s="13"/>
      <c r="O426" s="13"/>
    </row>
    <row r="427" spans="2:15" s="2" customFormat="1" x14ac:dyDescent="0.2">
      <c r="B427" s="13"/>
      <c r="C427" s="13"/>
      <c r="D427" s="13"/>
      <c r="E427" s="13"/>
      <c r="F427" s="13"/>
      <c r="G427" s="13"/>
      <c r="H427" s="13"/>
      <c r="I427" s="13"/>
      <c r="J427" s="13"/>
      <c r="K427" s="13"/>
      <c r="L427" s="13"/>
      <c r="M427" s="13"/>
      <c r="N427" s="13"/>
      <c r="O427" s="13"/>
    </row>
    <row r="428" spans="2:15" s="2" customFormat="1" x14ac:dyDescent="0.2">
      <c r="B428" s="13"/>
      <c r="C428" s="13"/>
      <c r="D428" s="13"/>
      <c r="E428" s="13"/>
      <c r="F428" s="13"/>
      <c r="G428" s="13"/>
      <c r="H428" s="13"/>
      <c r="I428" s="13"/>
      <c r="J428" s="13"/>
      <c r="K428" s="13"/>
      <c r="L428" s="13"/>
      <c r="M428" s="13"/>
      <c r="N428" s="13"/>
      <c r="O428" s="13"/>
    </row>
    <row r="429" spans="2:15" s="2" customFormat="1" x14ac:dyDescent="0.2">
      <c r="B429" s="13"/>
      <c r="C429" s="13"/>
      <c r="D429" s="13"/>
      <c r="E429" s="13"/>
      <c r="F429" s="13"/>
      <c r="G429" s="13"/>
      <c r="H429" s="13"/>
      <c r="I429" s="13"/>
      <c r="J429" s="13"/>
      <c r="K429" s="13"/>
      <c r="L429" s="13"/>
      <c r="M429" s="13"/>
      <c r="N429" s="13"/>
      <c r="O429" s="13"/>
    </row>
    <row r="430" spans="2:15" s="2" customFormat="1" x14ac:dyDescent="0.2">
      <c r="B430" s="13"/>
      <c r="C430" s="13"/>
      <c r="D430" s="13"/>
      <c r="E430" s="13"/>
      <c r="F430" s="13"/>
      <c r="G430" s="13"/>
      <c r="H430" s="13"/>
      <c r="I430" s="13"/>
      <c r="J430" s="13"/>
      <c r="K430" s="13"/>
      <c r="L430" s="13"/>
      <c r="M430" s="13"/>
      <c r="N430" s="13"/>
      <c r="O430" s="13"/>
    </row>
    <row r="431" spans="2:15" s="2" customFormat="1" x14ac:dyDescent="0.2">
      <c r="B431" s="13"/>
      <c r="C431" s="13"/>
      <c r="D431" s="13"/>
      <c r="E431" s="13"/>
      <c r="F431" s="13"/>
      <c r="G431" s="13"/>
      <c r="H431" s="13"/>
      <c r="I431" s="13"/>
      <c r="J431" s="13"/>
      <c r="K431" s="13"/>
      <c r="L431" s="13"/>
      <c r="M431" s="13"/>
      <c r="N431" s="13"/>
      <c r="O431" s="13"/>
    </row>
    <row r="432" spans="2:15" s="2" customFormat="1" x14ac:dyDescent="0.2">
      <c r="B432" s="13"/>
      <c r="C432" s="13"/>
      <c r="D432" s="13"/>
      <c r="E432" s="13"/>
      <c r="F432" s="13"/>
      <c r="G432" s="13"/>
      <c r="H432" s="13"/>
      <c r="I432" s="13"/>
      <c r="J432" s="13"/>
      <c r="K432" s="13"/>
      <c r="L432" s="13"/>
      <c r="M432" s="13"/>
      <c r="N432" s="13"/>
      <c r="O432" s="13"/>
    </row>
    <row r="433" spans="2:15" s="2" customFormat="1" x14ac:dyDescent="0.2">
      <c r="B433" s="13"/>
      <c r="C433" s="13"/>
      <c r="D433" s="13"/>
      <c r="E433" s="13"/>
      <c r="F433" s="13"/>
      <c r="G433" s="13"/>
      <c r="H433" s="13"/>
      <c r="I433" s="13"/>
      <c r="J433" s="13"/>
      <c r="K433" s="13"/>
      <c r="L433" s="13"/>
      <c r="M433" s="13"/>
      <c r="N433" s="13"/>
      <c r="O433" s="13"/>
    </row>
    <row r="434" spans="2:15" s="2" customFormat="1" x14ac:dyDescent="0.2">
      <c r="B434" s="13"/>
      <c r="C434" s="13"/>
      <c r="D434" s="13"/>
      <c r="E434" s="13"/>
      <c r="F434" s="13"/>
      <c r="G434" s="13"/>
      <c r="H434" s="13"/>
      <c r="I434" s="13"/>
      <c r="J434" s="13"/>
      <c r="K434" s="13"/>
      <c r="L434" s="13"/>
      <c r="M434" s="13"/>
      <c r="N434" s="13"/>
      <c r="O434" s="13"/>
    </row>
    <row r="435" spans="2:15" s="2" customFormat="1" x14ac:dyDescent="0.2">
      <c r="B435" s="13"/>
      <c r="C435" s="13"/>
      <c r="D435" s="13"/>
      <c r="E435" s="13"/>
      <c r="F435" s="13"/>
      <c r="G435" s="13"/>
      <c r="H435" s="13"/>
      <c r="I435" s="13"/>
      <c r="J435" s="13"/>
      <c r="K435" s="13"/>
      <c r="L435" s="13"/>
      <c r="M435" s="13"/>
      <c r="N435" s="13"/>
      <c r="O435" s="13"/>
    </row>
    <row r="436" spans="2:15" s="2" customFormat="1" x14ac:dyDescent="0.2">
      <c r="B436" s="13"/>
      <c r="C436" s="13"/>
      <c r="D436" s="13"/>
      <c r="E436" s="13"/>
      <c r="F436" s="13"/>
      <c r="G436" s="13"/>
      <c r="H436" s="13"/>
      <c r="I436" s="13"/>
      <c r="J436" s="13"/>
      <c r="K436" s="13"/>
      <c r="L436" s="13"/>
      <c r="M436" s="13"/>
      <c r="N436" s="13"/>
      <c r="O436" s="13"/>
    </row>
    <row r="437" spans="2:15" s="2" customFormat="1" x14ac:dyDescent="0.2">
      <c r="B437" s="13"/>
      <c r="C437" s="13"/>
      <c r="D437" s="13"/>
      <c r="E437" s="13"/>
      <c r="F437" s="13"/>
      <c r="G437" s="13"/>
      <c r="H437" s="13"/>
      <c r="I437" s="13"/>
      <c r="J437" s="13"/>
      <c r="K437" s="13"/>
      <c r="L437" s="13"/>
      <c r="M437" s="13"/>
      <c r="N437" s="13"/>
      <c r="O437" s="13"/>
    </row>
    <row r="438" spans="2:15" s="2" customFormat="1" x14ac:dyDescent="0.2">
      <c r="B438" s="13"/>
      <c r="C438" s="13"/>
      <c r="D438" s="13"/>
      <c r="E438" s="13"/>
      <c r="F438" s="13"/>
      <c r="G438" s="13"/>
      <c r="H438" s="13"/>
      <c r="I438" s="13"/>
      <c r="J438" s="13"/>
      <c r="K438" s="13"/>
      <c r="L438" s="13"/>
      <c r="M438" s="13"/>
      <c r="N438" s="13"/>
      <c r="O438" s="13"/>
    </row>
    <row r="439" spans="2:15" s="2" customFormat="1" x14ac:dyDescent="0.2">
      <c r="B439" s="13"/>
      <c r="C439" s="13"/>
      <c r="D439" s="13"/>
      <c r="E439" s="13"/>
      <c r="F439" s="13"/>
      <c r="G439" s="13"/>
      <c r="H439" s="13"/>
      <c r="I439" s="13"/>
      <c r="J439" s="13"/>
      <c r="K439" s="13"/>
      <c r="L439" s="13"/>
      <c r="M439" s="13"/>
      <c r="N439" s="13"/>
      <c r="O439" s="13"/>
    </row>
    <row r="440" spans="2:15" s="2" customFormat="1" x14ac:dyDescent="0.2">
      <c r="B440" s="13"/>
      <c r="C440" s="13"/>
      <c r="D440" s="13"/>
      <c r="E440" s="13"/>
      <c r="F440" s="13"/>
      <c r="G440" s="13"/>
      <c r="H440" s="13"/>
      <c r="I440" s="13"/>
      <c r="J440" s="13"/>
      <c r="K440" s="13"/>
      <c r="L440" s="13"/>
      <c r="M440" s="13"/>
      <c r="N440" s="13"/>
      <c r="O440" s="13"/>
    </row>
    <row r="441" spans="2:15" s="2" customFormat="1" x14ac:dyDescent="0.2">
      <c r="B441" s="13"/>
      <c r="C441" s="13"/>
      <c r="D441" s="13"/>
      <c r="E441" s="13"/>
      <c r="F441" s="13"/>
      <c r="G441" s="13"/>
      <c r="H441" s="13"/>
      <c r="I441" s="13"/>
      <c r="J441" s="13"/>
      <c r="K441" s="13"/>
      <c r="L441" s="13"/>
      <c r="M441" s="13"/>
      <c r="N441" s="13"/>
      <c r="O441" s="13"/>
    </row>
    <row r="442" spans="2:15" s="2" customFormat="1" x14ac:dyDescent="0.2">
      <c r="B442" s="13"/>
      <c r="C442" s="13"/>
      <c r="D442" s="13"/>
      <c r="E442" s="13"/>
      <c r="F442" s="13"/>
      <c r="G442" s="13"/>
      <c r="H442" s="13"/>
      <c r="I442" s="13"/>
      <c r="J442" s="13"/>
      <c r="K442" s="13"/>
      <c r="L442" s="13"/>
      <c r="M442" s="13"/>
      <c r="N442" s="13"/>
      <c r="O442" s="13"/>
    </row>
    <row r="443" spans="2:15" s="2" customFormat="1" x14ac:dyDescent="0.2">
      <c r="B443" s="13"/>
      <c r="C443" s="13"/>
      <c r="D443" s="13"/>
      <c r="E443" s="13"/>
      <c r="F443" s="13"/>
      <c r="G443" s="13"/>
      <c r="H443" s="13"/>
      <c r="I443" s="13"/>
      <c r="J443" s="13"/>
      <c r="K443" s="13"/>
      <c r="L443" s="13"/>
      <c r="M443" s="13"/>
      <c r="N443" s="13"/>
      <c r="O443" s="13"/>
    </row>
    <row r="444" spans="2:15" s="2" customFormat="1" x14ac:dyDescent="0.2">
      <c r="B444" s="13"/>
      <c r="C444" s="13"/>
      <c r="D444" s="13"/>
      <c r="E444" s="13"/>
      <c r="F444" s="13"/>
      <c r="G444" s="13"/>
      <c r="H444" s="13"/>
      <c r="I444" s="13"/>
      <c r="J444" s="13"/>
      <c r="K444" s="13"/>
      <c r="L444" s="13"/>
      <c r="M444" s="13"/>
      <c r="N444" s="13"/>
      <c r="O444" s="13"/>
    </row>
    <row r="445" spans="2:15" s="2" customFormat="1" x14ac:dyDescent="0.2">
      <c r="B445" s="13"/>
      <c r="C445" s="13"/>
      <c r="D445" s="13"/>
      <c r="E445" s="13"/>
      <c r="F445" s="13"/>
      <c r="G445" s="13"/>
      <c r="H445" s="13"/>
      <c r="I445" s="13"/>
      <c r="J445" s="13"/>
      <c r="K445" s="13"/>
      <c r="L445" s="13"/>
      <c r="M445" s="13"/>
      <c r="N445" s="13"/>
      <c r="O445" s="13"/>
    </row>
    <row r="446" spans="2:15" s="2" customFormat="1" x14ac:dyDescent="0.2">
      <c r="B446" s="13"/>
      <c r="C446" s="13"/>
      <c r="D446" s="13"/>
      <c r="E446" s="13"/>
      <c r="F446" s="13"/>
      <c r="G446" s="13"/>
      <c r="H446" s="13"/>
      <c r="I446" s="13"/>
      <c r="J446" s="13"/>
      <c r="K446" s="13"/>
      <c r="L446" s="13"/>
      <c r="M446" s="13"/>
      <c r="N446" s="13"/>
      <c r="O446" s="13"/>
    </row>
    <row r="447" spans="2:15" s="2" customFormat="1" x14ac:dyDescent="0.2">
      <c r="B447" s="13"/>
      <c r="C447" s="13"/>
      <c r="D447" s="13"/>
      <c r="E447" s="13"/>
      <c r="F447" s="13"/>
      <c r="G447" s="13"/>
      <c r="H447" s="13"/>
      <c r="I447" s="13"/>
      <c r="J447" s="13"/>
      <c r="K447" s="13"/>
      <c r="L447" s="13"/>
      <c r="M447" s="13"/>
      <c r="N447" s="13"/>
      <c r="O447" s="13"/>
    </row>
    <row r="448" spans="2:15" s="2" customFormat="1" x14ac:dyDescent="0.2">
      <c r="B448" s="13"/>
      <c r="C448" s="13"/>
      <c r="D448" s="13"/>
      <c r="E448" s="13"/>
      <c r="F448" s="13"/>
      <c r="G448" s="13"/>
      <c r="H448" s="13"/>
      <c r="I448" s="13"/>
      <c r="J448" s="13"/>
      <c r="K448" s="13"/>
      <c r="L448" s="13"/>
      <c r="M448" s="13"/>
      <c r="N448" s="13"/>
      <c r="O448" s="13"/>
    </row>
    <row r="449" spans="2:15" s="2" customFormat="1" x14ac:dyDescent="0.2">
      <c r="B449" s="13"/>
      <c r="C449" s="13"/>
      <c r="D449" s="13"/>
      <c r="E449" s="13"/>
      <c r="F449" s="13"/>
      <c r="G449" s="13"/>
      <c r="H449" s="13"/>
      <c r="I449" s="13"/>
      <c r="J449" s="13"/>
      <c r="K449" s="13"/>
      <c r="L449" s="13"/>
      <c r="M449" s="13"/>
      <c r="N449" s="13"/>
      <c r="O449" s="13"/>
    </row>
    <row r="450" spans="2:15" s="2" customFormat="1" x14ac:dyDescent="0.2">
      <c r="B450" s="13"/>
      <c r="C450" s="13"/>
      <c r="D450" s="13"/>
      <c r="E450" s="13"/>
      <c r="F450" s="13"/>
      <c r="G450" s="13"/>
      <c r="H450" s="13"/>
      <c r="I450" s="13"/>
      <c r="J450" s="13"/>
      <c r="K450" s="13"/>
      <c r="L450" s="13"/>
      <c r="M450" s="13"/>
      <c r="N450" s="13"/>
      <c r="O450" s="13"/>
    </row>
    <row r="451" spans="2:15" s="2" customFormat="1" x14ac:dyDescent="0.2">
      <c r="B451" s="13"/>
      <c r="C451" s="13"/>
      <c r="D451" s="13"/>
      <c r="E451" s="13"/>
      <c r="F451" s="13"/>
      <c r="G451" s="13"/>
      <c r="H451" s="13"/>
      <c r="I451" s="13"/>
      <c r="J451" s="13"/>
      <c r="K451" s="13"/>
      <c r="L451" s="13"/>
      <c r="M451" s="13"/>
      <c r="N451" s="13"/>
      <c r="O451" s="13"/>
    </row>
    <row r="452" spans="2:15" s="2" customFormat="1" x14ac:dyDescent="0.2">
      <c r="B452" s="13"/>
      <c r="C452" s="13"/>
      <c r="D452" s="13"/>
      <c r="E452" s="13"/>
      <c r="F452" s="13"/>
      <c r="G452" s="13"/>
      <c r="H452" s="13"/>
      <c r="I452" s="13"/>
      <c r="J452" s="13"/>
      <c r="K452" s="13"/>
      <c r="L452" s="13"/>
      <c r="M452" s="13"/>
      <c r="N452" s="13"/>
      <c r="O452" s="13"/>
    </row>
    <row r="453" spans="2:15" s="2" customFormat="1" x14ac:dyDescent="0.2">
      <c r="B453" s="13"/>
      <c r="C453" s="13"/>
      <c r="D453" s="13"/>
      <c r="E453" s="13"/>
      <c r="F453" s="13"/>
      <c r="G453" s="13"/>
      <c r="H453" s="13"/>
      <c r="I453" s="13"/>
      <c r="J453" s="13"/>
      <c r="K453" s="13"/>
      <c r="L453" s="13"/>
      <c r="M453" s="13"/>
      <c r="N453" s="13"/>
      <c r="O453" s="13"/>
    </row>
    <row r="454" spans="2:15" s="2" customFormat="1" x14ac:dyDescent="0.2">
      <c r="B454" s="13"/>
      <c r="C454" s="13"/>
      <c r="D454" s="13"/>
      <c r="E454" s="13"/>
      <c r="F454" s="13"/>
      <c r="G454" s="13"/>
      <c r="H454" s="13"/>
      <c r="I454" s="13"/>
      <c r="J454" s="13"/>
      <c r="K454" s="13"/>
      <c r="L454" s="13"/>
      <c r="M454" s="13"/>
      <c r="N454" s="13"/>
      <c r="O454" s="13"/>
    </row>
    <row r="455" spans="2:15" s="2" customFormat="1" x14ac:dyDescent="0.2">
      <c r="B455" s="13"/>
      <c r="C455" s="13"/>
      <c r="D455" s="13"/>
      <c r="E455" s="13"/>
      <c r="F455" s="13"/>
      <c r="G455" s="13"/>
      <c r="H455" s="13"/>
      <c r="I455" s="13"/>
      <c r="J455" s="13"/>
      <c r="K455" s="13"/>
      <c r="L455" s="13"/>
      <c r="M455" s="13"/>
      <c r="N455" s="13"/>
      <c r="O455" s="13"/>
    </row>
    <row r="456" spans="2:15" s="2" customFormat="1" x14ac:dyDescent="0.2">
      <c r="B456" s="13"/>
      <c r="C456" s="13"/>
      <c r="D456" s="13"/>
      <c r="E456" s="13"/>
      <c r="F456" s="13"/>
      <c r="G456" s="13"/>
      <c r="H456" s="13"/>
      <c r="I456" s="13"/>
      <c r="J456" s="13"/>
      <c r="K456" s="13"/>
      <c r="L456" s="13"/>
      <c r="M456" s="13"/>
      <c r="N456" s="13"/>
      <c r="O456" s="13"/>
    </row>
    <row r="457" spans="2:15" s="2" customFormat="1" x14ac:dyDescent="0.2">
      <c r="B457" s="13"/>
      <c r="C457" s="13"/>
      <c r="D457" s="13"/>
      <c r="E457" s="13"/>
      <c r="F457" s="13"/>
      <c r="G457" s="13"/>
      <c r="H457" s="13"/>
      <c r="I457" s="13"/>
      <c r="J457" s="13"/>
      <c r="K457" s="13"/>
      <c r="L457" s="13"/>
      <c r="M457" s="13"/>
      <c r="N457" s="13"/>
      <c r="O457" s="13"/>
    </row>
    <row r="458" spans="2:15" s="2" customFormat="1" x14ac:dyDescent="0.2">
      <c r="B458" s="13"/>
      <c r="C458" s="13"/>
      <c r="D458" s="13"/>
      <c r="E458" s="13"/>
      <c r="F458" s="13"/>
      <c r="G458" s="13"/>
      <c r="H458" s="13"/>
      <c r="I458" s="13"/>
      <c r="J458" s="13"/>
      <c r="K458" s="13"/>
      <c r="L458" s="13"/>
      <c r="M458" s="13"/>
      <c r="N458" s="13"/>
      <c r="O458" s="13"/>
    </row>
    <row r="459" spans="2:15" s="2" customFormat="1" x14ac:dyDescent="0.2">
      <c r="B459" s="13"/>
      <c r="C459" s="13"/>
      <c r="D459" s="13"/>
      <c r="E459" s="13"/>
      <c r="F459" s="13"/>
      <c r="G459" s="13"/>
      <c r="H459" s="13"/>
      <c r="I459" s="13"/>
      <c r="J459" s="13"/>
      <c r="K459" s="13"/>
      <c r="L459" s="13"/>
      <c r="M459" s="13"/>
      <c r="N459" s="13"/>
      <c r="O459" s="13"/>
    </row>
    <row r="460" spans="2:15" s="2" customFormat="1" x14ac:dyDescent="0.2">
      <c r="B460" s="13"/>
      <c r="C460" s="13"/>
      <c r="D460" s="13"/>
      <c r="E460" s="13"/>
      <c r="F460" s="13"/>
      <c r="G460" s="13"/>
      <c r="H460" s="13"/>
      <c r="I460" s="13"/>
      <c r="J460" s="13"/>
      <c r="K460" s="13"/>
      <c r="L460" s="13"/>
      <c r="M460" s="13"/>
      <c r="N460" s="13"/>
      <c r="O460" s="13"/>
    </row>
    <row r="461" spans="2:15" s="2" customFormat="1" x14ac:dyDescent="0.2">
      <c r="B461" s="13"/>
      <c r="C461" s="13"/>
      <c r="D461" s="13"/>
      <c r="E461" s="13"/>
      <c r="F461" s="13"/>
      <c r="G461" s="13"/>
      <c r="H461" s="13"/>
      <c r="I461" s="13"/>
      <c r="J461" s="13"/>
      <c r="K461" s="13"/>
      <c r="L461" s="13"/>
      <c r="M461" s="13"/>
      <c r="N461" s="13"/>
      <c r="O461" s="13"/>
    </row>
    <row r="462" spans="2:15" s="2" customFormat="1" x14ac:dyDescent="0.2">
      <c r="B462" s="13"/>
      <c r="C462" s="13"/>
      <c r="D462" s="13"/>
      <c r="E462" s="13"/>
      <c r="F462" s="13"/>
      <c r="G462" s="13"/>
      <c r="H462" s="13"/>
      <c r="I462" s="13"/>
      <c r="J462" s="13"/>
      <c r="K462" s="13"/>
      <c r="L462" s="13"/>
      <c r="M462" s="13"/>
      <c r="N462" s="13"/>
      <c r="O462" s="13"/>
    </row>
    <row r="463" spans="2:15" s="2" customFormat="1" x14ac:dyDescent="0.2">
      <c r="B463" s="13"/>
      <c r="C463" s="13"/>
      <c r="D463" s="13"/>
      <c r="E463" s="13"/>
      <c r="F463" s="13"/>
      <c r="G463" s="13"/>
      <c r="H463" s="13"/>
      <c r="I463" s="13"/>
      <c r="J463" s="13"/>
      <c r="K463" s="13"/>
      <c r="L463" s="13"/>
      <c r="M463" s="13"/>
      <c r="N463" s="13"/>
      <c r="O463" s="13"/>
    </row>
    <row r="464" spans="2:15" s="2" customFormat="1" x14ac:dyDescent="0.2">
      <c r="B464" s="13"/>
      <c r="C464" s="13"/>
      <c r="D464" s="13"/>
      <c r="E464" s="13"/>
      <c r="F464" s="13"/>
      <c r="G464" s="13"/>
      <c r="H464" s="13"/>
      <c r="I464" s="13"/>
      <c r="J464" s="13"/>
      <c r="K464" s="13"/>
      <c r="L464" s="13"/>
      <c r="M464" s="13"/>
      <c r="N464" s="13"/>
      <c r="O464" s="13"/>
    </row>
    <row r="465" spans="2:15" s="2" customFormat="1" x14ac:dyDescent="0.2">
      <c r="B465" s="13"/>
      <c r="C465" s="13"/>
      <c r="D465" s="13"/>
      <c r="E465" s="13"/>
      <c r="F465" s="13"/>
      <c r="G465" s="13"/>
      <c r="H465" s="13"/>
      <c r="I465" s="13"/>
      <c r="J465" s="13"/>
      <c r="K465" s="13"/>
      <c r="L465" s="13"/>
      <c r="M465" s="13"/>
      <c r="N465" s="13"/>
      <c r="O465" s="13"/>
    </row>
    <row r="466" spans="2:15" s="2" customFormat="1" x14ac:dyDescent="0.2">
      <c r="B466" s="13"/>
      <c r="C466" s="13"/>
      <c r="D466" s="13"/>
      <c r="E466" s="13"/>
      <c r="F466" s="13"/>
      <c r="G466" s="13"/>
      <c r="H466" s="13"/>
      <c r="I466" s="13"/>
      <c r="J466" s="13"/>
      <c r="K466" s="13"/>
      <c r="L466" s="13"/>
      <c r="M466" s="13"/>
      <c r="N466" s="13"/>
      <c r="O466" s="13"/>
    </row>
    <row r="467" spans="2:15" s="2" customFormat="1" x14ac:dyDescent="0.2">
      <c r="B467" s="13"/>
      <c r="C467" s="13"/>
      <c r="D467" s="13"/>
      <c r="E467" s="13"/>
      <c r="F467" s="13"/>
      <c r="G467" s="13"/>
      <c r="H467" s="13"/>
      <c r="I467" s="13"/>
      <c r="J467" s="13"/>
      <c r="K467" s="13"/>
      <c r="L467" s="13"/>
      <c r="M467" s="13"/>
      <c r="N467" s="13"/>
      <c r="O467" s="13"/>
    </row>
    <row r="468" spans="2:15" s="2" customFormat="1" x14ac:dyDescent="0.2">
      <c r="B468" s="13"/>
      <c r="C468" s="13"/>
      <c r="D468" s="13"/>
      <c r="E468" s="13"/>
      <c r="F468" s="13"/>
      <c r="G468" s="13"/>
      <c r="H468" s="13"/>
      <c r="I468" s="13"/>
      <c r="J468" s="13"/>
      <c r="K468" s="13"/>
      <c r="L468" s="13"/>
      <c r="M468" s="13"/>
      <c r="N468" s="13"/>
      <c r="O468" s="13"/>
    </row>
    <row r="469" spans="2:15" s="2" customFormat="1" x14ac:dyDescent="0.2">
      <c r="B469" s="13"/>
      <c r="C469" s="13"/>
      <c r="D469" s="13"/>
      <c r="E469" s="13"/>
      <c r="F469" s="13"/>
      <c r="G469" s="13"/>
      <c r="H469" s="13"/>
      <c r="I469" s="13"/>
      <c r="J469" s="13"/>
      <c r="K469" s="13"/>
      <c r="L469" s="13"/>
      <c r="M469" s="13"/>
      <c r="N469" s="13"/>
      <c r="O469" s="13"/>
    </row>
    <row r="470" spans="2:15" s="2" customFormat="1" x14ac:dyDescent="0.2">
      <c r="B470" s="13"/>
      <c r="C470" s="13"/>
      <c r="D470" s="13"/>
      <c r="E470" s="13"/>
      <c r="F470" s="13"/>
      <c r="G470" s="13"/>
      <c r="H470" s="13"/>
      <c r="I470" s="13"/>
      <c r="J470" s="13"/>
      <c r="K470" s="13"/>
      <c r="L470" s="13"/>
      <c r="M470" s="13"/>
      <c r="N470" s="13"/>
      <c r="O470" s="13"/>
    </row>
    <row r="471" spans="2:15" s="2" customFormat="1" x14ac:dyDescent="0.2">
      <c r="B471" s="13"/>
      <c r="C471" s="13"/>
      <c r="D471" s="13"/>
      <c r="E471" s="13"/>
      <c r="F471" s="13"/>
      <c r="G471" s="13"/>
      <c r="H471" s="13"/>
      <c r="I471" s="13"/>
      <c r="J471" s="13"/>
      <c r="K471" s="13"/>
      <c r="L471" s="13"/>
      <c r="M471" s="13"/>
      <c r="N471" s="13"/>
      <c r="O471" s="13"/>
    </row>
    <row r="472" spans="2:15" s="2" customFormat="1" x14ac:dyDescent="0.2">
      <c r="B472" s="13"/>
      <c r="C472" s="13"/>
      <c r="D472" s="13"/>
      <c r="E472" s="13"/>
      <c r="F472" s="13"/>
      <c r="G472" s="13"/>
      <c r="H472" s="13"/>
      <c r="I472" s="13"/>
      <c r="J472" s="13"/>
      <c r="K472" s="13"/>
      <c r="L472" s="13"/>
      <c r="M472" s="13"/>
      <c r="N472" s="13"/>
      <c r="O472" s="13"/>
    </row>
    <row r="473" spans="2:15" s="2" customFormat="1" x14ac:dyDescent="0.2">
      <c r="B473" s="13"/>
      <c r="C473" s="13"/>
      <c r="D473" s="13"/>
      <c r="E473" s="13"/>
      <c r="F473" s="13"/>
      <c r="G473" s="13"/>
      <c r="H473" s="13"/>
      <c r="I473" s="13"/>
      <c r="J473" s="13"/>
      <c r="K473" s="13"/>
      <c r="L473" s="13"/>
      <c r="M473" s="13"/>
      <c r="N473" s="13"/>
      <c r="O473" s="13"/>
    </row>
    <row r="474" spans="2:15" s="2" customFormat="1" x14ac:dyDescent="0.2">
      <c r="B474" s="13"/>
      <c r="C474" s="13"/>
      <c r="D474" s="13"/>
      <c r="E474" s="13"/>
      <c r="F474" s="13"/>
      <c r="G474" s="13"/>
      <c r="H474" s="13"/>
      <c r="I474" s="13"/>
      <c r="J474" s="13"/>
      <c r="K474" s="13"/>
      <c r="L474" s="13"/>
      <c r="M474" s="13"/>
      <c r="N474" s="13"/>
      <c r="O474" s="13"/>
    </row>
    <row r="475" spans="2:15" s="2" customFormat="1" x14ac:dyDescent="0.2">
      <c r="B475" s="13"/>
      <c r="C475" s="13"/>
      <c r="D475" s="13"/>
      <c r="E475" s="13"/>
      <c r="F475" s="13"/>
      <c r="G475" s="13"/>
      <c r="H475" s="13"/>
      <c r="I475" s="13"/>
      <c r="J475" s="13"/>
      <c r="K475" s="13"/>
      <c r="L475" s="13"/>
      <c r="M475" s="13"/>
      <c r="N475" s="13"/>
      <c r="O475" s="13"/>
    </row>
    <row r="476" spans="2:15" s="2" customFormat="1" x14ac:dyDescent="0.2">
      <c r="B476" s="13"/>
      <c r="C476" s="13"/>
      <c r="D476" s="13"/>
      <c r="E476" s="13"/>
      <c r="F476" s="13"/>
      <c r="G476" s="13"/>
      <c r="H476" s="13"/>
      <c r="I476" s="13"/>
      <c r="J476" s="13"/>
      <c r="K476" s="13"/>
      <c r="L476" s="13"/>
      <c r="M476" s="13"/>
      <c r="N476" s="13"/>
      <c r="O476" s="13"/>
    </row>
    <row r="477" spans="2:15" s="2" customFormat="1" x14ac:dyDescent="0.2">
      <c r="B477" s="13"/>
      <c r="C477" s="13"/>
      <c r="D477" s="13"/>
      <c r="E477" s="13"/>
      <c r="F477" s="13"/>
      <c r="G477" s="13"/>
      <c r="H477" s="13"/>
      <c r="I477" s="13"/>
      <c r="J477" s="13"/>
      <c r="K477" s="13"/>
      <c r="L477" s="13"/>
      <c r="M477" s="13"/>
      <c r="N477" s="13"/>
      <c r="O477" s="13"/>
    </row>
    <row r="478" spans="2:15" s="2" customFormat="1" x14ac:dyDescent="0.2">
      <c r="B478" s="13"/>
      <c r="C478" s="13"/>
      <c r="D478" s="13"/>
      <c r="E478" s="13"/>
      <c r="F478" s="13"/>
      <c r="G478" s="13"/>
      <c r="H478" s="13"/>
      <c r="I478" s="13"/>
      <c r="J478" s="13"/>
      <c r="K478" s="13"/>
      <c r="L478" s="13"/>
      <c r="M478" s="13"/>
      <c r="N478" s="13"/>
      <c r="O478" s="13"/>
    </row>
    <row r="479" spans="2:15" s="2" customFormat="1" x14ac:dyDescent="0.2">
      <c r="B479" s="13"/>
      <c r="C479" s="13"/>
      <c r="D479" s="13"/>
      <c r="E479" s="13"/>
      <c r="F479" s="13"/>
      <c r="G479" s="13"/>
      <c r="H479" s="13"/>
      <c r="I479" s="13"/>
      <c r="J479" s="13"/>
      <c r="K479" s="13"/>
      <c r="L479" s="13"/>
      <c r="M479" s="13"/>
      <c r="N479" s="13"/>
      <c r="O479" s="13"/>
    </row>
    <row r="480" spans="2:15" s="2" customFormat="1" x14ac:dyDescent="0.2">
      <c r="B480" s="13"/>
      <c r="C480" s="13"/>
      <c r="D480" s="13"/>
      <c r="E480" s="13"/>
      <c r="F480" s="13"/>
      <c r="G480" s="13"/>
      <c r="H480" s="13"/>
      <c r="I480" s="13"/>
      <c r="J480" s="13"/>
      <c r="K480" s="13"/>
      <c r="L480" s="13"/>
      <c r="M480" s="13"/>
      <c r="N480" s="13"/>
      <c r="O480" s="13"/>
    </row>
    <row r="481" spans="2:15" s="2" customFormat="1" x14ac:dyDescent="0.2">
      <c r="B481" s="13"/>
      <c r="C481" s="13"/>
      <c r="D481" s="13"/>
      <c r="E481" s="13"/>
      <c r="F481" s="13"/>
      <c r="G481" s="13"/>
      <c r="H481" s="13"/>
      <c r="I481" s="13"/>
      <c r="J481" s="13"/>
      <c r="K481" s="13"/>
      <c r="L481" s="13"/>
      <c r="M481" s="13"/>
      <c r="N481" s="13"/>
      <c r="O481" s="13"/>
    </row>
    <row r="482" spans="2:15" s="2" customFormat="1" x14ac:dyDescent="0.2">
      <c r="B482" s="13"/>
      <c r="C482" s="13"/>
      <c r="D482" s="13"/>
      <c r="E482" s="13"/>
      <c r="F482" s="13"/>
      <c r="G482" s="13"/>
      <c r="H482" s="13"/>
      <c r="I482" s="13"/>
      <c r="J482" s="13"/>
      <c r="K482" s="13"/>
      <c r="L482" s="13"/>
      <c r="M482" s="13"/>
      <c r="N482" s="13"/>
      <c r="O482" s="13"/>
    </row>
    <row r="483" spans="2:15" s="2" customFormat="1" x14ac:dyDescent="0.2">
      <c r="B483" s="13"/>
      <c r="C483" s="13"/>
      <c r="D483" s="13"/>
      <c r="E483" s="13"/>
      <c r="F483" s="13"/>
      <c r="G483" s="13"/>
      <c r="H483" s="13"/>
      <c r="I483" s="13"/>
      <c r="J483" s="13"/>
      <c r="K483" s="13"/>
      <c r="L483" s="13"/>
      <c r="M483" s="13"/>
      <c r="N483" s="13"/>
      <c r="O483" s="13"/>
    </row>
    <row r="484" spans="2:15" s="2" customFormat="1" x14ac:dyDescent="0.2">
      <c r="B484" s="13"/>
      <c r="C484" s="13"/>
      <c r="D484" s="13"/>
      <c r="E484" s="13"/>
      <c r="F484" s="13"/>
      <c r="G484" s="13"/>
      <c r="H484" s="13"/>
      <c r="I484" s="13"/>
      <c r="J484" s="13"/>
      <c r="K484" s="13"/>
      <c r="L484" s="13"/>
      <c r="M484" s="13"/>
      <c r="N484" s="13"/>
      <c r="O484" s="13"/>
    </row>
    <row r="485" spans="2:15" s="2" customFormat="1" x14ac:dyDescent="0.2">
      <c r="B485" s="13"/>
      <c r="C485" s="13"/>
      <c r="D485" s="13"/>
      <c r="E485" s="13"/>
      <c r="F485" s="13"/>
      <c r="G485" s="13"/>
      <c r="H485" s="13"/>
      <c r="I485" s="13"/>
      <c r="J485" s="13"/>
      <c r="K485" s="13"/>
      <c r="L485" s="13"/>
      <c r="M485" s="13"/>
      <c r="N485" s="13"/>
      <c r="O485" s="13"/>
    </row>
    <row r="486" spans="2:15" s="2" customFormat="1" x14ac:dyDescent="0.2">
      <c r="B486" s="13"/>
      <c r="C486" s="13"/>
      <c r="D486" s="13"/>
      <c r="E486" s="13"/>
      <c r="F486" s="13"/>
      <c r="G486" s="13"/>
      <c r="H486" s="13"/>
      <c r="I486" s="13"/>
      <c r="J486" s="13"/>
      <c r="K486" s="13"/>
      <c r="L486" s="13"/>
      <c r="M486" s="13"/>
      <c r="N486" s="13"/>
      <c r="O486" s="13"/>
    </row>
    <row r="487" spans="2:15" s="2" customFormat="1" x14ac:dyDescent="0.2">
      <c r="B487" s="13"/>
      <c r="C487" s="13"/>
      <c r="D487" s="13"/>
      <c r="E487" s="13"/>
      <c r="F487" s="13"/>
      <c r="G487" s="13"/>
      <c r="H487" s="13"/>
      <c r="I487" s="13"/>
      <c r="J487" s="13"/>
      <c r="K487" s="13"/>
      <c r="L487" s="13"/>
      <c r="M487" s="13"/>
      <c r="N487" s="13"/>
      <c r="O487" s="13"/>
    </row>
    <row r="488" spans="2:15" s="2" customFormat="1" x14ac:dyDescent="0.2">
      <c r="B488" s="13"/>
      <c r="C488" s="13"/>
      <c r="D488" s="13"/>
      <c r="E488" s="13"/>
      <c r="F488" s="13"/>
      <c r="G488" s="13"/>
      <c r="H488" s="13"/>
      <c r="I488" s="13"/>
      <c r="J488" s="13"/>
      <c r="K488" s="13"/>
      <c r="L488" s="13"/>
      <c r="M488" s="13"/>
      <c r="N488" s="13"/>
      <c r="O488" s="13"/>
    </row>
    <row r="489" spans="2:15" s="2" customFormat="1" x14ac:dyDescent="0.2">
      <c r="B489" s="13"/>
      <c r="C489" s="13"/>
      <c r="D489" s="13"/>
      <c r="E489" s="13"/>
      <c r="F489" s="13"/>
      <c r="G489" s="13"/>
      <c r="H489" s="13"/>
      <c r="I489" s="13"/>
      <c r="J489" s="13"/>
      <c r="K489" s="13"/>
      <c r="L489" s="13"/>
      <c r="M489" s="13"/>
      <c r="N489" s="13"/>
      <c r="O489" s="13"/>
    </row>
    <row r="490" spans="2:15" s="2" customFormat="1" x14ac:dyDescent="0.2">
      <c r="B490" s="13"/>
      <c r="C490" s="13"/>
      <c r="D490" s="13"/>
      <c r="E490" s="13"/>
      <c r="F490" s="13"/>
      <c r="G490" s="13"/>
      <c r="H490" s="13"/>
      <c r="I490" s="13"/>
      <c r="J490" s="13"/>
      <c r="K490" s="13"/>
      <c r="L490" s="13"/>
      <c r="M490" s="13"/>
      <c r="N490" s="13"/>
      <c r="O490" s="13"/>
    </row>
    <row r="491" spans="2:15" s="2" customFormat="1" x14ac:dyDescent="0.2">
      <c r="B491" s="13"/>
      <c r="C491" s="13"/>
      <c r="D491" s="13"/>
      <c r="E491" s="13"/>
      <c r="F491" s="13"/>
      <c r="G491" s="13"/>
      <c r="H491" s="13"/>
      <c r="I491" s="13"/>
      <c r="J491" s="13"/>
      <c r="K491" s="13"/>
      <c r="L491" s="13"/>
      <c r="M491" s="13"/>
      <c r="N491" s="13"/>
      <c r="O491" s="13"/>
    </row>
    <row r="492" spans="2:15" s="2" customFormat="1" x14ac:dyDescent="0.2">
      <c r="B492" s="13"/>
      <c r="C492" s="13"/>
      <c r="D492" s="13"/>
      <c r="E492" s="13"/>
      <c r="F492" s="13"/>
      <c r="G492" s="13"/>
      <c r="H492" s="13"/>
      <c r="I492" s="13"/>
      <c r="J492" s="13"/>
      <c r="K492" s="13"/>
      <c r="L492" s="13"/>
      <c r="M492" s="13"/>
      <c r="N492" s="13"/>
      <c r="O492" s="13"/>
    </row>
    <row r="493" spans="2:15" s="2" customFormat="1" x14ac:dyDescent="0.2">
      <c r="B493" s="13"/>
      <c r="C493" s="13"/>
      <c r="D493" s="13"/>
      <c r="E493" s="13"/>
      <c r="F493" s="13"/>
      <c r="G493" s="13"/>
      <c r="H493" s="13"/>
      <c r="I493" s="13"/>
      <c r="J493" s="13"/>
      <c r="K493" s="13"/>
      <c r="L493" s="13"/>
      <c r="M493" s="13"/>
      <c r="N493" s="13"/>
      <c r="O493" s="13"/>
    </row>
    <row r="494" spans="2:15" s="2" customFormat="1" x14ac:dyDescent="0.2">
      <c r="B494" s="13"/>
      <c r="C494" s="13"/>
      <c r="D494" s="13"/>
      <c r="E494" s="13"/>
      <c r="F494" s="13"/>
      <c r="G494" s="13"/>
      <c r="H494" s="13"/>
      <c r="I494" s="13"/>
      <c r="J494" s="13"/>
      <c r="K494" s="13"/>
      <c r="L494" s="13"/>
      <c r="M494" s="13"/>
      <c r="N494" s="13"/>
      <c r="O494" s="13"/>
    </row>
    <row r="495" spans="2:15" s="2" customFormat="1" x14ac:dyDescent="0.2">
      <c r="B495" s="13"/>
      <c r="C495" s="13"/>
      <c r="D495" s="13"/>
      <c r="E495" s="13"/>
      <c r="F495" s="13"/>
      <c r="G495" s="13"/>
      <c r="H495" s="13"/>
      <c r="I495" s="13"/>
      <c r="J495" s="13"/>
      <c r="K495" s="13"/>
      <c r="L495" s="13"/>
      <c r="M495" s="13"/>
      <c r="N495" s="13"/>
      <c r="O495" s="13"/>
    </row>
    <row r="496" spans="2:15" s="2" customFormat="1" x14ac:dyDescent="0.2">
      <c r="B496" s="13"/>
      <c r="C496" s="13"/>
      <c r="D496" s="13"/>
      <c r="E496" s="13"/>
      <c r="F496" s="13"/>
      <c r="G496" s="13"/>
      <c r="H496" s="13"/>
      <c r="I496" s="13"/>
      <c r="J496" s="13"/>
      <c r="K496" s="13"/>
      <c r="L496" s="13"/>
      <c r="M496" s="13"/>
      <c r="N496" s="13"/>
      <c r="O496" s="13"/>
    </row>
    <row r="497" spans="2:15" s="2" customFormat="1" x14ac:dyDescent="0.2">
      <c r="B497" s="13"/>
      <c r="C497" s="13"/>
      <c r="D497" s="13"/>
      <c r="E497" s="13"/>
      <c r="F497" s="13"/>
      <c r="G497" s="13"/>
      <c r="H497" s="13"/>
      <c r="I497" s="13"/>
      <c r="J497" s="13"/>
      <c r="K497" s="13"/>
      <c r="L497" s="13"/>
      <c r="M497" s="13"/>
      <c r="N497" s="13"/>
      <c r="O497" s="13"/>
    </row>
    <row r="498" spans="2:15" s="2" customFormat="1" x14ac:dyDescent="0.2">
      <c r="B498" s="13"/>
      <c r="C498" s="13"/>
      <c r="D498" s="13"/>
      <c r="E498" s="13"/>
      <c r="F498" s="13"/>
      <c r="G498" s="13"/>
      <c r="H498" s="13"/>
      <c r="I498" s="13"/>
      <c r="J498" s="13"/>
      <c r="K498" s="13"/>
      <c r="L498" s="13"/>
      <c r="M498" s="13"/>
      <c r="N498" s="13"/>
      <c r="O498" s="13"/>
    </row>
    <row r="499" spans="2:15" s="2" customFormat="1" x14ac:dyDescent="0.2">
      <c r="B499" s="13"/>
      <c r="C499" s="13"/>
      <c r="D499" s="13"/>
      <c r="E499" s="13"/>
      <c r="F499" s="13"/>
      <c r="G499" s="13"/>
      <c r="H499" s="13"/>
      <c r="I499" s="13"/>
      <c r="J499" s="13"/>
      <c r="K499" s="13"/>
      <c r="L499" s="13"/>
      <c r="M499" s="13"/>
      <c r="N499" s="13"/>
      <c r="O499" s="13"/>
    </row>
    <row r="500" spans="2:15" s="2" customFormat="1" x14ac:dyDescent="0.2">
      <c r="B500" s="13"/>
      <c r="C500" s="13"/>
      <c r="D500" s="13"/>
      <c r="E500" s="13"/>
      <c r="F500" s="13"/>
      <c r="G500" s="13"/>
      <c r="H500" s="13"/>
      <c r="I500" s="13"/>
      <c r="J500" s="13"/>
      <c r="K500" s="13"/>
      <c r="L500" s="13"/>
      <c r="M500" s="13"/>
      <c r="N500" s="13"/>
      <c r="O500" s="13"/>
    </row>
  </sheetData>
  <mergeCells count="18">
    <mergeCell ref="B9:B12"/>
    <mergeCell ref="D9:M9"/>
    <mergeCell ref="D10:M10"/>
    <mergeCell ref="D11:M11"/>
    <mergeCell ref="D12:M12"/>
    <mergeCell ref="A1:N1"/>
    <mergeCell ref="A2:N2"/>
    <mergeCell ref="D4:M4"/>
    <mergeCell ref="D5:M5"/>
    <mergeCell ref="D6:M6"/>
    <mergeCell ref="C20:M20"/>
    <mergeCell ref="C25:M25"/>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5"/>
  <sheetViews>
    <sheetView tabSelected="1" zoomScaleNormal="100" workbookViewId="0"/>
  </sheetViews>
  <sheetFormatPr defaultColWidth="9.140625" defaultRowHeight="12.75" x14ac:dyDescent="0.2"/>
  <cols>
    <col min="1" max="1" width="1.85546875" style="2" customWidth="1"/>
    <col min="2" max="2" width="3.5703125" style="68"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15" t="s">
        <v>0</v>
      </c>
      <c r="C1" s="315"/>
      <c r="D1" s="315"/>
      <c r="E1" s="315"/>
      <c r="F1" s="315"/>
      <c r="G1" s="315"/>
      <c r="H1" s="315"/>
      <c r="I1" s="315"/>
      <c r="J1" s="315"/>
      <c r="K1" s="315"/>
      <c r="L1" s="315"/>
      <c r="M1" s="315"/>
      <c r="N1" s="315"/>
      <c r="O1" s="315"/>
      <c r="P1" s="315"/>
      <c r="Q1" s="315"/>
    </row>
    <row r="2" spans="1:25" ht="20.25" x14ac:dyDescent="0.3">
      <c r="B2" s="315" t="s">
        <v>35</v>
      </c>
      <c r="C2" s="315"/>
      <c r="D2" s="315"/>
      <c r="E2" s="315"/>
      <c r="F2" s="315"/>
      <c r="G2" s="315"/>
      <c r="H2" s="315"/>
      <c r="I2" s="315"/>
      <c r="J2" s="315"/>
      <c r="K2" s="315"/>
      <c r="L2" s="315"/>
      <c r="M2" s="315"/>
      <c r="N2" s="315"/>
      <c r="O2" s="315"/>
      <c r="P2" s="315"/>
      <c r="Q2" s="315"/>
    </row>
    <row r="3" spans="1:25" ht="5.25" customHeight="1" x14ac:dyDescent="0.2">
      <c r="B3" s="6"/>
      <c r="C3" s="2"/>
      <c r="D3" s="2"/>
      <c r="E3" s="2"/>
      <c r="F3" s="2"/>
      <c r="G3" s="2"/>
      <c r="H3" s="2"/>
      <c r="J3" s="2"/>
      <c r="K3" s="2"/>
      <c r="L3" s="2"/>
      <c r="M3" s="2"/>
      <c r="N3" s="2"/>
      <c r="O3" s="2"/>
      <c r="P3" s="2"/>
    </row>
    <row r="4" spans="1:25" ht="13.5" thickBot="1" x14ac:dyDescent="0.25">
      <c r="B4" s="342" t="s">
        <v>36</v>
      </c>
      <c r="C4" s="342"/>
      <c r="D4" s="235" t="s">
        <v>236</v>
      </c>
      <c r="E4" s="236"/>
      <c r="F4" s="13"/>
      <c r="G4" s="13"/>
      <c r="H4" s="13"/>
      <c r="I4" s="13"/>
      <c r="J4" s="13"/>
      <c r="K4" s="13"/>
      <c r="L4" s="13"/>
      <c r="M4" s="13"/>
      <c r="N4" s="13"/>
      <c r="O4" s="13"/>
      <c r="P4" s="2"/>
    </row>
    <row r="5" spans="1:25" ht="13.5" thickBot="1" x14ac:dyDescent="0.25">
      <c r="B5" s="342" t="s">
        <v>37</v>
      </c>
      <c r="C5" s="342"/>
      <c r="D5" s="237">
        <v>1</v>
      </c>
      <c r="E5" s="237" t="s">
        <v>38</v>
      </c>
      <c r="F5" s="238" t="s">
        <v>39</v>
      </c>
      <c r="G5" s="347" t="s">
        <v>367</v>
      </c>
      <c r="H5" s="347"/>
      <c r="I5" s="347"/>
      <c r="J5" s="347"/>
      <c r="K5" s="239"/>
      <c r="L5" s="239"/>
      <c r="M5" s="240" t="s">
        <v>17</v>
      </c>
      <c r="N5" s="241" t="str">
        <f>DQI!I8</f>
        <v>2,2,1,1,2</v>
      </c>
      <c r="O5" s="242"/>
      <c r="P5" s="13" t="s">
        <v>40</v>
      </c>
    </row>
    <row r="6" spans="1:25" ht="27.75" customHeight="1" x14ac:dyDescent="0.2">
      <c r="B6" s="348" t="s">
        <v>41</v>
      </c>
      <c r="C6" s="349"/>
      <c r="D6" s="350" t="s">
        <v>237</v>
      </c>
      <c r="E6" s="351"/>
      <c r="F6" s="351"/>
      <c r="G6" s="351"/>
      <c r="H6" s="351"/>
      <c r="I6" s="351"/>
      <c r="J6" s="351"/>
      <c r="K6" s="351"/>
      <c r="L6" s="351"/>
      <c r="M6" s="351"/>
      <c r="N6" s="351"/>
      <c r="O6" s="352"/>
      <c r="P6" s="17"/>
    </row>
    <row r="7" spans="1:25" ht="13.5" thickBot="1" x14ac:dyDescent="0.25">
      <c r="B7" s="6"/>
      <c r="C7" s="2"/>
      <c r="D7" s="2"/>
      <c r="E7" s="2"/>
      <c r="F7" s="2"/>
      <c r="G7" s="2"/>
      <c r="H7" s="2"/>
      <c r="J7" s="2"/>
      <c r="K7" s="2"/>
      <c r="L7" s="2"/>
      <c r="M7" s="2"/>
      <c r="N7" s="2"/>
      <c r="O7" s="2"/>
      <c r="P7" s="2"/>
    </row>
    <row r="8" spans="1:25" s="19" customFormat="1" ht="13.5" thickBot="1" x14ac:dyDescent="0.25">
      <c r="A8" s="18"/>
      <c r="B8" s="329" t="s">
        <v>42</v>
      </c>
      <c r="C8" s="330"/>
      <c r="D8" s="330"/>
      <c r="E8" s="330"/>
      <c r="F8" s="330"/>
      <c r="G8" s="330"/>
      <c r="H8" s="330"/>
      <c r="I8" s="330"/>
      <c r="J8" s="330"/>
      <c r="K8" s="330"/>
      <c r="L8" s="330"/>
      <c r="M8" s="330"/>
      <c r="N8" s="330"/>
      <c r="O8" s="330"/>
      <c r="P8" s="331"/>
      <c r="Q8" s="18"/>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342" t="s">
        <v>43</v>
      </c>
      <c r="C10" s="342"/>
      <c r="D10" s="353" t="s">
        <v>238</v>
      </c>
      <c r="E10" s="354"/>
      <c r="F10" s="2"/>
      <c r="G10" s="20" t="s">
        <v>44</v>
      </c>
      <c r="H10" s="21"/>
      <c r="I10" s="21"/>
      <c r="J10" s="21"/>
      <c r="K10" s="21"/>
      <c r="L10" s="21"/>
      <c r="M10" s="21"/>
      <c r="N10" s="21"/>
      <c r="O10" s="22"/>
      <c r="P10" s="2"/>
    </row>
    <row r="11" spans="1:25" x14ac:dyDescent="0.2">
      <c r="B11" s="355" t="s">
        <v>45</v>
      </c>
      <c r="C11" s="356"/>
      <c r="D11" s="333"/>
      <c r="E11" s="354"/>
      <c r="F11" s="2"/>
      <c r="G11" s="23" t="str">
        <f>CONCATENATE("Reference Flow: ",D5," ",E5," of ",G5)</f>
        <v>Reference Flow: 1 kg of carbon dioxide ready for reinjection</v>
      </c>
      <c r="H11" s="24"/>
      <c r="I11" s="24"/>
      <c r="J11" s="24"/>
      <c r="K11" s="24"/>
      <c r="L11" s="24"/>
      <c r="M11" s="24"/>
      <c r="N11" s="24"/>
      <c r="O11" s="25"/>
      <c r="P11" s="2"/>
    </row>
    <row r="12" spans="1:25" x14ac:dyDescent="0.2">
      <c r="B12" s="342" t="s">
        <v>46</v>
      </c>
      <c r="C12" s="342"/>
      <c r="D12" s="343">
        <v>2012</v>
      </c>
      <c r="E12" s="343"/>
      <c r="F12" s="2"/>
      <c r="G12" s="23"/>
      <c r="H12" s="24"/>
      <c r="I12" s="24"/>
      <c r="J12" s="24"/>
      <c r="K12" s="24"/>
      <c r="L12" s="24"/>
      <c r="M12" s="24"/>
      <c r="N12" s="24"/>
      <c r="O12" s="25"/>
      <c r="P12" s="2"/>
    </row>
    <row r="13" spans="1:25" ht="12.75" customHeight="1" x14ac:dyDescent="0.2">
      <c r="B13" s="342" t="s">
        <v>47</v>
      </c>
      <c r="C13" s="342"/>
      <c r="D13" s="343" t="s">
        <v>97</v>
      </c>
      <c r="E13" s="343"/>
      <c r="F13" s="2"/>
      <c r="G13" s="344" t="s">
        <v>366</v>
      </c>
      <c r="H13" s="345"/>
      <c r="I13" s="345"/>
      <c r="J13" s="345"/>
      <c r="K13" s="345"/>
      <c r="L13" s="345"/>
      <c r="M13" s="345"/>
      <c r="N13" s="345"/>
      <c r="O13" s="346"/>
      <c r="P13" s="2"/>
    </row>
    <row r="14" spans="1:25" x14ac:dyDescent="0.2">
      <c r="B14" s="342" t="s">
        <v>48</v>
      </c>
      <c r="C14" s="342"/>
      <c r="D14" s="343" t="s">
        <v>94</v>
      </c>
      <c r="E14" s="343"/>
      <c r="F14" s="2"/>
      <c r="G14" s="344"/>
      <c r="H14" s="345"/>
      <c r="I14" s="345"/>
      <c r="J14" s="345"/>
      <c r="K14" s="345"/>
      <c r="L14" s="345"/>
      <c r="M14" s="345"/>
      <c r="N14" s="345"/>
      <c r="O14" s="346"/>
      <c r="P14" s="2"/>
    </row>
    <row r="15" spans="1:25" x14ac:dyDescent="0.2">
      <c r="B15" s="342" t="s">
        <v>49</v>
      </c>
      <c r="C15" s="342"/>
      <c r="D15" s="343" t="s">
        <v>240</v>
      </c>
      <c r="E15" s="343"/>
      <c r="F15" s="2"/>
      <c r="G15" s="344"/>
      <c r="H15" s="345"/>
      <c r="I15" s="345"/>
      <c r="J15" s="345"/>
      <c r="K15" s="345"/>
      <c r="L15" s="345"/>
      <c r="M15" s="345"/>
      <c r="N15" s="345"/>
      <c r="O15" s="346"/>
      <c r="P15" s="2"/>
    </row>
    <row r="16" spans="1:25" x14ac:dyDescent="0.2">
      <c r="B16" s="342" t="s">
        <v>50</v>
      </c>
      <c r="C16" s="342"/>
      <c r="D16" s="343" t="s">
        <v>90</v>
      </c>
      <c r="E16" s="343"/>
      <c r="F16" s="2"/>
      <c r="G16" s="344"/>
      <c r="H16" s="345"/>
      <c r="I16" s="345"/>
      <c r="J16" s="345"/>
      <c r="K16" s="345"/>
      <c r="L16" s="345"/>
      <c r="M16" s="345"/>
      <c r="N16" s="345"/>
      <c r="O16" s="346"/>
      <c r="P16" s="2"/>
    </row>
    <row r="17" spans="1:25" ht="23.45" customHeight="1" x14ac:dyDescent="0.2">
      <c r="B17" s="336" t="s">
        <v>51</v>
      </c>
      <c r="C17" s="337"/>
      <c r="D17" s="338"/>
      <c r="E17" s="338"/>
      <c r="F17" s="2"/>
      <c r="G17" s="26" t="s">
        <v>241</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3.5" thickBot="1" x14ac:dyDescent="0.25">
      <c r="A20" s="18"/>
      <c r="B20" s="329" t="s">
        <v>52</v>
      </c>
      <c r="C20" s="330"/>
      <c r="D20" s="330"/>
      <c r="E20" s="330"/>
      <c r="F20" s="330"/>
      <c r="G20" s="330"/>
      <c r="H20" s="330"/>
      <c r="I20" s="330"/>
      <c r="J20" s="330"/>
      <c r="K20" s="330"/>
      <c r="L20" s="330"/>
      <c r="M20" s="330"/>
      <c r="N20" s="330"/>
      <c r="O20" s="330"/>
      <c r="P20" s="331"/>
      <c r="Q20" s="18"/>
      <c r="R20" s="18"/>
      <c r="S20" s="18"/>
      <c r="T20" s="18"/>
      <c r="U20" s="18"/>
      <c r="V20" s="18"/>
      <c r="W20" s="18"/>
      <c r="X20" s="18"/>
      <c r="Y20" s="18"/>
    </row>
    <row r="21" spans="1:25" x14ac:dyDescent="0.2">
      <c r="B21" s="6"/>
      <c r="C21" s="2"/>
      <c r="D21" s="2"/>
      <c r="E21" s="2"/>
      <c r="F21" s="2"/>
      <c r="G21" s="29" t="s">
        <v>53</v>
      </c>
      <c r="H21" s="2"/>
      <c r="J21" s="2"/>
      <c r="K21" s="2"/>
      <c r="L21" s="2"/>
      <c r="M21" s="2"/>
      <c r="N21" s="2"/>
      <c r="O21" s="2"/>
      <c r="P21" s="2"/>
    </row>
    <row r="22" spans="1:25" x14ac:dyDescent="0.2">
      <c r="B22" s="6"/>
      <c r="C22" s="30" t="s">
        <v>54</v>
      </c>
      <c r="D22" s="30" t="s">
        <v>55</v>
      </c>
      <c r="E22" s="30" t="s">
        <v>56</v>
      </c>
      <c r="F22" s="30" t="s">
        <v>57</v>
      </c>
      <c r="G22" s="30" t="s">
        <v>58</v>
      </c>
      <c r="H22" s="30" t="s">
        <v>59</v>
      </c>
      <c r="I22" s="30" t="s">
        <v>60</v>
      </c>
      <c r="J22" s="339" t="s">
        <v>61</v>
      </c>
      <c r="K22" s="340"/>
      <c r="L22" s="340"/>
      <c r="M22" s="340"/>
      <c r="N22" s="340"/>
      <c r="O22" s="340"/>
      <c r="P22" s="341"/>
    </row>
    <row r="23" spans="1:25" x14ac:dyDescent="0.2">
      <c r="B23" s="13">
        <f t="shared" ref="B23" si="0">LEN(C23)</f>
        <v>0</v>
      </c>
      <c r="C23" s="31"/>
      <c r="D23" s="32"/>
      <c r="E23" s="33"/>
      <c r="F23" s="34"/>
      <c r="G23" s="35"/>
      <c r="H23" s="36"/>
      <c r="I23" s="34"/>
      <c r="J23" s="333"/>
      <c r="K23" s="334"/>
      <c r="L23" s="334"/>
      <c r="M23" s="334"/>
      <c r="N23" s="334"/>
      <c r="O23" s="334"/>
      <c r="P23" s="335"/>
    </row>
    <row r="24" spans="1:25" x14ac:dyDescent="0.2">
      <c r="B24" s="6"/>
      <c r="C24" s="37" t="s">
        <v>62</v>
      </c>
      <c r="D24" s="38" t="s">
        <v>63</v>
      </c>
      <c r="E24" s="39"/>
      <c r="F24" s="39"/>
      <c r="G24" s="39"/>
      <c r="H24" s="40"/>
      <c r="I24" s="41"/>
      <c r="J24" s="42"/>
      <c r="K24" s="42"/>
      <c r="L24" s="42"/>
      <c r="M24" s="42"/>
      <c r="N24" s="42"/>
      <c r="O24" s="42"/>
      <c r="P24" s="43"/>
    </row>
    <row r="25" spans="1:25" ht="13.5" thickBot="1" x14ac:dyDescent="0.25">
      <c r="B25" s="6"/>
      <c r="C25" s="2"/>
      <c r="D25" s="2"/>
      <c r="E25" s="2"/>
      <c r="F25" s="2"/>
      <c r="G25" s="2"/>
      <c r="H25" s="2"/>
      <c r="J25" s="2"/>
      <c r="K25" s="2"/>
      <c r="L25" s="2"/>
      <c r="M25" s="2"/>
      <c r="N25" s="2"/>
      <c r="O25" s="2"/>
      <c r="P25" s="2"/>
    </row>
    <row r="26" spans="1:25" s="19" customFormat="1" ht="13.5" thickBot="1" x14ac:dyDescent="0.25">
      <c r="A26" s="18"/>
      <c r="B26" s="329" t="s">
        <v>64</v>
      </c>
      <c r="C26" s="330"/>
      <c r="D26" s="330"/>
      <c r="E26" s="330"/>
      <c r="F26" s="330"/>
      <c r="G26" s="330"/>
      <c r="H26" s="330"/>
      <c r="I26" s="330"/>
      <c r="J26" s="330"/>
      <c r="K26" s="330"/>
      <c r="L26" s="330"/>
      <c r="M26" s="330"/>
      <c r="N26" s="330"/>
      <c r="O26" s="330"/>
      <c r="P26" s="331"/>
      <c r="Q26" s="18"/>
      <c r="R26" s="18"/>
      <c r="S26" s="18"/>
      <c r="T26" s="18"/>
      <c r="U26" s="18"/>
      <c r="V26" s="18"/>
      <c r="W26" s="18"/>
      <c r="X26" s="18"/>
      <c r="Y26" s="18"/>
    </row>
    <row r="27" spans="1:25" x14ac:dyDescent="0.2">
      <c r="B27" s="6"/>
      <c r="C27" s="2"/>
      <c r="D27" s="2"/>
      <c r="E27" s="2"/>
      <c r="F27" s="2"/>
      <c r="G27" s="2"/>
      <c r="H27" s="29" t="s">
        <v>65</v>
      </c>
      <c r="J27" s="2"/>
      <c r="K27" s="2"/>
      <c r="L27" s="2"/>
      <c r="M27" s="2"/>
      <c r="N27" s="2"/>
      <c r="O27" s="2"/>
      <c r="P27" s="2"/>
    </row>
    <row r="28" spans="1:25" x14ac:dyDescent="0.2">
      <c r="B28" s="6"/>
      <c r="C28" s="30" t="s">
        <v>66</v>
      </c>
      <c r="D28" s="30" t="s">
        <v>67</v>
      </c>
      <c r="E28" s="30" t="s">
        <v>56</v>
      </c>
      <c r="F28" s="30" t="s">
        <v>68</v>
      </c>
      <c r="G28" s="30" t="s">
        <v>66</v>
      </c>
      <c r="H28" s="30" t="s">
        <v>59</v>
      </c>
      <c r="I28" s="30" t="s">
        <v>69</v>
      </c>
      <c r="J28" s="30" t="s">
        <v>70</v>
      </c>
      <c r="K28" s="30" t="s">
        <v>71</v>
      </c>
      <c r="L28" s="30" t="s">
        <v>72</v>
      </c>
      <c r="M28" s="30" t="s">
        <v>60</v>
      </c>
      <c r="N28" s="332" t="s">
        <v>61</v>
      </c>
      <c r="O28" s="332"/>
      <c r="P28" s="332"/>
      <c r="X28" s="18"/>
      <c r="Y28" s="18"/>
    </row>
    <row r="29" spans="1:25" ht="14.25" customHeight="1" x14ac:dyDescent="0.2">
      <c r="B29" s="6"/>
      <c r="C29" s="44"/>
      <c r="D29" s="45" t="s">
        <v>362</v>
      </c>
      <c r="E29" s="300">
        <f>'Mass Balance'!B111</f>
        <v>1.541412485871599</v>
      </c>
      <c r="F29" s="46" t="s">
        <v>38</v>
      </c>
      <c r="G29" s="265">
        <f>IF($C29="",1,VLOOKUP($C29,$C$22:$H$23,3,FALSE))</f>
        <v>1</v>
      </c>
      <c r="H29" s="48" t="str">
        <f>IF($C29="","",VLOOKUP($C23,$C$22:$H$23,6,FALSE))</f>
        <v/>
      </c>
      <c r="I29" s="302">
        <f>IF(D29="","",E29*G29*$D$5)</f>
        <v>1.541412485871599</v>
      </c>
      <c r="J29" s="46" t="s">
        <v>38</v>
      </c>
      <c r="K29" s="50" t="s">
        <v>87</v>
      </c>
      <c r="L29" s="46"/>
      <c r="M29" s="266" t="s">
        <v>371</v>
      </c>
      <c r="N29" s="327" t="s">
        <v>364</v>
      </c>
      <c r="O29" s="327"/>
      <c r="P29" s="327"/>
      <c r="X29" s="18"/>
      <c r="Y29" s="18"/>
    </row>
    <row r="30" spans="1:25" x14ac:dyDescent="0.2">
      <c r="B30" s="6"/>
      <c r="C30" s="46"/>
      <c r="D30" s="53"/>
      <c r="E30" s="46"/>
      <c r="F30" s="46"/>
      <c r="G30" s="47">
        <f>IF($C30="",1,VLOOKUP($C30,$C$22:$H$22,3,FALSE))</f>
        <v>1</v>
      </c>
      <c r="H30" s="48" t="str">
        <f>IF($C30="","",VLOOKUP($C30,$C$22:$H$22,4,FALSE))</f>
        <v/>
      </c>
      <c r="I30" s="49" t="str">
        <f t="shared" ref="I30" si="1">IF(D30="","",E30*G30*$D$5)</f>
        <v/>
      </c>
      <c r="J30" s="46"/>
      <c r="K30" s="50"/>
      <c r="L30" s="46"/>
      <c r="M30" s="51"/>
      <c r="N30" s="328"/>
      <c r="O30" s="328"/>
      <c r="P30" s="328"/>
      <c r="X30" s="18"/>
      <c r="Y30" s="18"/>
    </row>
    <row r="31" spans="1:25" x14ac:dyDescent="0.2">
      <c r="B31" s="6"/>
      <c r="C31" s="55" t="s">
        <v>62</v>
      </c>
      <c r="D31" s="38" t="s">
        <v>63</v>
      </c>
      <c r="E31" s="56" t="s">
        <v>73</v>
      </c>
      <c r="F31" s="38"/>
      <c r="G31" s="38"/>
      <c r="H31" s="38"/>
      <c r="I31" s="56" t="s">
        <v>74</v>
      </c>
      <c r="J31" s="38"/>
      <c r="K31" s="56"/>
      <c r="L31" s="38" t="s">
        <v>75</v>
      </c>
      <c r="M31" s="57"/>
      <c r="N31" s="326"/>
      <c r="O31" s="326"/>
      <c r="P31" s="326"/>
      <c r="X31" s="18"/>
      <c r="Y31" s="18"/>
    </row>
    <row r="32" spans="1:25" s="2" customFormat="1" ht="13.5" thickBot="1" x14ac:dyDescent="0.25">
      <c r="B32" s="6"/>
      <c r="X32" s="18"/>
      <c r="Y32" s="18"/>
    </row>
    <row r="33" spans="1:25" s="19" customFormat="1" ht="13.5" thickBot="1" x14ac:dyDescent="0.25">
      <c r="A33" s="18"/>
      <c r="B33" s="329" t="s">
        <v>76</v>
      </c>
      <c r="C33" s="330"/>
      <c r="D33" s="330"/>
      <c r="E33" s="330"/>
      <c r="F33" s="330"/>
      <c r="G33" s="330"/>
      <c r="H33" s="330"/>
      <c r="I33" s="330"/>
      <c r="J33" s="330"/>
      <c r="K33" s="330"/>
      <c r="L33" s="330"/>
      <c r="M33" s="330"/>
      <c r="N33" s="330"/>
      <c r="O33" s="330"/>
      <c r="P33" s="331"/>
      <c r="Q33" s="18"/>
      <c r="R33" s="18"/>
      <c r="S33" s="18"/>
      <c r="T33" s="18"/>
      <c r="U33" s="18"/>
      <c r="V33" s="18"/>
      <c r="W33" s="18"/>
      <c r="X33" s="18"/>
      <c r="Y33" s="18"/>
    </row>
    <row r="34" spans="1:25" x14ac:dyDescent="0.2">
      <c r="B34" s="6"/>
      <c r="C34" s="2"/>
      <c r="D34" s="2"/>
      <c r="E34" s="2"/>
      <c r="F34" s="2"/>
      <c r="G34" s="2"/>
      <c r="H34" s="29" t="s">
        <v>77</v>
      </c>
      <c r="J34" s="2"/>
      <c r="K34" s="2"/>
      <c r="L34" s="2"/>
      <c r="M34" s="2"/>
      <c r="N34" s="2"/>
      <c r="O34" s="2"/>
      <c r="P34" s="2"/>
      <c r="X34" s="18"/>
      <c r="Y34" s="18"/>
    </row>
    <row r="35" spans="1:25" x14ac:dyDescent="0.2">
      <c r="B35" s="6"/>
      <c r="C35" s="30" t="s">
        <v>66</v>
      </c>
      <c r="D35" s="30" t="s">
        <v>67</v>
      </c>
      <c r="E35" s="30" t="s">
        <v>56</v>
      </c>
      <c r="F35" s="30" t="s">
        <v>68</v>
      </c>
      <c r="G35" s="30" t="s">
        <v>66</v>
      </c>
      <c r="H35" s="30" t="s">
        <v>59</v>
      </c>
      <c r="I35" s="30" t="s">
        <v>69</v>
      </c>
      <c r="J35" s="30" t="s">
        <v>70</v>
      </c>
      <c r="K35" s="30" t="s">
        <v>71</v>
      </c>
      <c r="L35" s="30" t="s">
        <v>72</v>
      </c>
      <c r="M35" s="30" t="s">
        <v>60</v>
      </c>
      <c r="N35" s="332" t="s">
        <v>61</v>
      </c>
      <c r="O35" s="332"/>
      <c r="P35" s="332"/>
      <c r="X35" s="18"/>
      <c r="Y35" s="18"/>
    </row>
    <row r="36" spans="1:25" x14ac:dyDescent="0.2">
      <c r="B36" s="6"/>
      <c r="C36" s="58"/>
      <c r="D36" s="59" t="str">
        <f>G5</f>
        <v>carbon dioxide ready for reinjection</v>
      </c>
      <c r="E36" s="60">
        <v>1</v>
      </c>
      <c r="F36" s="60" t="s">
        <v>38</v>
      </c>
      <c r="G36" s="47">
        <f>IF($C36="",1,VLOOKUP($C36,$C$22:$H$22,3,FALSE))</f>
        <v>1</v>
      </c>
      <c r="H36" s="48" t="str">
        <f>IF($C36="","",VLOOKUP($C36,$C$22:$H$22,4,FALSE))</f>
        <v/>
      </c>
      <c r="I36" s="49">
        <f>IF(D36="","",E36*G36*$D$5)</f>
        <v>1</v>
      </c>
      <c r="J36" s="60" t="s">
        <v>38</v>
      </c>
      <c r="K36" s="50" t="s">
        <v>87</v>
      </c>
      <c r="L36" s="46"/>
      <c r="M36" s="61" t="s">
        <v>372</v>
      </c>
      <c r="N36" s="325" t="s">
        <v>78</v>
      </c>
      <c r="O36" s="325"/>
      <c r="P36" s="325"/>
      <c r="X36" s="18"/>
      <c r="Y36" s="18"/>
    </row>
    <row r="37" spans="1:25" x14ac:dyDescent="0.2">
      <c r="B37" s="6"/>
      <c r="C37" s="53"/>
      <c r="D37" s="62" t="s">
        <v>363</v>
      </c>
      <c r="E37" s="301">
        <f>'Mass Balance'!B112</f>
        <v>0.54141248587159918</v>
      </c>
      <c r="F37" s="60" t="s">
        <v>38</v>
      </c>
      <c r="G37" s="47">
        <f>IF($C37="",1,VLOOKUP($C37,$C$22:$H$22,3,FALSE))</f>
        <v>1</v>
      </c>
      <c r="H37" s="48" t="str">
        <f>IF($C37="","",VLOOKUP($C37,$C$22:$H$22,4,FALSE))</f>
        <v/>
      </c>
      <c r="I37" s="302">
        <f t="shared" ref="I37" si="2">IF(D37="","",E37*G37*$D$5)</f>
        <v>0.54141248587159918</v>
      </c>
      <c r="J37" s="53" t="s">
        <v>38</v>
      </c>
      <c r="K37" s="50" t="s">
        <v>87</v>
      </c>
      <c r="L37" s="46"/>
      <c r="M37" s="266" t="s">
        <v>372</v>
      </c>
      <c r="N37" s="325" t="s">
        <v>368</v>
      </c>
      <c r="O37" s="325"/>
      <c r="P37" s="325"/>
      <c r="X37" s="18"/>
      <c r="Y37" s="18"/>
    </row>
    <row r="38" spans="1:25" x14ac:dyDescent="0.2">
      <c r="B38" s="6"/>
      <c r="C38" s="53"/>
      <c r="D38" s="63"/>
      <c r="E38" s="60"/>
      <c r="F38" s="60"/>
      <c r="G38" s="47">
        <f>IF($C38="",1,VLOOKUP($C38,$C$22:$H$22,3,FALSE))</f>
        <v>1</v>
      </c>
      <c r="H38" s="48" t="str">
        <f>IF($C38="","",VLOOKUP($C38,$C$22:$H$22,4,FALSE))</f>
        <v/>
      </c>
      <c r="I38" s="49" t="str">
        <f>IF(D38="","",E38*G38*$D$5)</f>
        <v/>
      </c>
      <c r="J38" s="60"/>
      <c r="K38" s="50"/>
      <c r="L38" s="58"/>
      <c r="M38" s="51"/>
      <c r="N38" s="325"/>
      <c r="O38" s="325"/>
      <c r="P38" s="325"/>
      <c r="X38" s="18"/>
      <c r="Y38" s="18"/>
    </row>
    <row r="39" spans="1:25" x14ac:dyDescent="0.2">
      <c r="B39" s="6"/>
      <c r="C39" s="55" t="s">
        <v>62</v>
      </c>
      <c r="D39" s="64" t="s">
        <v>63</v>
      </c>
      <c r="E39" s="56" t="s">
        <v>73</v>
      </c>
      <c r="F39" s="38"/>
      <c r="G39" s="65"/>
      <c r="H39" s="66"/>
      <c r="I39" s="66"/>
      <c r="J39" s="38"/>
      <c r="K39" s="56"/>
      <c r="L39" s="38" t="s">
        <v>75</v>
      </c>
      <c r="M39" s="57"/>
      <c r="N39" s="326"/>
      <c r="O39" s="326"/>
      <c r="P39" s="326"/>
      <c r="X39" s="18"/>
      <c r="Y39" s="18"/>
    </row>
    <row r="40" spans="1:25" x14ac:dyDescent="0.2">
      <c r="B40" s="6"/>
      <c r="C40" s="2"/>
      <c r="D40" s="2"/>
      <c r="E40" s="2"/>
      <c r="F40" s="2"/>
      <c r="G40" s="2"/>
      <c r="H40" s="2"/>
      <c r="J40" s="2"/>
      <c r="K40" s="2"/>
      <c r="L40" s="2"/>
      <c r="M40" s="2"/>
      <c r="N40" s="2"/>
      <c r="O40" s="2"/>
      <c r="P40" s="2"/>
      <c r="X40" s="18"/>
      <c r="Y40" s="18"/>
    </row>
    <row r="41" spans="1:25" x14ac:dyDescent="0.2">
      <c r="B41" s="6"/>
      <c r="C41" s="2"/>
      <c r="D41" s="2"/>
      <c r="E41" s="2"/>
      <c r="F41" s="2"/>
      <c r="G41" s="2"/>
      <c r="H41" s="2"/>
      <c r="J41" s="2"/>
      <c r="K41" s="2"/>
      <c r="L41" s="2"/>
      <c r="M41" s="2"/>
      <c r="N41" s="2"/>
      <c r="O41" s="2"/>
      <c r="P41" s="2"/>
    </row>
    <row r="42" spans="1:25" x14ac:dyDescent="0.2">
      <c r="B42" s="6"/>
      <c r="C42" s="2"/>
      <c r="D42" s="2"/>
      <c r="E42" s="2"/>
      <c r="F42" s="2"/>
      <c r="G42" s="2"/>
      <c r="H42" s="2"/>
      <c r="J42" s="2"/>
      <c r="K42" s="2"/>
      <c r="L42" s="2"/>
      <c r="M42" s="2"/>
      <c r="N42" s="2"/>
      <c r="O42" s="2"/>
      <c r="P42" s="2"/>
    </row>
    <row r="43" spans="1:25" x14ac:dyDescent="0.2">
      <c r="B43" s="6"/>
      <c r="C43" s="2"/>
      <c r="D43" s="2"/>
      <c r="E43" s="2"/>
      <c r="F43" s="2"/>
      <c r="G43" s="2"/>
      <c r="H43" s="2"/>
      <c r="J43" s="2"/>
      <c r="K43" s="2"/>
      <c r="L43" s="2"/>
      <c r="M43" s="2"/>
      <c r="N43" s="2"/>
      <c r="O43" s="2"/>
      <c r="P43" s="2"/>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s="2" customFormat="1" x14ac:dyDescent="0.2">
      <c r="B48" s="6"/>
    </row>
    <row r="49" spans="2:2" s="2" customFormat="1" x14ac:dyDescent="0.2">
      <c r="B49" s="6"/>
    </row>
    <row r="50" spans="2:2" s="2" customFormat="1" x14ac:dyDescent="0.2">
      <c r="B50" s="6"/>
    </row>
    <row r="51" spans="2:2" s="2" customFormat="1" x14ac:dyDescent="0.2">
      <c r="B51" s="6"/>
    </row>
    <row r="52" spans="2:2" s="2" customFormat="1" x14ac:dyDescent="0.2">
      <c r="B52" s="6"/>
    </row>
    <row r="53" spans="2:2" s="2" customFormat="1" x14ac:dyDescent="0.2">
      <c r="B53" s="6"/>
    </row>
    <row r="54" spans="2:2" s="2" customFormat="1" x14ac:dyDescent="0.2">
      <c r="B54" s="6"/>
    </row>
    <row r="55" spans="2:2" s="2" customFormat="1" x14ac:dyDescent="0.2">
      <c r="B55" s="6"/>
    </row>
    <row r="56" spans="2:2" s="2" customFormat="1" x14ac:dyDescent="0.2">
      <c r="B56" s="6"/>
    </row>
    <row r="57" spans="2:2" s="2" customFormat="1" x14ac:dyDescent="0.2">
      <c r="B57" s="6"/>
    </row>
    <row r="58" spans="2:2" s="2" customFormat="1" x14ac:dyDescent="0.2">
      <c r="B58" s="6"/>
    </row>
    <row r="59" spans="2:2" s="2" customFormat="1" x14ac:dyDescent="0.2">
      <c r="B59" s="6"/>
    </row>
    <row r="60" spans="2:2" s="2" customFormat="1" x14ac:dyDescent="0.2">
      <c r="B60" s="6"/>
    </row>
    <row r="61" spans="2:2" s="2" customFormat="1" x14ac:dyDescent="0.2">
      <c r="B61" s="6"/>
    </row>
    <row r="62" spans="2:2" s="2" customFormat="1" x14ac:dyDescent="0.2">
      <c r="B62" s="6"/>
    </row>
    <row r="63" spans="2:2" s="2" customFormat="1" x14ac:dyDescent="0.2">
      <c r="B63" s="6"/>
    </row>
    <row r="64" spans="2:2"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1:25" s="2" customFormat="1" x14ac:dyDescent="0.2">
      <c r="B81" s="6"/>
    </row>
    <row r="82" spans="1:25" s="2" customFormat="1" x14ac:dyDescent="0.2">
      <c r="B82" s="6"/>
    </row>
    <row r="83" spans="1:25" s="2" customFormat="1" x14ac:dyDescent="0.2">
      <c r="B83" s="6"/>
    </row>
    <row r="84" spans="1:25" s="2" customFormat="1" x14ac:dyDescent="0.2">
      <c r="B84" s="6"/>
    </row>
    <row r="85" spans="1:25" s="2" customFormat="1" x14ac:dyDescent="0.2">
      <c r="B85" s="6"/>
    </row>
    <row r="86" spans="1:25" s="2" customFormat="1" x14ac:dyDescent="0.2">
      <c r="B86" s="6"/>
    </row>
    <row r="87" spans="1:25" s="2" customFormat="1" x14ac:dyDescent="0.2">
      <c r="B87" s="6"/>
    </row>
    <row r="88" spans="1:25" s="2" customFormat="1" x14ac:dyDescent="0.2">
      <c r="B88" s="6"/>
    </row>
    <row r="89" spans="1:25" s="2" customFormat="1" x14ac:dyDescent="0.2">
      <c r="B89" s="6"/>
    </row>
    <row r="90" spans="1:25" s="2" customFormat="1" x14ac:dyDescent="0.2">
      <c r="B90" s="6"/>
    </row>
    <row r="91" spans="1:25" s="2" customFormat="1" x14ac:dyDescent="0.2">
      <c r="B91" s="6"/>
    </row>
    <row r="92" spans="1:25" s="2" customFormat="1" x14ac:dyDescent="0.2">
      <c r="B92" s="6"/>
    </row>
    <row r="93" spans="1:25" s="2" customFormat="1" x14ac:dyDescent="0.2">
      <c r="B93" s="6"/>
    </row>
    <row r="94" spans="1:25" s="2" customFormat="1" x14ac:dyDescent="0.2">
      <c r="B94" s="6"/>
    </row>
    <row r="95" spans="1:25" s="2" customFormat="1" x14ac:dyDescent="0.2">
      <c r="B95" s="67" t="s">
        <v>79</v>
      </c>
    </row>
    <row r="96" spans="1:25" s="68" customFormat="1" x14ac:dyDescent="0.2">
      <c r="A96" s="6"/>
      <c r="B96" s="6"/>
      <c r="C96" s="6" t="s">
        <v>80</v>
      </c>
      <c r="D96" s="6" t="s">
        <v>81</v>
      </c>
      <c r="E96" s="6" t="s">
        <v>82</v>
      </c>
      <c r="F96" s="6"/>
      <c r="G96" s="6"/>
      <c r="H96" s="6" t="s">
        <v>72</v>
      </c>
      <c r="I96" s="6"/>
      <c r="J96" s="6" t="s">
        <v>71</v>
      </c>
      <c r="K96" s="6"/>
      <c r="L96" s="6"/>
      <c r="M96" s="6"/>
      <c r="N96" s="6"/>
      <c r="O96" s="6"/>
      <c r="P96" s="6"/>
      <c r="Q96" s="6"/>
      <c r="R96" s="6"/>
      <c r="S96" s="6"/>
      <c r="T96" s="6"/>
      <c r="U96" s="6"/>
      <c r="V96" s="6"/>
      <c r="W96" s="6"/>
      <c r="X96" s="6"/>
      <c r="Y96" s="6"/>
    </row>
    <row r="97" spans="2:16" x14ac:dyDescent="0.2">
      <c r="B97" s="6"/>
      <c r="C97" s="69" t="s">
        <v>75</v>
      </c>
      <c r="D97" s="69" t="s">
        <v>75</v>
      </c>
      <c r="E97" s="69" t="s">
        <v>75</v>
      </c>
      <c r="F97" s="2"/>
      <c r="G97" s="2"/>
      <c r="H97" s="69" t="s">
        <v>75</v>
      </c>
      <c r="J97" s="2"/>
      <c r="K97" s="2"/>
      <c r="L97" s="2"/>
      <c r="M97" s="2"/>
      <c r="N97" s="2"/>
      <c r="O97" s="2"/>
      <c r="P97" s="2"/>
    </row>
    <row r="98" spans="2:16" x14ac:dyDescent="0.2">
      <c r="B98" s="6"/>
      <c r="C98" s="13" t="s">
        <v>83</v>
      </c>
      <c r="D98" s="2" t="s">
        <v>84</v>
      </c>
      <c r="E98" s="2" t="s">
        <v>85</v>
      </c>
      <c r="F98" s="2"/>
      <c r="G98" s="2"/>
      <c r="H98" s="2" t="s">
        <v>86</v>
      </c>
      <c r="J98" s="2" t="s">
        <v>87</v>
      </c>
      <c r="K98" s="2"/>
      <c r="L98" s="2"/>
      <c r="M98" s="2"/>
      <c r="N98" s="2"/>
      <c r="O98" s="2"/>
      <c r="P98" s="2"/>
    </row>
    <row r="99" spans="2:16" x14ac:dyDescent="0.2">
      <c r="B99" s="6"/>
      <c r="C99" s="2" t="s">
        <v>88</v>
      </c>
      <c r="D99" s="2" t="s">
        <v>89</v>
      </c>
      <c r="E99" s="2" t="s">
        <v>90</v>
      </c>
      <c r="F99" s="2"/>
      <c r="G99" s="2"/>
      <c r="H99" s="2" t="s">
        <v>91</v>
      </c>
      <c r="J99" s="2" t="s">
        <v>92</v>
      </c>
      <c r="K99" s="2"/>
      <c r="L99" s="2"/>
      <c r="M99" s="2"/>
      <c r="N99" s="2"/>
      <c r="O99" s="2"/>
      <c r="P99" s="2"/>
    </row>
    <row r="100" spans="2:16" x14ac:dyDescent="0.2">
      <c r="B100" s="6"/>
      <c r="C100" s="2" t="s">
        <v>93</v>
      </c>
      <c r="D100" s="2" t="s">
        <v>94</v>
      </c>
      <c r="E100" s="2" t="s">
        <v>95</v>
      </c>
      <c r="F100" s="2"/>
      <c r="G100" s="2"/>
      <c r="H100" s="2" t="s">
        <v>96</v>
      </c>
      <c r="J100" s="2"/>
      <c r="K100" s="2"/>
      <c r="L100" s="2"/>
      <c r="M100" s="2"/>
      <c r="N100" s="2"/>
      <c r="O100" s="2"/>
      <c r="P100" s="2"/>
    </row>
    <row r="101" spans="2:16" x14ac:dyDescent="0.2">
      <c r="B101" s="6"/>
      <c r="C101" s="2" t="s">
        <v>97</v>
      </c>
      <c r="D101" s="2" t="s">
        <v>98</v>
      </c>
      <c r="E101" s="2" t="s">
        <v>99</v>
      </c>
      <c r="F101" s="2"/>
      <c r="G101" s="2"/>
      <c r="H101" s="2" t="s">
        <v>100</v>
      </c>
      <c r="J101" s="2"/>
      <c r="K101" s="2"/>
      <c r="L101" s="2"/>
      <c r="M101" s="2"/>
      <c r="N101" s="2"/>
      <c r="O101" s="2"/>
      <c r="P101" s="2"/>
    </row>
    <row r="102" spans="2:16" x14ac:dyDescent="0.2">
      <c r="B102" s="6"/>
      <c r="C102" s="2" t="s">
        <v>101</v>
      </c>
      <c r="D102" s="2"/>
      <c r="E102" s="2" t="s">
        <v>102</v>
      </c>
      <c r="F102" s="2"/>
      <c r="G102" s="2"/>
      <c r="H102" s="2" t="s">
        <v>102</v>
      </c>
      <c r="J102" s="2"/>
      <c r="K102" s="2"/>
      <c r="L102" s="2"/>
      <c r="M102" s="2"/>
      <c r="N102" s="2"/>
      <c r="O102" s="2"/>
      <c r="P102" s="2"/>
    </row>
    <row r="103" spans="2:16" x14ac:dyDescent="0.2">
      <c r="B103" s="6"/>
      <c r="C103" s="2" t="s">
        <v>103</v>
      </c>
      <c r="D103" s="2"/>
      <c r="E103" s="2"/>
      <c r="F103" s="2"/>
      <c r="G103" s="2"/>
      <c r="H103" s="2"/>
      <c r="J103" s="2"/>
      <c r="K103" s="2"/>
      <c r="L103" s="2"/>
      <c r="M103" s="2"/>
      <c r="N103" s="2"/>
      <c r="O103" s="2"/>
      <c r="P103" s="2"/>
    </row>
    <row r="104" spans="2:16" x14ac:dyDescent="0.2">
      <c r="B104" s="6"/>
      <c r="C104" s="2" t="s">
        <v>104</v>
      </c>
      <c r="D104" s="2"/>
      <c r="E104" s="2"/>
      <c r="F104" s="2"/>
      <c r="G104" s="2"/>
      <c r="H104" s="2"/>
      <c r="J104" s="2"/>
      <c r="K104" s="2"/>
      <c r="L104" s="2"/>
      <c r="M104" s="2"/>
      <c r="N104" s="2"/>
      <c r="O104" s="2"/>
      <c r="P104" s="2"/>
    </row>
    <row r="105" spans="2:16" x14ac:dyDescent="0.2">
      <c r="B105" s="6"/>
      <c r="C105" s="2" t="s">
        <v>105</v>
      </c>
      <c r="D105" s="2"/>
      <c r="E105" s="2"/>
      <c r="F105" s="2"/>
      <c r="G105" s="2"/>
      <c r="H105" s="2"/>
      <c r="J105" s="2"/>
      <c r="K105" s="2"/>
      <c r="L105" s="2"/>
      <c r="M105" s="2"/>
      <c r="N105" s="2"/>
      <c r="O105" s="2"/>
      <c r="P105" s="2"/>
    </row>
    <row r="106" spans="2:16" x14ac:dyDescent="0.2">
      <c r="B106" s="6"/>
      <c r="C106" s="13" t="s">
        <v>106</v>
      </c>
      <c r="D106" s="2"/>
      <c r="E106" s="2"/>
      <c r="F106" s="2"/>
      <c r="G106" s="2"/>
      <c r="H106" s="2"/>
      <c r="J106" s="2"/>
      <c r="K106" s="2"/>
      <c r="L106" s="2"/>
      <c r="M106" s="2"/>
      <c r="N106" s="2"/>
      <c r="O106" s="2"/>
      <c r="P106" s="2"/>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sheetData>
  <sheetProtection formatCells="0" formatRows="0" insertRows="0" insertHyperlinks="0" deleteRows="0" selectLockedCells="1"/>
  <mergeCells count="3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J23:P23"/>
    <mergeCell ref="B26:P26"/>
    <mergeCell ref="N28:P28"/>
    <mergeCell ref="B17:C17"/>
    <mergeCell ref="D17:E17"/>
    <mergeCell ref="B20:P20"/>
    <mergeCell ref="J22:P22"/>
    <mergeCell ref="N38:P38"/>
    <mergeCell ref="N39:P39"/>
    <mergeCell ref="N29:P29"/>
    <mergeCell ref="N36:P36"/>
    <mergeCell ref="N37:P37"/>
    <mergeCell ref="N30:P30"/>
    <mergeCell ref="N31:P31"/>
    <mergeCell ref="B33:P33"/>
    <mergeCell ref="N35:P35"/>
  </mergeCells>
  <conditionalFormatting sqref="H36:H39 H29:H30">
    <cfRule type="cellIs" dxfId="3" priority="4" stopIfTrue="1" operator="equal">
      <formula>0</formula>
    </cfRule>
  </conditionalFormatting>
  <conditionalFormatting sqref="G36:G39 G29:G30">
    <cfRule type="cellIs" dxfId="2" priority="3" stopIfTrue="1" operator="equal">
      <formula>1</formula>
    </cfRule>
  </conditionalFormatting>
  <conditionalFormatting sqref="G29">
    <cfRule type="cellIs" dxfId="1" priority="2" stopIfTrue="1" operator="equal">
      <formula>1</formula>
    </cfRule>
  </conditionalFormatting>
  <conditionalFormatting sqref="H29">
    <cfRule type="cellIs" dxfId="0" priority="1" stopIfTrue="1" operator="equal">
      <formula>0</formula>
    </cfRule>
  </conditionalFormatting>
  <dataValidations count="7">
    <dataValidation type="list" allowBlank="1" showInputMessage="1" showErrorMessage="1" sqref="WVT983025:WVT983032 L36:L37 WLX983025:WLX983032 WCB983025:WCB983032 VSF983025:VSF983032 VIJ983025:VIJ983032 UYN983025:UYN983032 UOR983025:UOR983032 UEV983025:UEV983032 TUZ983025:TUZ983032 TLD983025:TLD983032 TBH983025:TBH983032 SRL983025:SRL983032 SHP983025:SHP983032 RXT983025:RXT983032 RNX983025:RNX983032 REB983025:REB983032 QUF983025:QUF983032 QKJ983025:QKJ983032 QAN983025:QAN983032 PQR983025:PQR983032 PGV983025:PGV983032 OWZ983025:OWZ983032 OND983025:OND983032 ODH983025:ODH983032 NTL983025:NTL983032 NJP983025:NJP983032 MZT983025:MZT983032 MPX983025:MPX983032 MGB983025:MGB983032 LWF983025:LWF983032 LMJ983025:LMJ983032 LCN983025:LCN983032 KSR983025:KSR983032 KIV983025:KIV983032 JYZ983025:JYZ983032 JPD983025:JPD983032 JFH983025:JFH983032 IVL983025:IVL983032 ILP983025:ILP983032 IBT983025:IBT983032 HRX983025:HRX983032 HIB983025:HIB983032 GYF983025:GYF983032 GOJ983025:GOJ983032 GEN983025:GEN983032 FUR983025:FUR983032 FKV983025:FKV983032 FAZ983025:FAZ983032 ERD983025:ERD983032 EHH983025:EHH983032 DXL983025:DXL983032 DNP983025:DNP983032 DDT983025:DDT983032 CTX983025:CTX983032 CKB983025:CKB983032 CAF983025:CAF983032 BQJ983025:BQJ983032 BGN983025:BGN983032 AWR983025:AWR983032 AMV983025:AMV983032 ACZ983025:ACZ983032 TD983025:TD983032 JH983025:JH983032 L983025:L983032 WVT917489:WVT917496 WLX917489:WLX917496 WCB917489:WCB917496 VSF917489:VSF917496 VIJ917489:VIJ917496 UYN917489:UYN917496 UOR917489:UOR917496 UEV917489:UEV917496 TUZ917489:TUZ917496 TLD917489:TLD917496 TBH917489:TBH917496 SRL917489:SRL917496 SHP917489:SHP917496 RXT917489:RXT917496 RNX917489:RNX917496 REB917489:REB917496 QUF917489:QUF917496 QKJ917489:QKJ917496 QAN917489:QAN917496 PQR917489:PQR917496 PGV917489:PGV917496 OWZ917489:OWZ917496 OND917489:OND917496 ODH917489:ODH917496 NTL917489:NTL917496 NJP917489:NJP917496 MZT917489:MZT917496 MPX917489:MPX917496 MGB917489:MGB917496 LWF917489:LWF917496 LMJ917489:LMJ917496 LCN917489:LCN917496 KSR917489:KSR917496 KIV917489:KIV917496 JYZ917489:JYZ917496 JPD917489:JPD917496 JFH917489:JFH917496 IVL917489:IVL917496 ILP917489:ILP917496 IBT917489:IBT917496 HRX917489:HRX917496 HIB917489:HIB917496 GYF917489:GYF917496 GOJ917489:GOJ917496 GEN917489:GEN917496 FUR917489:FUR917496 FKV917489:FKV917496 FAZ917489:FAZ917496 ERD917489:ERD917496 EHH917489:EHH917496 DXL917489:DXL917496 DNP917489:DNP917496 DDT917489:DDT917496 CTX917489:CTX917496 CKB917489:CKB917496 CAF917489:CAF917496 BQJ917489:BQJ917496 BGN917489:BGN917496 AWR917489:AWR917496 AMV917489:AMV917496 ACZ917489:ACZ917496 TD917489:TD917496 JH917489:JH917496 L917489:L917496 WVT851953:WVT851960 WLX851953:WLX851960 WCB851953:WCB851960 VSF851953:VSF851960 VIJ851953:VIJ851960 UYN851953:UYN851960 UOR851953:UOR851960 UEV851953:UEV851960 TUZ851953:TUZ851960 TLD851953:TLD851960 TBH851953:TBH851960 SRL851953:SRL851960 SHP851953:SHP851960 RXT851953:RXT851960 RNX851953:RNX851960 REB851953:REB851960 QUF851953:QUF851960 QKJ851953:QKJ851960 QAN851953:QAN851960 PQR851953:PQR851960 PGV851953:PGV851960 OWZ851953:OWZ851960 OND851953:OND851960 ODH851953:ODH851960 NTL851953:NTL851960 NJP851953:NJP851960 MZT851953:MZT851960 MPX851953:MPX851960 MGB851953:MGB851960 LWF851953:LWF851960 LMJ851953:LMJ851960 LCN851953:LCN851960 KSR851953:KSR851960 KIV851953:KIV851960 JYZ851953:JYZ851960 JPD851953:JPD851960 JFH851953:JFH851960 IVL851953:IVL851960 ILP851953:ILP851960 IBT851953:IBT851960 HRX851953:HRX851960 HIB851953:HIB851960 GYF851953:GYF851960 GOJ851953:GOJ851960 GEN851953:GEN851960 FUR851953:FUR851960 FKV851953:FKV851960 FAZ851953:FAZ851960 ERD851953:ERD851960 EHH851953:EHH851960 DXL851953:DXL851960 DNP851953:DNP851960 DDT851953:DDT851960 CTX851953:CTX851960 CKB851953:CKB851960 CAF851953:CAF851960 BQJ851953:BQJ851960 BGN851953:BGN851960 AWR851953:AWR851960 AMV851953:AMV851960 ACZ851953:ACZ851960 TD851953:TD851960 JH851953:JH851960 L851953:L851960 WVT786417:WVT786424 WLX786417:WLX786424 WCB786417:WCB786424 VSF786417:VSF786424 VIJ786417:VIJ786424 UYN786417:UYN786424 UOR786417:UOR786424 UEV786417:UEV786424 TUZ786417:TUZ786424 TLD786417:TLD786424 TBH786417:TBH786424 SRL786417:SRL786424 SHP786417:SHP786424 RXT786417:RXT786424 RNX786417:RNX786424 REB786417:REB786424 QUF786417:QUF786424 QKJ786417:QKJ786424 QAN786417:QAN786424 PQR786417:PQR786424 PGV786417:PGV786424 OWZ786417:OWZ786424 OND786417:OND786424 ODH786417:ODH786424 NTL786417:NTL786424 NJP786417:NJP786424 MZT786417:MZT786424 MPX786417:MPX786424 MGB786417:MGB786424 LWF786417:LWF786424 LMJ786417:LMJ786424 LCN786417:LCN786424 KSR786417:KSR786424 KIV786417:KIV786424 JYZ786417:JYZ786424 JPD786417:JPD786424 JFH786417:JFH786424 IVL786417:IVL786424 ILP786417:ILP786424 IBT786417:IBT786424 HRX786417:HRX786424 HIB786417:HIB786424 GYF786417:GYF786424 GOJ786417:GOJ786424 GEN786417:GEN786424 FUR786417:FUR786424 FKV786417:FKV786424 FAZ786417:FAZ786424 ERD786417:ERD786424 EHH786417:EHH786424 DXL786417:DXL786424 DNP786417:DNP786424 DDT786417:DDT786424 CTX786417:CTX786424 CKB786417:CKB786424 CAF786417:CAF786424 BQJ786417:BQJ786424 BGN786417:BGN786424 AWR786417:AWR786424 AMV786417:AMV786424 ACZ786417:ACZ786424 TD786417:TD786424 JH786417:JH786424 L786417:L786424 WVT720881:WVT720888 WLX720881:WLX720888 WCB720881:WCB720888 VSF720881:VSF720888 VIJ720881:VIJ720888 UYN720881:UYN720888 UOR720881:UOR720888 UEV720881:UEV720888 TUZ720881:TUZ720888 TLD720881:TLD720888 TBH720881:TBH720888 SRL720881:SRL720888 SHP720881:SHP720888 RXT720881:RXT720888 RNX720881:RNX720888 REB720881:REB720888 QUF720881:QUF720888 QKJ720881:QKJ720888 QAN720881:QAN720888 PQR720881:PQR720888 PGV720881:PGV720888 OWZ720881:OWZ720888 OND720881:OND720888 ODH720881:ODH720888 NTL720881:NTL720888 NJP720881:NJP720888 MZT720881:MZT720888 MPX720881:MPX720888 MGB720881:MGB720888 LWF720881:LWF720888 LMJ720881:LMJ720888 LCN720881:LCN720888 KSR720881:KSR720888 KIV720881:KIV720888 JYZ720881:JYZ720888 JPD720881:JPD720888 JFH720881:JFH720888 IVL720881:IVL720888 ILP720881:ILP720888 IBT720881:IBT720888 HRX720881:HRX720888 HIB720881:HIB720888 GYF720881:GYF720888 GOJ720881:GOJ720888 GEN720881:GEN720888 FUR720881:FUR720888 FKV720881:FKV720888 FAZ720881:FAZ720888 ERD720881:ERD720888 EHH720881:EHH720888 DXL720881:DXL720888 DNP720881:DNP720888 DDT720881:DDT720888 CTX720881:CTX720888 CKB720881:CKB720888 CAF720881:CAF720888 BQJ720881:BQJ720888 BGN720881:BGN720888 AWR720881:AWR720888 AMV720881:AMV720888 ACZ720881:ACZ720888 TD720881:TD720888 JH720881:JH720888 L720881:L720888 WVT655345:WVT655352 WLX655345:WLX655352 WCB655345:WCB655352 VSF655345:VSF655352 VIJ655345:VIJ655352 UYN655345:UYN655352 UOR655345:UOR655352 UEV655345:UEV655352 TUZ655345:TUZ655352 TLD655345:TLD655352 TBH655345:TBH655352 SRL655345:SRL655352 SHP655345:SHP655352 RXT655345:RXT655352 RNX655345:RNX655352 REB655345:REB655352 QUF655345:QUF655352 QKJ655345:QKJ655352 QAN655345:QAN655352 PQR655345:PQR655352 PGV655345:PGV655352 OWZ655345:OWZ655352 OND655345:OND655352 ODH655345:ODH655352 NTL655345:NTL655352 NJP655345:NJP655352 MZT655345:MZT655352 MPX655345:MPX655352 MGB655345:MGB655352 LWF655345:LWF655352 LMJ655345:LMJ655352 LCN655345:LCN655352 KSR655345:KSR655352 KIV655345:KIV655352 JYZ655345:JYZ655352 JPD655345:JPD655352 JFH655345:JFH655352 IVL655345:IVL655352 ILP655345:ILP655352 IBT655345:IBT655352 HRX655345:HRX655352 HIB655345:HIB655352 GYF655345:GYF655352 GOJ655345:GOJ655352 GEN655345:GEN655352 FUR655345:FUR655352 FKV655345:FKV655352 FAZ655345:FAZ655352 ERD655345:ERD655352 EHH655345:EHH655352 DXL655345:DXL655352 DNP655345:DNP655352 DDT655345:DDT655352 CTX655345:CTX655352 CKB655345:CKB655352 CAF655345:CAF655352 BQJ655345:BQJ655352 BGN655345:BGN655352 AWR655345:AWR655352 AMV655345:AMV655352 ACZ655345:ACZ655352 TD655345:TD655352 JH655345:JH655352 L655345:L655352 WVT589809:WVT589816 WLX589809:WLX589816 WCB589809:WCB589816 VSF589809:VSF589816 VIJ589809:VIJ589816 UYN589809:UYN589816 UOR589809:UOR589816 UEV589809:UEV589816 TUZ589809:TUZ589816 TLD589809:TLD589816 TBH589809:TBH589816 SRL589809:SRL589816 SHP589809:SHP589816 RXT589809:RXT589816 RNX589809:RNX589816 REB589809:REB589816 QUF589809:QUF589816 QKJ589809:QKJ589816 QAN589809:QAN589816 PQR589809:PQR589816 PGV589809:PGV589816 OWZ589809:OWZ589816 OND589809:OND589816 ODH589809:ODH589816 NTL589809:NTL589816 NJP589809:NJP589816 MZT589809:MZT589816 MPX589809:MPX589816 MGB589809:MGB589816 LWF589809:LWF589816 LMJ589809:LMJ589816 LCN589809:LCN589816 KSR589809:KSR589816 KIV589809:KIV589816 JYZ589809:JYZ589816 JPD589809:JPD589816 JFH589809:JFH589816 IVL589809:IVL589816 ILP589809:ILP589816 IBT589809:IBT589816 HRX589809:HRX589816 HIB589809:HIB589816 GYF589809:GYF589816 GOJ589809:GOJ589816 GEN589809:GEN589816 FUR589809:FUR589816 FKV589809:FKV589816 FAZ589809:FAZ589816 ERD589809:ERD589816 EHH589809:EHH589816 DXL589809:DXL589816 DNP589809:DNP589816 DDT589809:DDT589816 CTX589809:CTX589816 CKB589809:CKB589816 CAF589809:CAF589816 BQJ589809:BQJ589816 BGN589809:BGN589816 AWR589809:AWR589816 AMV589809:AMV589816 ACZ589809:ACZ589816 TD589809:TD589816 JH589809:JH589816 L589809:L589816 WVT524273:WVT524280 WLX524273:WLX524280 WCB524273:WCB524280 VSF524273:VSF524280 VIJ524273:VIJ524280 UYN524273:UYN524280 UOR524273:UOR524280 UEV524273:UEV524280 TUZ524273:TUZ524280 TLD524273:TLD524280 TBH524273:TBH524280 SRL524273:SRL524280 SHP524273:SHP524280 RXT524273:RXT524280 RNX524273:RNX524280 REB524273:REB524280 QUF524273:QUF524280 QKJ524273:QKJ524280 QAN524273:QAN524280 PQR524273:PQR524280 PGV524273:PGV524280 OWZ524273:OWZ524280 OND524273:OND524280 ODH524273:ODH524280 NTL524273:NTL524280 NJP524273:NJP524280 MZT524273:MZT524280 MPX524273:MPX524280 MGB524273:MGB524280 LWF524273:LWF524280 LMJ524273:LMJ524280 LCN524273:LCN524280 KSR524273:KSR524280 KIV524273:KIV524280 JYZ524273:JYZ524280 JPD524273:JPD524280 JFH524273:JFH524280 IVL524273:IVL524280 ILP524273:ILP524280 IBT524273:IBT524280 HRX524273:HRX524280 HIB524273:HIB524280 GYF524273:GYF524280 GOJ524273:GOJ524280 GEN524273:GEN524280 FUR524273:FUR524280 FKV524273:FKV524280 FAZ524273:FAZ524280 ERD524273:ERD524280 EHH524273:EHH524280 DXL524273:DXL524280 DNP524273:DNP524280 DDT524273:DDT524280 CTX524273:CTX524280 CKB524273:CKB524280 CAF524273:CAF524280 BQJ524273:BQJ524280 BGN524273:BGN524280 AWR524273:AWR524280 AMV524273:AMV524280 ACZ524273:ACZ524280 TD524273:TD524280 JH524273:JH524280 L524273:L524280 WVT458737:WVT458744 WLX458737:WLX458744 WCB458737:WCB458744 VSF458737:VSF458744 VIJ458737:VIJ458744 UYN458737:UYN458744 UOR458737:UOR458744 UEV458737:UEV458744 TUZ458737:TUZ458744 TLD458737:TLD458744 TBH458737:TBH458744 SRL458737:SRL458744 SHP458737:SHP458744 RXT458737:RXT458744 RNX458737:RNX458744 REB458737:REB458744 QUF458737:QUF458744 QKJ458737:QKJ458744 QAN458737:QAN458744 PQR458737:PQR458744 PGV458737:PGV458744 OWZ458737:OWZ458744 OND458737:OND458744 ODH458737:ODH458744 NTL458737:NTL458744 NJP458737:NJP458744 MZT458737:MZT458744 MPX458737:MPX458744 MGB458737:MGB458744 LWF458737:LWF458744 LMJ458737:LMJ458744 LCN458737:LCN458744 KSR458737:KSR458744 KIV458737:KIV458744 JYZ458737:JYZ458744 JPD458737:JPD458744 JFH458737:JFH458744 IVL458737:IVL458744 ILP458737:ILP458744 IBT458737:IBT458744 HRX458737:HRX458744 HIB458737:HIB458744 GYF458737:GYF458744 GOJ458737:GOJ458744 GEN458737:GEN458744 FUR458737:FUR458744 FKV458737:FKV458744 FAZ458737:FAZ458744 ERD458737:ERD458744 EHH458737:EHH458744 DXL458737:DXL458744 DNP458737:DNP458744 DDT458737:DDT458744 CTX458737:CTX458744 CKB458737:CKB458744 CAF458737:CAF458744 BQJ458737:BQJ458744 BGN458737:BGN458744 AWR458737:AWR458744 AMV458737:AMV458744 ACZ458737:ACZ458744 TD458737:TD458744 JH458737:JH458744 L458737:L458744 WVT393201:WVT393208 WLX393201:WLX393208 WCB393201:WCB393208 VSF393201:VSF393208 VIJ393201:VIJ393208 UYN393201:UYN393208 UOR393201:UOR393208 UEV393201:UEV393208 TUZ393201:TUZ393208 TLD393201:TLD393208 TBH393201:TBH393208 SRL393201:SRL393208 SHP393201:SHP393208 RXT393201:RXT393208 RNX393201:RNX393208 REB393201:REB393208 QUF393201:QUF393208 QKJ393201:QKJ393208 QAN393201:QAN393208 PQR393201:PQR393208 PGV393201:PGV393208 OWZ393201:OWZ393208 OND393201:OND393208 ODH393201:ODH393208 NTL393201:NTL393208 NJP393201:NJP393208 MZT393201:MZT393208 MPX393201:MPX393208 MGB393201:MGB393208 LWF393201:LWF393208 LMJ393201:LMJ393208 LCN393201:LCN393208 KSR393201:KSR393208 KIV393201:KIV393208 JYZ393201:JYZ393208 JPD393201:JPD393208 JFH393201:JFH393208 IVL393201:IVL393208 ILP393201:ILP393208 IBT393201:IBT393208 HRX393201:HRX393208 HIB393201:HIB393208 GYF393201:GYF393208 GOJ393201:GOJ393208 GEN393201:GEN393208 FUR393201:FUR393208 FKV393201:FKV393208 FAZ393201:FAZ393208 ERD393201:ERD393208 EHH393201:EHH393208 DXL393201:DXL393208 DNP393201:DNP393208 DDT393201:DDT393208 CTX393201:CTX393208 CKB393201:CKB393208 CAF393201:CAF393208 BQJ393201:BQJ393208 BGN393201:BGN393208 AWR393201:AWR393208 AMV393201:AMV393208 ACZ393201:ACZ393208 TD393201:TD393208 JH393201:JH393208 L393201:L393208 WVT327665:WVT327672 WLX327665:WLX327672 WCB327665:WCB327672 VSF327665:VSF327672 VIJ327665:VIJ327672 UYN327665:UYN327672 UOR327665:UOR327672 UEV327665:UEV327672 TUZ327665:TUZ327672 TLD327665:TLD327672 TBH327665:TBH327672 SRL327665:SRL327672 SHP327665:SHP327672 RXT327665:RXT327672 RNX327665:RNX327672 REB327665:REB327672 QUF327665:QUF327672 QKJ327665:QKJ327672 QAN327665:QAN327672 PQR327665:PQR327672 PGV327665:PGV327672 OWZ327665:OWZ327672 OND327665:OND327672 ODH327665:ODH327672 NTL327665:NTL327672 NJP327665:NJP327672 MZT327665:MZT327672 MPX327665:MPX327672 MGB327665:MGB327672 LWF327665:LWF327672 LMJ327665:LMJ327672 LCN327665:LCN327672 KSR327665:KSR327672 KIV327665:KIV327672 JYZ327665:JYZ327672 JPD327665:JPD327672 JFH327665:JFH327672 IVL327665:IVL327672 ILP327665:ILP327672 IBT327665:IBT327672 HRX327665:HRX327672 HIB327665:HIB327672 GYF327665:GYF327672 GOJ327665:GOJ327672 GEN327665:GEN327672 FUR327665:FUR327672 FKV327665:FKV327672 FAZ327665:FAZ327672 ERD327665:ERD327672 EHH327665:EHH327672 DXL327665:DXL327672 DNP327665:DNP327672 DDT327665:DDT327672 CTX327665:CTX327672 CKB327665:CKB327672 CAF327665:CAF327672 BQJ327665:BQJ327672 BGN327665:BGN327672 AWR327665:AWR327672 AMV327665:AMV327672 ACZ327665:ACZ327672 TD327665:TD327672 JH327665:JH327672 L327665:L327672 WVT262129:WVT262136 WLX262129:WLX262136 WCB262129:WCB262136 VSF262129:VSF262136 VIJ262129:VIJ262136 UYN262129:UYN262136 UOR262129:UOR262136 UEV262129:UEV262136 TUZ262129:TUZ262136 TLD262129:TLD262136 TBH262129:TBH262136 SRL262129:SRL262136 SHP262129:SHP262136 RXT262129:RXT262136 RNX262129:RNX262136 REB262129:REB262136 QUF262129:QUF262136 QKJ262129:QKJ262136 QAN262129:QAN262136 PQR262129:PQR262136 PGV262129:PGV262136 OWZ262129:OWZ262136 OND262129:OND262136 ODH262129:ODH262136 NTL262129:NTL262136 NJP262129:NJP262136 MZT262129:MZT262136 MPX262129:MPX262136 MGB262129:MGB262136 LWF262129:LWF262136 LMJ262129:LMJ262136 LCN262129:LCN262136 KSR262129:KSR262136 KIV262129:KIV262136 JYZ262129:JYZ262136 JPD262129:JPD262136 JFH262129:JFH262136 IVL262129:IVL262136 ILP262129:ILP262136 IBT262129:IBT262136 HRX262129:HRX262136 HIB262129:HIB262136 GYF262129:GYF262136 GOJ262129:GOJ262136 GEN262129:GEN262136 FUR262129:FUR262136 FKV262129:FKV262136 FAZ262129:FAZ262136 ERD262129:ERD262136 EHH262129:EHH262136 DXL262129:DXL262136 DNP262129:DNP262136 DDT262129:DDT262136 CTX262129:CTX262136 CKB262129:CKB262136 CAF262129:CAF262136 BQJ262129:BQJ262136 BGN262129:BGN262136 AWR262129:AWR262136 AMV262129:AMV262136 ACZ262129:ACZ262136 TD262129:TD262136 JH262129:JH262136 L262129:L262136 WVT196593:WVT196600 WLX196593:WLX196600 WCB196593:WCB196600 VSF196593:VSF196600 VIJ196593:VIJ196600 UYN196593:UYN196600 UOR196593:UOR196600 UEV196593:UEV196600 TUZ196593:TUZ196600 TLD196593:TLD196600 TBH196593:TBH196600 SRL196593:SRL196600 SHP196593:SHP196600 RXT196593:RXT196600 RNX196593:RNX196600 REB196593:REB196600 QUF196593:QUF196600 QKJ196593:QKJ196600 QAN196593:QAN196600 PQR196593:PQR196600 PGV196593:PGV196600 OWZ196593:OWZ196600 OND196593:OND196600 ODH196593:ODH196600 NTL196593:NTL196600 NJP196593:NJP196600 MZT196593:MZT196600 MPX196593:MPX196600 MGB196593:MGB196600 LWF196593:LWF196600 LMJ196593:LMJ196600 LCN196593:LCN196600 KSR196593:KSR196600 KIV196593:KIV196600 JYZ196593:JYZ196600 JPD196593:JPD196600 JFH196593:JFH196600 IVL196593:IVL196600 ILP196593:ILP196600 IBT196593:IBT196600 HRX196593:HRX196600 HIB196593:HIB196600 GYF196593:GYF196600 GOJ196593:GOJ196600 GEN196593:GEN196600 FUR196593:FUR196600 FKV196593:FKV196600 FAZ196593:FAZ196600 ERD196593:ERD196600 EHH196593:EHH196600 DXL196593:DXL196600 DNP196593:DNP196600 DDT196593:DDT196600 CTX196593:CTX196600 CKB196593:CKB196600 CAF196593:CAF196600 BQJ196593:BQJ196600 BGN196593:BGN196600 AWR196593:AWR196600 AMV196593:AMV196600 ACZ196593:ACZ196600 TD196593:TD196600 JH196593:JH196600 L196593:L196600 WVT131057:WVT131064 WLX131057:WLX131064 WCB131057:WCB131064 VSF131057:VSF131064 VIJ131057:VIJ131064 UYN131057:UYN131064 UOR131057:UOR131064 UEV131057:UEV131064 TUZ131057:TUZ131064 TLD131057:TLD131064 TBH131057:TBH131064 SRL131057:SRL131064 SHP131057:SHP131064 RXT131057:RXT131064 RNX131057:RNX131064 REB131057:REB131064 QUF131057:QUF131064 QKJ131057:QKJ131064 QAN131057:QAN131064 PQR131057:PQR131064 PGV131057:PGV131064 OWZ131057:OWZ131064 OND131057:OND131064 ODH131057:ODH131064 NTL131057:NTL131064 NJP131057:NJP131064 MZT131057:MZT131064 MPX131057:MPX131064 MGB131057:MGB131064 LWF131057:LWF131064 LMJ131057:LMJ131064 LCN131057:LCN131064 KSR131057:KSR131064 KIV131057:KIV131064 JYZ131057:JYZ131064 JPD131057:JPD131064 JFH131057:JFH131064 IVL131057:IVL131064 ILP131057:ILP131064 IBT131057:IBT131064 HRX131057:HRX131064 HIB131057:HIB131064 GYF131057:GYF131064 GOJ131057:GOJ131064 GEN131057:GEN131064 FUR131057:FUR131064 FKV131057:FKV131064 FAZ131057:FAZ131064 ERD131057:ERD131064 EHH131057:EHH131064 DXL131057:DXL131064 DNP131057:DNP131064 DDT131057:DDT131064 CTX131057:CTX131064 CKB131057:CKB131064 CAF131057:CAF131064 BQJ131057:BQJ131064 BGN131057:BGN131064 AWR131057:AWR131064 AMV131057:AMV131064 ACZ131057:ACZ131064 TD131057:TD131064 JH131057:JH131064 L131057:L131064 WVT65521:WVT65528 WLX65521:WLX65528 WCB65521:WCB65528 VSF65521:VSF65528 VIJ65521:VIJ65528 UYN65521:UYN65528 UOR65521:UOR65528 UEV65521:UEV65528 TUZ65521:TUZ65528 TLD65521:TLD65528 TBH65521:TBH65528 SRL65521:SRL65528 SHP65521:SHP65528 RXT65521:RXT65528 RNX65521:RNX65528 REB65521:REB65528 QUF65521:QUF65528 QKJ65521:QKJ65528 QAN65521:QAN65528 PQR65521:PQR65528 PGV65521:PGV65528 OWZ65521:OWZ65528 OND65521:OND65528 ODH65521:ODH65528 NTL65521:NTL65528 NJP65521:NJP65528 MZT65521:MZT65528 MPX65521:MPX65528 MGB65521:MGB65528 LWF65521:LWF65528 LMJ65521:LMJ65528 LCN65521:LCN65528 KSR65521:KSR65528 KIV65521:KIV65528 JYZ65521:JYZ65528 JPD65521:JPD65528 JFH65521:JFH65528 IVL65521:IVL65528 ILP65521:ILP65528 IBT65521:IBT65528 HRX65521:HRX65528 HIB65521:HIB65528 GYF65521:GYF65528 GOJ65521:GOJ65528 GEN65521:GEN65528 FUR65521:FUR65528 FKV65521:FKV65528 FAZ65521:FAZ65528 ERD65521:ERD65528 EHH65521:EHH65528 DXL65521:DXL65528 DNP65521:DNP65528 DDT65521:DDT65528 CTX65521:CTX65528 CKB65521:CKB65528 CAF65521:CAF65528 BQJ65521:BQJ65528 BGN65521:BGN65528 AWR65521:AWR65528 AMV65521:AMV65528 ACZ65521:ACZ65528 TD65521:TD65528 JH65521:JH65528 L65521:L65528 WVT29 WLX29 WCB29 VSF29 VIJ29 UYN29 UOR29 UEV29 TUZ29 TLD29 TBH29 SRL29 SHP29 RXT29 RNX29 REB29 QUF29 QKJ29 QAN29 PQR29 PGV29 OWZ29 OND29 ODH29 NTL29 NJP29 MZT29 MPX29 MGB29 LWF29 LMJ29 LCN29 KSR29 KIV29 JYZ29 JPD29 JFH29 IVL29 ILP29 IBT29 HRX29 HIB29 GYF29 GOJ29 GEN29 FUR29 FKV29 FAZ29 ERD29 EHH29 DXL29 DNP29 DDT29 CTX29 CKB29 CAF29 BQJ29 BGN29 AWR29 AMV29 ACZ29 TD29 JH29 L29 WVT983039:WVT983077 WLX983039:WLX983077 WCB983039:WCB983077 VSF983039:VSF983077 VIJ983039:VIJ983077 UYN983039:UYN983077 UOR983039:UOR983077 UEV983039:UEV983077 TUZ983039:TUZ983077 TLD983039:TLD983077 TBH983039:TBH983077 SRL983039:SRL983077 SHP983039:SHP983077 RXT983039:RXT983077 RNX983039:RNX983077 REB983039:REB983077 QUF983039:QUF983077 QKJ983039:QKJ983077 QAN983039:QAN983077 PQR983039:PQR983077 PGV983039:PGV983077 OWZ983039:OWZ983077 OND983039:OND983077 ODH983039:ODH983077 NTL983039:NTL983077 NJP983039:NJP983077 MZT983039:MZT983077 MPX983039:MPX983077 MGB983039:MGB983077 LWF983039:LWF983077 LMJ983039:LMJ983077 LCN983039:LCN983077 KSR983039:KSR983077 KIV983039:KIV983077 JYZ983039:JYZ983077 JPD983039:JPD983077 JFH983039:JFH983077 IVL983039:IVL983077 ILP983039:ILP983077 IBT983039:IBT983077 HRX983039:HRX983077 HIB983039:HIB983077 GYF983039:GYF983077 GOJ983039:GOJ983077 GEN983039:GEN983077 FUR983039:FUR983077 FKV983039:FKV983077 FAZ983039:FAZ983077 ERD983039:ERD983077 EHH983039:EHH983077 DXL983039:DXL983077 DNP983039:DNP983077 DDT983039:DDT983077 CTX983039:CTX983077 CKB983039:CKB983077 CAF983039:CAF983077 BQJ983039:BQJ983077 BGN983039:BGN983077 AWR983039:AWR983077 AMV983039:AMV983077 ACZ983039:ACZ983077 TD983039:TD983077 JH983039:JH983077 L983039:L983077 WVT917503:WVT917541 WLX917503:WLX917541 WCB917503:WCB917541 VSF917503:VSF917541 VIJ917503:VIJ917541 UYN917503:UYN917541 UOR917503:UOR917541 UEV917503:UEV917541 TUZ917503:TUZ917541 TLD917503:TLD917541 TBH917503:TBH917541 SRL917503:SRL917541 SHP917503:SHP917541 RXT917503:RXT917541 RNX917503:RNX917541 REB917503:REB917541 QUF917503:QUF917541 QKJ917503:QKJ917541 QAN917503:QAN917541 PQR917503:PQR917541 PGV917503:PGV917541 OWZ917503:OWZ917541 OND917503:OND917541 ODH917503:ODH917541 NTL917503:NTL917541 NJP917503:NJP917541 MZT917503:MZT917541 MPX917503:MPX917541 MGB917503:MGB917541 LWF917503:LWF917541 LMJ917503:LMJ917541 LCN917503:LCN917541 KSR917503:KSR917541 KIV917503:KIV917541 JYZ917503:JYZ917541 JPD917503:JPD917541 JFH917503:JFH917541 IVL917503:IVL917541 ILP917503:ILP917541 IBT917503:IBT917541 HRX917503:HRX917541 HIB917503:HIB917541 GYF917503:GYF917541 GOJ917503:GOJ917541 GEN917503:GEN917541 FUR917503:FUR917541 FKV917503:FKV917541 FAZ917503:FAZ917541 ERD917503:ERD917541 EHH917503:EHH917541 DXL917503:DXL917541 DNP917503:DNP917541 DDT917503:DDT917541 CTX917503:CTX917541 CKB917503:CKB917541 CAF917503:CAF917541 BQJ917503:BQJ917541 BGN917503:BGN917541 AWR917503:AWR917541 AMV917503:AMV917541 ACZ917503:ACZ917541 TD917503:TD917541 JH917503:JH917541 L917503:L917541 WVT851967:WVT852005 WLX851967:WLX852005 WCB851967:WCB852005 VSF851967:VSF852005 VIJ851967:VIJ852005 UYN851967:UYN852005 UOR851967:UOR852005 UEV851967:UEV852005 TUZ851967:TUZ852005 TLD851967:TLD852005 TBH851967:TBH852005 SRL851967:SRL852005 SHP851967:SHP852005 RXT851967:RXT852005 RNX851967:RNX852005 REB851967:REB852005 QUF851967:QUF852005 QKJ851967:QKJ852005 QAN851967:QAN852005 PQR851967:PQR852005 PGV851967:PGV852005 OWZ851967:OWZ852005 OND851967:OND852005 ODH851967:ODH852005 NTL851967:NTL852005 NJP851967:NJP852005 MZT851967:MZT852005 MPX851967:MPX852005 MGB851967:MGB852005 LWF851967:LWF852005 LMJ851967:LMJ852005 LCN851967:LCN852005 KSR851967:KSR852005 KIV851967:KIV852005 JYZ851967:JYZ852005 JPD851967:JPD852005 JFH851967:JFH852005 IVL851967:IVL852005 ILP851967:ILP852005 IBT851967:IBT852005 HRX851967:HRX852005 HIB851967:HIB852005 GYF851967:GYF852005 GOJ851967:GOJ852005 GEN851967:GEN852005 FUR851967:FUR852005 FKV851967:FKV852005 FAZ851967:FAZ852005 ERD851967:ERD852005 EHH851967:EHH852005 DXL851967:DXL852005 DNP851967:DNP852005 DDT851967:DDT852005 CTX851967:CTX852005 CKB851967:CKB852005 CAF851967:CAF852005 BQJ851967:BQJ852005 BGN851967:BGN852005 AWR851967:AWR852005 AMV851967:AMV852005 ACZ851967:ACZ852005 TD851967:TD852005 JH851967:JH852005 L851967:L852005 WVT786431:WVT786469 WLX786431:WLX786469 WCB786431:WCB786469 VSF786431:VSF786469 VIJ786431:VIJ786469 UYN786431:UYN786469 UOR786431:UOR786469 UEV786431:UEV786469 TUZ786431:TUZ786469 TLD786431:TLD786469 TBH786431:TBH786469 SRL786431:SRL786469 SHP786431:SHP786469 RXT786431:RXT786469 RNX786431:RNX786469 REB786431:REB786469 QUF786431:QUF786469 QKJ786431:QKJ786469 QAN786431:QAN786469 PQR786431:PQR786469 PGV786431:PGV786469 OWZ786431:OWZ786469 OND786431:OND786469 ODH786431:ODH786469 NTL786431:NTL786469 NJP786431:NJP786469 MZT786431:MZT786469 MPX786431:MPX786469 MGB786431:MGB786469 LWF786431:LWF786469 LMJ786431:LMJ786469 LCN786431:LCN786469 KSR786431:KSR786469 KIV786431:KIV786469 JYZ786431:JYZ786469 JPD786431:JPD786469 JFH786431:JFH786469 IVL786431:IVL786469 ILP786431:ILP786469 IBT786431:IBT786469 HRX786431:HRX786469 HIB786431:HIB786469 GYF786431:GYF786469 GOJ786431:GOJ786469 GEN786431:GEN786469 FUR786431:FUR786469 FKV786431:FKV786469 FAZ786431:FAZ786469 ERD786431:ERD786469 EHH786431:EHH786469 DXL786431:DXL786469 DNP786431:DNP786469 DDT786431:DDT786469 CTX786431:CTX786469 CKB786431:CKB786469 CAF786431:CAF786469 BQJ786431:BQJ786469 BGN786431:BGN786469 AWR786431:AWR786469 AMV786431:AMV786469 ACZ786431:ACZ786469 TD786431:TD786469 JH786431:JH786469 L786431:L786469 WVT720895:WVT720933 WLX720895:WLX720933 WCB720895:WCB720933 VSF720895:VSF720933 VIJ720895:VIJ720933 UYN720895:UYN720933 UOR720895:UOR720933 UEV720895:UEV720933 TUZ720895:TUZ720933 TLD720895:TLD720933 TBH720895:TBH720933 SRL720895:SRL720933 SHP720895:SHP720933 RXT720895:RXT720933 RNX720895:RNX720933 REB720895:REB720933 QUF720895:QUF720933 QKJ720895:QKJ720933 QAN720895:QAN720933 PQR720895:PQR720933 PGV720895:PGV720933 OWZ720895:OWZ720933 OND720895:OND720933 ODH720895:ODH720933 NTL720895:NTL720933 NJP720895:NJP720933 MZT720895:MZT720933 MPX720895:MPX720933 MGB720895:MGB720933 LWF720895:LWF720933 LMJ720895:LMJ720933 LCN720895:LCN720933 KSR720895:KSR720933 KIV720895:KIV720933 JYZ720895:JYZ720933 JPD720895:JPD720933 JFH720895:JFH720933 IVL720895:IVL720933 ILP720895:ILP720933 IBT720895:IBT720933 HRX720895:HRX720933 HIB720895:HIB720933 GYF720895:GYF720933 GOJ720895:GOJ720933 GEN720895:GEN720933 FUR720895:FUR720933 FKV720895:FKV720933 FAZ720895:FAZ720933 ERD720895:ERD720933 EHH720895:EHH720933 DXL720895:DXL720933 DNP720895:DNP720933 DDT720895:DDT720933 CTX720895:CTX720933 CKB720895:CKB720933 CAF720895:CAF720933 BQJ720895:BQJ720933 BGN720895:BGN720933 AWR720895:AWR720933 AMV720895:AMV720933 ACZ720895:ACZ720933 TD720895:TD720933 JH720895:JH720933 L720895:L720933 WVT655359:WVT655397 WLX655359:WLX655397 WCB655359:WCB655397 VSF655359:VSF655397 VIJ655359:VIJ655397 UYN655359:UYN655397 UOR655359:UOR655397 UEV655359:UEV655397 TUZ655359:TUZ655397 TLD655359:TLD655397 TBH655359:TBH655397 SRL655359:SRL655397 SHP655359:SHP655397 RXT655359:RXT655397 RNX655359:RNX655397 REB655359:REB655397 QUF655359:QUF655397 QKJ655359:QKJ655397 QAN655359:QAN655397 PQR655359:PQR655397 PGV655359:PGV655397 OWZ655359:OWZ655397 OND655359:OND655397 ODH655359:ODH655397 NTL655359:NTL655397 NJP655359:NJP655397 MZT655359:MZT655397 MPX655359:MPX655397 MGB655359:MGB655397 LWF655359:LWF655397 LMJ655359:LMJ655397 LCN655359:LCN655397 KSR655359:KSR655397 KIV655359:KIV655397 JYZ655359:JYZ655397 JPD655359:JPD655397 JFH655359:JFH655397 IVL655359:IVL655397 ILP655359:ILP655397 IBT655359:IBT655397 HRX655359:HRX655397 HIB655359:HIB655397 GYF655359:GYF655397 GOJ655359:GOJ655397 GEN655359:GEN655397 FUR655359:FUR655397 FKV655359:FKV655397 FAZ655359:FAZ655397 ERD655359:ERD655397 EHH655359:EHH655397 DXL655359:DXL655397 DNP655359:DNP655397 DDT655359:DDT655397 CTX655359:CTX655397 CKB655359:CKB655397 CAF655359:CAF655397 BQJ655359:BQJ655397 BGN655359:BGN655397 AWR655359:AWR655397 AMV655359:AMV655397 ACZ655359:ACZ655397 TD655359:TD655397 JH655359:JH655397 L655359:L655397 WVT589823:WVT589861 WLX589823:WLX589861 WCB589823:WCB589861 VSF589823:VSF589861 VIJ589823:VIJ589861 UYN589823:UYN589861 UOR589823:UOR589861 UEV589823:UEV589861 TUZ589823:TUZ589861 TLD589823:TLD589861 TBH589823:TBH589861 SRL589823:SRL589861 SHP589823:SHP589861 RXT589823:RXT589861 RNX589823:RNX589861 REB589823:REB589861 QUF589823:QUF589861 QKJ589823:QKJ589861 QAN589823:QAN589861 PQR589823:PQR589861 PGV589823:PGV589861 OWZ589823:OWZ589861 OND589823:OND589861 ODH589823:ODH589861 NTL589823:NTL589861 NJP589823:NJP589861 MZT589823:MZT589861 MPX589823:MPX589861 MGB589823:MGB589861 LWF589823:LWF589861 LMJ589823:LMJ589861 LCN589823:LCN589861 KSR589823:KSR589861 KIV589823:KIV589861 JYZ589823:JYZ589861 JPD589823:JPD589861 JFH589823:JFH589861 IVL589823:IVL589861 ILP589823:ILP589861 IBT589823:IBT589861 HRX589823:HRX589861 HIB589823:HIB589861 GYF589823:GYF589861 GOJ589823:GOJ589861 GEN589823:GEN589861 FUR589823:FUR589861 FKV589823:FKV589861 FAZ589823:FAZ589861 ERD589823:ERD589861 EHH589823:EHH589861 DXL589823:DXL589861 DNP589823:DNP589861 DDT589823:DDT589861 CTX589823:CTX589861 CKB589823:CKB589861 CAF589823:CAF589861 BQJ589823:BQJ589861 BGN589823:BGN589861 AWR589823:AWR589861 AMV589823:AMV589861 ACZ589823:ACZ589861 TD589823:TD589861 JH589823:JH589861 L589823:L589861 WVT524287:WVT524325 WLX524287:WLX524325 WCB524287:WCB524325 VSF524287:VSF524325 VIJ524287:VIJ524325 UYN524287:UYN524325 UOR524287:UOR524325 UEV524287:UEV524325 TUZ524287:TUZ524325 TLD524287:TLD524325 TBH524287:TBH524325 SRL524287:SRL524325 SHP524287:SHP524325 RXT524287:RXT524325 RNX524287:RNX524325 REB524287:REB524325 QUF524287:QUF524325 QKJ524287:QKJ524325 QAN524287:QAN524325 PQR524287:PQR524325 PGV524287:PGV524325 OWZ524287:OWZ524325 OND524287:OND524325 ODH524287:ODH524325 NTL524287:NTL524325 NJP524287:NJP524325 MZT524287:MZT524325 MPX524287:MPX524325 MGB524287:MGB524325 LWF524287:LWF524325 LMJ524287:LMJ524325 LCN524287:LCN524325 KSR524287:KSR524325 KIV524287:KIV524325 JYZ524287:JYZ524325 JPD524287:JPD524325 JFH524287:JFH524325 IVL524287:IVL524325 ILP524287:ILP524325 IBT524287:IBT524325 HRX524287:HRX524325 HIB524287:HIB524325 GYF524287:GYF524325 GOJ524287:GOJ524325 GEN524287:GEN524325 FUR524287:FUR524325 FKV524287:FKV524325 FAZ524287:FAZ524325 ERD524287:ERD524325 EHH524287:EHH524325 DXL524287:DXL524325 DNP524287:DNP524325 DDT524287:DDT524325 CTX524287:CTX524325 CKB524287:CKB524325 CAF524287:CAF524325 BQJ524287:BQJ524325 BGN524287:BGN524325 AWR524287:AWR524325 AMV524287:AMV524325 ACZ524287:ACZ524325 TD524287:TD524325 JH524287:JH524325 L524287:L524325 WVT458751:WVT458789 WLX458751:WLX458789 WCB458751:WCB458789 VSF458751:VSF458789 VIJ458751:VIJ458789 UYN458751:UYN458789 UOR458751:UOR458789 UEV458751:UEV458789 TUZ458751:TUZ458789 TLD458751:TLD458789 TBH458751:TBH458789 SRL458751:SRL458789 SHP458751:SHP458789 RXT458751:RXT458789 RNX458751:RNX458789 REB458751:REB458789 QUF458751:QUF458789 QKJ458751:QKJ458789 QAN458751:QAN458789 PQR458751:PQR458789 PGV458751:PGV458789 OWZ458751:OWZ458789 OND458751:OND458789 ODH458751:ODH458789 NTL458751:NTL458789 NJP458751:NJP458789 MZT458751:MZT458789 MPX458751:MPX458789 MGB458751:MGB458789 LWF458751:LWF458789 LMJ458751:LMJ458789 LCN458751:LCN458789 KSR458751:KSR458789 KIV458751:KIV458789 JYZ458751:JYZ458789 JPD458751:JPD458789 JFH458751:JFH458789 IVL458751:IVL458789 ILP458751:ILP458789 IBT458751:IBT458789 HRX458751:HRX458789 HIB458751:HIB458789 GYF458751:GYF458789 GOJ458751:GOJ458789 GEN458751:GEN458789 FUR458751:FUR458789 FKV458751:FKV458789 FAZ458751:FAZ458789 ERD458751:ERD458789 EHH458751:EHH458789 DXL458751:DXL458789 DNP458751:DNP458789 DDT458751:DDT458789 CTX458751:CTX458789 CKB458751:CKB458789 CAF458751:CAF458789 BQJ458751:BQJ458789 BGN458751:BGN458789 AWR458751:AWR458789 AMV458751:AMV458789 ACZ458751:ACZ458789 TD458751:TD458789 JH458751:JH458789 L458751:L458789 WVT393215:WVT393253 WLX393215:WLX393253 WCB393215:WCB393253 VSF393215:VSF393253 VIJ393215:VIJ393253 UYN393215:UYN393253 UOR393215:UOR393253 UEV393215:UEV393253 TUZ393215:TUZ393253 TLD393215:TLD393253 TBH393215:TBH393253 SRL393215:SRL393253 SHP393215:SHP393253 RXT393215:RXT393253 RNX393215:RNX393253 REB393215:REB393253 QUF393215:QUF393253 QKJ393215:QKJ393253 QAN393215:QAN393253 PQR393215:PQR393253 PGV393215:PGV393253 OWZ393215:OWZ393253 OND393215:OND393253 ODH393215:ODH393253 NTL393215:NTL393253 NJP393215:NJP393253 MZT393215:MZT393253 MPX393215:MPX393253 MGB393215:MGB393253 LWF393215:LWF393253 LMJ393215:LMJ393253 LCN393215:LCN393253 KSR393215:KSR393253 KIV393215:KIV393253 JYZ393215:JYZ393253 JPD393215:JPD393253 JFH393215:JFH393253 IVL393215:IVL393253 ILP393215:ILP393253 IBT393215:IBT393253 HRX393215:HRX393253 HIB393215:HIB393253 GYF393215:GYF393253 GOJ393215:GOJ393253 GEN393215:GEN393253 FUR393215:FUR393253 FKV393215:FKV393253 FAZ393215:FAZ393253 ERD393215:ERD393253 EHH393215:EHH393253 DXL393215:DXL393253 DNP393215:DNP393253 DDT393215:DDT393253 CTX393215:CTX393253 CKB393215:CKB393253 CAF393215:CAF393253 BQJ393215:BQJ393253 BGN393215:BGN393253 AWR393215:AWR393253 AMV393215:AMV393253 ACZ393215:ACZ393253 TD393215:TD393253 JH393215:JH393253 L393215:L393253 WVT327679:WVT327717 WLX327679:WLX327717 WCB327679:WCB327717 VSF327679:VSF327717 VIJ327679:VIJ327717 UYN327679:UYN327717 UOR327679:UOR327717 UEV327679:UEV327717 TUZ327679:TUZ327717 TLD327679:TLD327717 TBH327679:TBH327717 SRL327679:SRL327717 SHP327679:SHP327717 RXT327679:RXT327717 RNX327679:RNX327717 REB327679:REB327717 QUF327679:QUF327717 QKJ327679:QKJ327717 QAN327679:QAN327717 PQR327679:PQR327717 PGV327679:PGV327717 OWZ327679:OWZ327717 OND327679:OND327717 ODH327679:ODH327717 NTL327679:NTL327717 NJP327679:NJP327717 MZT327679:MZT327717 MPX327679:MPX327717 MGB327679:MGB327717 LWF327679:LWF327717 LMJ327679:LMJ327717 LCN327679:LCN327717 KSR327679:KSR327717 KIV327679:KIV327717 JYZ327679:JYZ327717 JPD327679:JPD327717 JFH327679:JFH327717 IVL327679:IVL327717 ILP327679:ILP327717 IBT327679:IBT327717 HRX327679:HRX327717 HIB327679:HIB327717 GYF327679:GYF327717 GOJ327679:GOJ327717 GEN327679:GEN327717 FUR327679:FUR327717 FKV327679:FKV327717 FAZ327679:FAZ327717 ERD327679:ERD327717 EHH327679:EHH327717 DXL327679:DXL327717 DNP327679:DNP327717 DDT327679:DDT327717 CTX327679:CTX327717 CKB327679:CKB327717 CAF327679:CAF327717 BQJ327679:BQJ327717 BGN327679:BGN327717 AWR327679:AWR327717 AMV327679:AMV327717 ACZ327679:ACZ327717 TD327679:TD327717 JH327679:JH327717 L327679:L327717 WVT262143:WVT262181 WLX262143:WLX262181 WCB262143:WCB262181 VSF262143:VSF262181 VIJ262143:VIJ262181 UYN262143:UYN262181 UOR262143:UOR262181 UEV262143:UEV262181 TUZ262143:TUZ262181 TLD262143:TLD262181 TBH262143:TBH262181 SRL262143:SRL262181 SHP262143:SHP262181 RXT262143:RXT262181 RNX262143:RNX262181 REB262143:REB262181 QUF262143:QUF262181 QKJ262143:QKJ262181 QAN262143:QAN262181 PQR262143:PQR262181 PGV262143:PGV262181 OWZ262143:OWZ262181 OND262143:OND262181 ODH262143:ODH262181 NTL262143:NTL262181 NJP262143:NJP262181 MZT262143:MZT262181 MPX262143:MPX262181 MGB262143:MGB262181 LWF262143:LWF262181 LMJ262143:LMJ262181 LCN262143:LCN262181 KSR262143:KSR262181 KIV262143:KIV262181 JYZ262143:JYZ262181 JPD262143:JPD262181 JFH262143:JFH262181 IVL262143:IVL262181 ILP262143:ILP262181 IBT262143:IBT262181 HRX262143:HRX262181 HIB262143:HIB262181 GYF262143:GYF262181 GOJ262143:GOJ262181 GEN262143:GEN262181 FUR262143:FUR262181 FKV262143:FKV262181 FAZ262143:FAZ262181 ERD262143:ERD262181 EHH262143:EHH262181 DXL262143:DXL262181 DNP262143:DNP262181 DDT262143:DDT262181 CTX262143:CTX262181 CKB262143:CKB262181 CAF262143:CAF262181 BQJ262143:BQJ262181 BGN262143:BGN262181 AWR262143:AWR262181 AMV262143:AMV262181 ACZ262143:ACZ262181 TD262143:TD262181 JH262143:JH262181 L262143:L262181 WVT196607:WVT196645 WLX196607:WLX196645 WCB196607:WCB196645 VSF196607:VSF196645 VIJ196607:VIJ196645 UYN196607:UYN196645 UOR196607:UOR196645 UEV196607:UEV196645 TUZ196607:TUZ196645 TLD196607:TLD196645 TBH196607:TBH196645 SRL196607:SRL196645 SHP196607:SHP196645 RXT196607:RXT196645 RNX196607:RNX196645 REB196607:REB196645 QUF196607:QUF196645 QKJ196607:QKJ196645 QAN196607:QAN196645 PQR196607:PQR196645 PGV196607:PGV196645 OWZ196607:OWZ196645 OND196607:OND196645 ODH196607:ODH196645 NTL196607:NTL196645 NJP196607:NJP196645 MZT196607:MZT196645 MPX196607:MPX196645 MGB196607:MGB196645 LWF196607:LWF196645 LMJ196607:LMJ196645 LCN196607:LCN196645 KSR196607:KSR196645 KIV196607:KIV196645 JYZ196607:JYZ196645 JPD196607:JPD196645 JFH196607:JFH196645 IVL196607:IVL196645 ILP196607:ILP196645 IBT196607:IBT196645 HRX196607:HRX196645 HIB196607:HIB196645 GYF196607:GYF196645 GOJ196607:GOJ196645 GEN196607:GEN196645 FUR196607:FUR196645 FKV196607:FKV196645 FAZ196607:FAZ196645 ERD196607:ERD196645 EHH196607:EHH196645 DXL196607:DXL196645 DNP196607:DNP196645 DDT196607:DDT196645 CTX196607:CTX196645 CKB196607:CKB196645 CAF196607:CAF196645 BQJ196607:BQJ196645 BGN196607:BGN196645 AWR196607:AWR196645 AMV196607:AMV196645 ACZ196607:ACZ196645 TD196607:TD196645 JH196607:JH196645 L196607:L196645 WVT131071:WVT131109 WLX131071:WLX131109 WCB131071:WCB131109 VSF131071:VSF131109 VIJ131071:VIJ131109 UYN131071:UYN131109 UOR131071:UOR131109 UEV131071:UEV131109 TUZ131071:TUZ131109 TLD131071:TLD131109 TBH131071:TBH131109 SRL131071:SRL131109 SHP131071:SHP131109 RXT131071:RXT131109 RNX131071:RNX131109 REB131071:REB131109 QUF131071:QUF131109 QKJ131071:QKJ131109 QAN131071:QAN131109 PQR131071:PQR131109 PGV131071:PGV131109 OWZ131071:OWZ131109 OND131071:OND131109 ODH131071:ODH131109 NTL131071:NTL131109 NJP131071:NJP131109 MZT131071:MZT131109 MPX131071:MPX131109 MGB131071:MGB131109 LWF131071:LWF131109 LMJ131071:LMJ131109 LCN131071:LCN131109 KSR131071:KSR131109 KIV131071:KIV131109 JYZ131071:JYZ131109 JPD131071:JPD131109 JFH131071:JFH131109 IVL131071:IVL131109 ILP131071:ILP131109 IBT131071:IBT131109 HRX131071:HRX131109 HIB131071:HIB131109 GYF131071:GYF131109 GOJ131071:GOJ131109 GEN131071:GEN131109 FUR131071:FUR131109 FKV131071:FKV131109 FAZ131071:FAZ131109 ERD131071:ERD131109 EHH131071:EHH131109 DXL131071:DXL131109 DNP131071:DNP131109 DDT131071:DDT131109 CTX131071:CTX131109 CKB131071:CKB131109 CAF131071:CAF131109 BQJ131071:BQJ131109 BGN131071:BGN131109 AWR131071:AWR131109 AMV131071:AMV131109 ACZ131071:ACZ131109 TD131071:TD131109 JH131071:JH131109 L131071:L131109 WVT65535:WVT65573 WLX65535:WLX65573 WCB65535:WCB65573 VSF65535:VSF65573 VIJ65535:VIJ65573 UYN65535:UYN65573 UOR65535:UOR65573 UEV65535:UEV65573 TUZ65535:TUZ65573 TLD65535:TLD65573 TBH65535:TBH65573 SRL65535:SRL65573 SHP65535:SHP65573 RXT65535:RXT65573 RNX65535:RNX65573 REB65535:REB65573 QUF65535:QUF65573 QKJ65535:QKJ65573 QAN65535:QAN65573 PQR65535:PQR65573 PGV65535:PGV65573 OWZ65535:OWZ65573 OND65535:OND65573 ODH65535:ODH65573 NTL65535:NTL65573 NJP65535:NJP65573 MZT65535:MZT65573 MPX65535:MPX65573 MGB65535:MGB65573 LWF65535:LWF65573 LMJ65535:LMJ65573 LCN65535:LCN65573 KSR65535:KSR65573 KIV65535:KIV65573 JYZ65535:JYZ65573 JPD65535:JPD65573 JFH65535:JFH65573 IVL65535:IVL65573 ILP65535:ILP65573 IBT65535:IBT65573 HRX65535:HRX65573 HIB65535:HIB65573 GYF65535:GYF65573 GOJ65535:GOJ65573 GEN65535:GEN65573 FUR65535:FUR65573 FKV65535:FKV65573 FAZ65535:FAZ65573 ERD65535:ERD65573 EHH65535:EHH65573 DXL65535:DXL65573 DNP65535:DNP65573 DDT65535:DDT65573 CTX65535:CTX65573 CKB65535:CKB65573 CAF65535:CAF65573 BQJ65535:BQJ65573 BGN65535:BGN65573 AWR65535:AWR65573 AMV65535:AMV65573 ACZ65535:ACZ65573 TD65535:TD65573 JH65535:JH65573 L65535:L65573 WVT36:WVT37 WLX36:WLX37 WCB36:WCB37 VSF36:VSF37 VIJ36:VIJ37 UYN36:UYN37 UOR36:UOR37 UEV36:UEV37 TUZ36:TUZ37 TLD36:TLD37 TBH36:TBH37 SRL36:SRL37 SHP36:SHP37 RXT36:RXT37 RNX36:RNX37 REB36:REB37 QUF36:QUF37 QKJ36:QKJ37 QAN36:QAN37 PQR36:PQR37 PGV36:PGV37 OWZ36:OWZ37 OND36:OND37 ODH36:ODH37 NTL36:NTL37 NJP36:NJP37 MZT36:MZT37 MPX36:MPX37 MGB36:MGB37 LWF36:LWF37 LMJ36:LMJ37 LCN36:LCN37 KSR36:KSR37 KIV36:KIV37 JYZ36:JYZ37 JPD36:JPD37 JFH36:JFH37 IVL36:IVL37 ILP36:ILP37 IBT36:IBT37 HRX36:HRX37 HIB36:HIB37 GYF36:GYF37 GOJ36:GOJ37 GEN36:GEN37 FUR36:FUR37 FKV36:FKV37 FAZ36:FAZ37 ERD36:ERD37 EHH36:EHH37 DXL36:DXL37 DNP36:DNP37 DDT36:DDT37 CTX36:CTX37 CKB36:CKB37 CAF36:CAF37 BQJ36:BQJ37 BGN36:BGN37 AWR36:AWR37 AMV36:AMV37 ACZ36:ACZ37 TD36:TD37 JH36:JH37">
      <formula1>$H$97:$H$102</formula1>
    </dataValidation>
    <dataValidation type="list" allowBlank="1" showInputMessage="1" showErrorMessage="1" sqref="WVS983025:WVS983032 K36:K37 WLW983025:WLW983032 WCA983025:WCA983032 VSE983025:VSE983032 VII983025:VII983032 UYM983025:UYM983032 UOQ983025:UOQ983032 UEU983025:UEU983032 TUY983025:TUY983032 TLC983025:TLC983032 TBG983025:TBG983032 SRK983025:SRK983032 SHO983025:SHO983032 RXS983025:RXS983032 RNW983025:RNW983032 REA983025:REA983032 QUE983025:QUE983032 QKI983025:QKI983032 QAM983025:QAM983032 PQQ983025:PQQ983032 PGU983025:PGU983032 OWY983025:OWY983032 ONC983025:ONC983032 ODG983025:ODG983032 NTK983025:NTK983032 NJO983025:NJO983032 MZS983025:MZS983032 MPW983025:MPW983032 MGA983025:MGA983032 LWE983025:LWE983032 LMI983025:LMI983032 LCM983025:LCM983032 KSQ983025:KSQ983032 KIU983025:KIU983032 JYY983025:JYY983032 JPC983025:JPC983032 JFG983025:JFG983032 IVK983025:IVK983032 ILO983025:ILO983032 IBS983025:IBS983032 HRW983025:HRW983032 HIA983025:HIA983032 GYE983025:GYE983032 GOI983025:GOI983032 GEM983025:GEM983032 FUQ983025:FUQ983032 FKU983025:FKU983032 FAY983025:FAY983032 ERC983025:ERC983032 EHG983025:EHG983032 DXK983025:DXK983032 DNO983025:DNO983032 DDS983025:DDS983032 CTW983025:CTW983032 CKA983025:CKA983032 CAE983025:CAE983032 BQI983025:BQI983032 BGM983025:BGM983032 AWQ983025:AWQ983032 AMU983025:AMU983032 ACY983025:ACY983032 TC983025:TC983032 JG983025:JG983032 K983025:K983032 WVS917489:WVS917496 WLW917489:WLW917496 WCA917489:WCA917496 VSE917489:VSE917496 VII917489:VII917496 UYM917489:UYM917496 UOQ917489:UOQ917496 UEU917489:UEU917496 TUY917489:TUY917496 TLC917489:TLC917496 TBG917489:TBG917496 SRK917489:SRK917496 SHO917489:SHO917496 RXS917489:RXS917496 RNW917489:RNW917496 REA917489:REA917496 QUE917489:QUE917496 QKI917489:QKI917496 QAM917489:QAM917496 PQQ917489:PQQ917496 PGU917489:PGU917496 OWY917489:OWY917496 ONC917489:ONC917496 ODG917489:ODG917496 NTK917489:NTK917496 NJO917489:NJO917496 MZS917489:MZS917496 MPW917489:MPW917496 MGA917489:MGA917496 LWE917489:LWE917496 LMI917489:LMI917496 LCM917489:LCM917496 KSQ917489:KSQ917496 KIU917489:KIU917496 JYY917489:JYY917496 JPC917489:JPC917496 JFG917489:JFG917496 IVK917489:IVK917496 ILO917489:ILO917496 IBS917489:IBS917496 HRW917489:HRW917496 HIA917489:HIA917496 GYE917489:GYE917496 GOI917489:GOI917496 GEM917489:GEM917496 FUQ917489:FUQ917496 FKU917489:FKU917496 FAY917489:FAY917496 ERC917489:ERC917496 EHG917489:EHG917496 DXK917489:DXK917496 DNO917489:DNO917496 DDS917489:DDS917496 CTW917489:CTW917496 CKA917489:CKA917496 CAE917489:CAE917496 BQI917489:BQI917496 BGM917489:BGM917496 AWQ917489:AWQ917496 AMU917489:AMU917496 ACY917489:ACY917496 TC917489:TC917496 JG917489:JG917496 K917489:K917496 WVS851953:WVS851960 WLW851953:WLW851960 WCA851953:WCA851960 VSE851953:VSE851960 VII851953:VII851960 UYM851953:UYM851960 UOQ851953:UOQ851960 UEU851953:UEU851960 TUY851953:TUY851960 TLC851953:TLC851960 TBG851953:TBG851960 SRK851953:SRK851960 SHO851953:SHO851960 RXS851953:RXS851960 RNW851953:RNW851960 REA851953:REA851960 QUE851953:QUE851960 QKI851953:QKI851960 QAM851953:QAM851960 PQQ851953:PQQ851960 PGU851953:PGU851960 OWY851953:OWY851960 ONC851953:ONC851960 ODG851953:ODG851960 NTK851953:NTK851960 NJO851953:NJO851960 MZS851953:MZS851960 MPW851953:MPW851960 MGA851953:MGA851960 LWE851953:LWE851960 LMI851953:LMI851960 LCM851953:LCM851960 KSQ851953:KSQ851960 KIU851953:KIU851960 JYY851953:JYY851960 JPC851953:JPC851960 JFG851953:JFG851960 IVK851953:IVK851960 ILO851953:ILO851960 IBS851953:IBS851960 HRW851953:HRW851960 HIA851953:HIA851960 GYE851953:GYE851960 GOI851953:GOI851960 GEM851953:GEM851960 FUQ851953:FUQ851960 FKU851953:FKU851960 FAY851953:FAY851960 ERC851953:ERC851960 EHG851953:EHG851960 DXK851953:DXK851960 DNO851953:DNO851960 DDS851953:DDS851960 CTW851953:CTW851960 CKA851953:CKA851960 CAE851953:CAE851960 BQI851953:BQI851960 BGM851953:BGM851960 AWQ851953:AWQ851960 AMU851953:AMU851960 ACY851953:ACY851960 TC851953:TC851960 JG851953:JG851960 K851953:K851960 WVS786417:WVS786424 WLW786417:WLW786424 WCA786417:WCA786424 VSE786417:VSE786424 VII786417:VII786424 UYM786417:UYM786424 UOQ786417:UOQ786424 UEU786417:UEU786424 TUY786417:TUY786424 TLC786417:TLC786424 TBG786417:TBG786424 SRK786417:SRK786424 SHO786417:SHO786424 RXS786417:RXS786424 RNW786417:RNW786424 REA786417:REA786424 QUE786417:QUE786424 QKI786417:QKI786424 QAM786417:QAM786424 PQQ786417:PQQ786424 PGU786417:PGU786424 OWY786417:OWY786424 ONC786417:ONC786424 ODG786417:ODG786424 NTK786417:NTK786424 NJO786417:NJO786424 MZS786417:MZS786424 MPW786417:MPW786424 MGA786417:MGA786424 LWE786417:LWE786424 LMI786417:LMI786424 LCM786417:LCM786424 KSQ786417:KSQ786424 KIU786417:KIU786424 JYY786417:JYY786424 JPC786417:JPC786424 JFG786417:JFG786424 IVK786417:IVK786424 ILO786417:ILO786424 IBS786417:IBS786424 HRW786417:HRW786424 HIA786417:HIA786424 GYE786417:GYE786424 GOI786417:GOI786424 GEM786417:GEM786424 FUQ786417:FUQ786424 FKU786417:FKU786424 FAY786417:FAY786424 ERC786417:ERC786424 EHG786417:EHG786424 DXK786417:DXK786424 DNO786417:DNO786424 DDS786417:DDS786424 CTW786417:CTW786424 CKA786417:CKA786424 CAE786417:CAE786424 BQI786417:BQI786424 BGM786417:BGM786424 AWQ786417:AWQ786424 AMU786417:AMU786424 ACY786417:ACY786424 TC786417:TC786424 JG786417:JG786424 K786417:K786424 WVS720881:WVS720888 WLW720881:WLW720888 WCA720881:WCA720888 VSE720881:VSE720888 VII720881:VII720888 UYM720881:UYM720888 UOQ720881:UOQ720888 UEU720881:UEU720888 TUY720881:TUY720888 TLC720881:TLC720888 TBG720881:TBG720888 SRK720881:SRK720888 SHO720881:SHO720888 RXS720881:RXS720888 RNW720881:RNW720888 REA720881:REA720888 QUE720881:QUE720888 QKI720881:QKI720888 QAM720881:QAM720888 PQQ720881:PQQ720888 PGU720881:PGU720888 OWY720881:OWY720888 ONC720881:ONC720888 ODG720881:ODG720888 NTK720881:NTK720888 NJO720881:NJO720888 MZS720881:MZS720888 MPW720881:MPW720888 MGA720881:MGA720888 LWE720881:LWE720888 LMI720881:LMI720888 LCM720881:LCM720888 KSQ720881:KSQ720888 KIU720881:KIU720888 JYY720881:JYY720888 JPC720881:JPC720888 JFG720881:JFG720888 IVK720881:IVK720888 ILO720881:ILO720888 IBS720881:IBS720888 HRW720881:HRW720888 HIA720881:HIA720888 GYE720881:GYE720888 GOI720881:GOI720888 GEM720881:GEM720888 FUQ720881:FUQ720888 FKU720881:FKU720888 FAY720881:FAY720888 ERC720881:ERC720888 EHG720881:EHG720888 DXK720881:DXK720888 DNO720881:DNO720888 DDS720881:DDS720888 CTW720881:CTW720888 CKA720881:CKA720888 CAE720881:CAE720888 BQI720881:BQI720888 BGM720881:BGM720888 AWQ720881:AWQ720888 AMU720881:AMU720888 ACY720881:ACY720888 TC720881:TC720888 JG720881:JG720888 K720881:K720888 WVS655345:WVS655352 WLW655345:WLW655352 WCA655345:WCA655352 VSE655345:VSE655352 VII655345:VII655352 UYM655345:UYM655352 UOQ655345:UOQ655352 UEU655345:UEU655352 TUY655345:TUY655352 TLC655345:TLC655352 TBG655345:TBG655352 SRK655345:SRK655352 SHO655345:SHO655352 RXS655345:RXS655352 RNW655345:RNW655352 REA655345:REA655352 QUE655345:QUE655352 QKI655345:QKI655352 QAM655345:QAM655352 PQQ655345:PQQ655352 PGU655345:PGU655352 OWY655345:OWY655352 ONC655345:ONC655352 ODG655345:ODG655352 NTK655345:NTK655352 NJO655345:NJO655352 MZS655345:MZS655352 MPW655345:MPW655352 MGA655345:MGA655352 LWE655345:LWE655352 LMI655345:LMI655352 LCM655345:LCM655352 KSQ655345:KSQ655352 KIU655345:KIU655352 JYY655345:JYY655352 JPC655345:JPC655352 JFG655345:JFG655352 IVK655345:IVK655352 ILO655345:ILO655352 IBS655345:IBS655352 HRW655345:HRW655352 HIA655345:HIA655352 GYE655345:GYE655352 GOI655345:GOI655352 GEM655345:GEM655352 FUQ655345:FUQ655352 FKU655345:FKU655352 FAY655345:FAY655352 ERC655345:ERC655352 EHG655345:EHG655352 DXK655345:DXK655352 DNO655345:DNO655352 DDS655345:DDS655352 CTW655345:CTW655352 CKA655345:CKA655352 CAE655345:CAE655352 BQI655345:BQI655352 BGM655345:BGM655352 AWQ655345:AWQ655352 AMU655345:AMU655352 ACY655345:ACY655352 TC655345:TC655352 JG655345:JG655352 K655345:K655352 WVS589809:WVS589816 WLW589809:WLW589816 WCA589809:WCA589816 VSE589809:VSE589816 VII589809:VII589816 UYM589809:UYM589816 UOQ589809:UOQ589816 UEU589809:UEU589816 TUY589809:TUY589816 TLC589809:TLC589816 TBG589809:TBG589816 SRK589809:SRK589816 SHO589809:SHO589816 RXS589809:RXS589816 RNW589809:RNW589816 REA589809:REA589816 QUE589809:QUE589816 QKI589809:QKI589816 QAM589809:QAM589816 PQQ589809:PQQ589816 PGU589809:PGU589816 OWY589809:OWY589816 ONC589809:ONC589816 ODG589809:ODG589816 NTK589809:NTK589816 NJO589809:NJO589816 MZS589809:MZS589816 MPW589809:MPW589816 MGA589809:MGA589816 LWE589809:LWE589816 LMI589809:LMI589816 LCM589809:LCM589816 KSQ589809:KSQ589816 KIU589809:KIU589816 JYY589809:JYY589816 JPC589809:JPC589816 JFG589809:JFG589816 IVK589809:IVK589816 ILO589809:ILO589816 IBS589809:IBS589816 HRW589809:HRW589816 HIA589809:HIA589816 GYE589809:GYE589816 GOI589809:GOI589816 GEM589809:GEM589816 FUQ589809:FUQ589816 FKU589809:FKU589816 FAY589809:FAY589816 ERC589809:ERC589816 EHG589809:EHG589816 DXK589809:DXK589816 DNO589809:DNO589816 DDS589809:DDS589816 CTW589809:CTW589816 CKA589809:CKA589816 CAE589809:CAE589816 BQI589809:BQI589816 BGM589809:BGM589816 AWQ589809:AWQ589816 AMU589809:AMU589816 ACY589809:ACY589816 TC589809:TC589816 JG589809:JG589816 K589809:K589816 WVS524273:WVS524280 WLW524273:WLW524280 WCA524273:WCA524280 VSE524273:VSE524280 VII524273:VII524280 UYM524273:UYM524280 UOQ524273:UOQ524280 UEU524273:UEU524280 TUY524273:TUY524280 TLC524273:TLC524280 TBG524273:TBG524280 SRK524273:SRK524280 SHO524273:SHO524280 RXS524273:RXS524280 RNW524273:RNW524280 REA524273:REA524280 QUE524273:QUE524280 QKI524273:QKI524280 QAM524273:QAM524280 PQQ524273:PQQ524280 PGU524273:PGU524280 OWY524273:OWY524280 ONC524273:ONC524280 ODG524273:ODG524280 NTK524273:NTK524280 NJO524273:NJO524280 MZS524273:MZS524280 MPW524273:MPW524280 MGA524273:MGA524280 LWE524273:LWE524280 LMI524273:LMI524280 LCM524273:LCM524280 KSQ524273:KSQ524280 KIU524273:KIU524280 JYY524273:JYY524280 JPC524273:JPC524280 JFG524273:JFG524280 IVK524273:IVK524280 ILO524273:ILO524280 IBS524273:IBS524280 HRW524273:HRW524280 HIA524273:HIA524280 GYE524273:GYE524280 GOI524273:GOI524280 GEM524273:GEM524280 FUQ524273:FUQ524280 FKU524273:FKU524280 FAY524273:FAY524280 ERC524273:ERC524280 EHG524273:EHG524280 DXK524273:DXK524280 DNO524273:DNO524280 DDS524273:DDS524280 CTW524273:CTW524280 CKA524273:CKA524280 CAE524273:CAE524280 BQI524273:BQI524280 BGM524273:BGM524280 AWQ524273:AWQ524280 AMU524273:AMU524280 ACY524273:ACY524280 TC524273:TC524280 JG524273:JG524280 K524273:K524280 WVS458737:WVS458744 WLW458737:WLW458744 WCA458737:WCA458744 VSE458737:VSE458744 VII458737:VII458744 UYM458737:UYM458744 UOQ458737:UOQ458744 UEU458737:UEU458744 TUY458737:TUY458744 TLC458737:TLC458744 TBG458737:TBG458744 SRK458737:SRK458744 SHO458737:SHO458744 RXS458737:RXS458744 RNW458737:RNW458744 REA458737:REA458744 QUE458737:QUE458744 QKI458737:QKI458744 QAM458737:QAM458744 PQQ458737:PQQ458744 PGU458737:PGU458744 OWY458737:OWY458744 ONC458737:ONC458744 ODG458737:ODG458744 NTK458737:NTK458744 NJO458737:NJO458744 MZS458737:MZS458744 MPW458737:MPW458744 MGA458737:MGA458744 LWE458737:LWE458744 LMI458737:LMI458744 LCM458737:LCM458744 KSQ458737:KSQ458744 KIU458737:KIU458744 JYY458737:JYY458744 JPC458737:JPC458744 JFG458737:JFG458744 IVK458737:IVK458744 ILO458737:ILO458744 IBS458737:IBS458744 HRW458737:HRW458744 HIA458737:HIA458744 GYE458737:GYE458744 GOI458737:GOI458744 GEM458737:GEM458744 FUQ458737:FUQ458744 FKU458737:FKU458744 FAY458737:FAY458744 ERC458737:ERC458744 EHG458737:EHG458744 DXK458737:DXK458744 DNO458737:DNO458744 DDS458737:DDS458744 CTW458737:CTW458744 CKA458737:CKA458744 CAE458737:CAE458744 BQI458737:BQI458744 BGM458737:BGM458744 AWQ458737:AWQ458744 AMU458737:AMU458744 ACY458737:ACY458744 TC458737:TC458744 JG458737:JG458744 K458737:K458744 WVS393201:WVS393208 WLW393201:WLW393208 WCA393201:WCA393208 VSE393201:VSE393208 VII393201:VII393208 UYM393201:UYM393208 UOQ393201:UOQ393208 UEU393201:UEU393208 TUY393201:TUY393208 TLC393201:TLC393208 TBG393201:TBG393208 SRK393201:SRK393208 SHO393201:SHO393208 RXS393201:RXS393208 RNW393201:RNW393208 REA393201:REA393208 QUE393201:QUE393208 QKI393201:QKI393208 QAM393201:QAM393208 PQQ393201:PQQ393208 PGU393201:PGU393208 OWY393201:OWY393208 ONC393201:ONC393208 ODG393201:ODG393208 NTK393201:NTK393208 NJO393201:NJO393208 MZS393201:MZS393208 MPW393201:MPW393208 MGA393201:MGA393208 LWE393201:LWE393208 LMI393201:LMI393208 LCM393201:LCM393208 KSQ393201:KSQ393208 KIU393201:KIU393208 JYY393201:JYY393208 JPC393201:JPC393208 JFG393201:JFG393208 IVK393201:IVK393208 ILO393201:ILO393208 IBS393201:IBS393208 HRW393201:HRW393208 HIA393201:HIA393208 GYE393201:GYE393208 GOI393201:GOI393208 GEM393201:GEM393208 FUQ393201:FUQ393208 FKU393201:FKU393208 FAY393201:FAY393208 ERC393201:ERC393208 EHG393201:EHG393208 DXK393201:DXK393208 DNO393201:DNO393208 DDS393201:DDS393208 CTW393201:CTW393208 CKA393201:CKA393208 CAE393201:CAE393208 BQI393201:BQI393208 BGM393201:BGM393208 AWQ393201:AWQ393208 AMU393201:AMU393208 ACY393201:ACY393208 TC393201:TC393208 JG393201:JG393208 K393201:K393208 WVS327665:WVS327672 WLW327665:WLW327672 WCA327665:WCA327672 VSE327665:VSE327672 VII327665:VII327672 UYM327665:UYM327672 UOQ327665:UOQ327672 UEU327665:UEU327672 TUY327665:TUY327672 TLC327665:TLC327672 TBG327665:TBG327672 SRK327665:SRK327672 SHO327665:SHO327672 RXS327665:RXS327672 RNW327665:RNW327672 REA327665:REA327672 QUE327665:QUE327672 QKI327665:QKI327672 QAM327665:QAM327672 PQQ327665:PQQ327672 PGU327665:PGU327672 OWY327665:OWY327672 ONC327665:ONC327672 ODG327665:ODG327672 NTK327665:NTK327672 NJO327665:NJO327672 MZS327665:MZS327672 MPW327665:MPW327672 MGA327665:MGA327672 LWE327665:LWE327672 LMI327665:LMI327672 LCM327665:LCM327672 KSQ327665:KSQ327672 KIU327665:KIU327672 JYY327665:JYY327672 JPC327665:JPC327672 JFG327665:JFG327672 IVK327665:IVK327672 ILO327665:ILO327672 IBS327665:IBS327672 HRW327665:HRW327672 HIA327665:HIA327672 GYE327665:GYE327672 GOI327665:GOI327672 GEM327665:GEM327672 FUQ327665:FUQ327672 FKU327665:FKU327672 FAY327665:FAY327672 ERC327665:ERC327672 EHG327665:EHG327672 DXK327665:DXK327672 DNO327665:DNO327672 DDS327665:DDS327672 CTW327665:CTW327672 CKA327665:CKA327672 CAE327665:CAE327672 BQI327665:BQI327672 BGM327665:BGM327672 AWQ327665:AWQ327672 AMU327665:AMU327672 ACY327665:ACY327672 TC327665:TC327672 JG327665:JG327672 K327665:K327672 WVS262129:WVS262136 WLW262129:WLW262136 WCA262129:WCA262136 VSE262129:VSE262136 VII262129:VII262136 UYM262129:UYM262136 UOQ262129:UOQ262136 UEU262129:UEU262136 TUY262129:TUY262136 TLC262129:TLC262136 TBG262129:TBG262136 SRK262129:SRK262136 SHO262129:SHO262136 RXS262129:RXS262136 RNW262129:RNW262136 REA262129:REA262136 QUE262129:QUE262136 QKI262129:QKI262136 QAM262129:QAM262136 PQQ262129:PQQ262136 PGU262129:PGU262136 OWY262129:OWY262136 ONC262129:ONC262136 ODG262129:ODG262136 NTK262129:NTK262136 NJO262129:NJO262136 MZS262129:MZS262136 MPW262129:MPW262136 MGA262129:MGA262136 LWE262129:LWE262136 LMI262129:LMI262136 LCM262129:LCM262136 KSQ262129:KSQ262136 KIU262129:KIU262136 JYY262129:JYY262136 JPC262129:JPC262136 JFG262129:JFG262136 IVK262129:IVK262136 ILO262129:ILO262136 IBS262129:IBS262136 HRW262129:HRW262136 HIA262129:HIA262136 GYE262129:GYE262136 GOI262129:GOI262136 GEM262129:GEM262136 FUQ262129:FUQ262136 FKU262129:FKU262136 FAY262129:FAY262136 ERC262129:ERC262136 EHG262129:EHG262136 DXK262129:DXK262136 DNO262129:DNO262136 DDS262129:DDS262136 CTW262129:CTW262136 CKA262129:CKA262136 CAE262129:CAE262136 BQI262129:BQI262136 BGM262129:BGM262136 AWQ262129:AWQ262136 AMU262129:AMU262136 ACY262129:ACY262136 TC262129:TC262136 JG262129:JG262136 K262129:K262136 WVS196593:WVS196600 WLW196593:WLW196600 WCA196593:WCA196600 VSE196593:VSE196600 VII196593:VII196600 UYM196593:UYM196600 UOQ196593:UOQ196600 UEU196593:UEU196600 TUY196593:TUY196600 TLC196593:TLC196600 TBG196593:TBG196600 SRK196593:SRK196600 SHO196593:SHO196600 RXS196593:RXS196600 RNW196593:RNW196600 REA196593:REA196600 QUE196593:QUE196600 QKI196593:QKI196600 QAM196593:QAM196600 PQQ196593:PQQ196600 PGU196593:PGU196600 OWY196593:OWY196600 ONC196593:ONC196600 ODG196593:ODG196600 NTK196593:NTK196600 NJO196593:NJO196600 MZS196593:MZS196600 MPW196593:MPW196600 MGA196593:MGA196600 LWE196593:LWE196600 LMI196593:LMI196600 LCM196593:LCM196600 KSQ196593:KSQ196600 KIU196593:KIU196600 JYY196593:JYY196600 JPC196593:JPC196600 JFG196593:JFG196600 IVK196593:IVK196600 ILO196593:ILO196600 IBS196593:IBS196600 HRW196593:HRW196600 HIA196593:HIA196600 GYE196593:GYE196600 GOI196593:GOI196600 GEM196593:GEM196600 FUQ196593:FUQ196600 FKU196593:FKU196600 FAY196593:FAY196600 ERC196593:ERC196600 EHG196593:EHG196600 DXK196593:DXK196600 DNO196593:DNO196600 DDS196593:DDS196600 CTW196593:CTW196600 CKA196593:CKA196600 CAE196593:CAE196600 BQI196593:BQI196600 BGM196593:BGM196600 AWQ196593:AWQ196600 AMU196593:AMU196600 ACY196593:ACY196600 TC196593:TC196600 JG196593:JG196600 K196593:K196600 WVS131057:WVS131064 WLW131057:WLW131064 WCA131057:WCA131064 VSE131057:VSE131064 VII131057:VII131064 UYM131057:UYM131064 UOQ131057:UOQ131064 UEU131057:UEU131064 TUY131057:TUY131064 TLC131057:TLC131064 TBG131057:TBG131064 SRK131057:SRK131064 SHO131057:SHO131064 RXS131057:RXS131064 RNW131057:RNW131064 REA131057:REA131064 QUE131057:QUE131064 QKI131057:QKI131064 QAM131057:QAM131064 PQQ131057:PQQ131064 PGU131057:PGU131064 OWY131057:OWY131064 ONC131057:ONC131064 ODG131057:ODG131064 NTK131057:NTK131064 NJO131057:NJO131064 MZS131057:MZS131064 MPW131057:MPW131064 MGA131057:MGA131064 LWE131057:LWE131064 LMI131057:LMI131064 LCM131057:LCM131064 KSQ131057:KSQ131064 KIU131057:KIU131064 JYY131057:JYY131064 JPC131057:JPC131064 JFG131057:JFG131064 IVK131057:IVK131064 ILO131057:ILO131064 IBS131057:IBS131064 HRW131057:HRW131064 HIA131057:HIA131064 GYE131057:GYE131064 GOI131057:GOI131064 GEM131057:GEM131064 FUQ131057:FUQ131064 FKU131057:FKU131064 FAY131057:FAY131064 ERC131057:ERC131064 EHG131057:EHG131064 DXK131057:DXK131064 DNO131057:DNO131064 DDS131057:DDS131064 CTW131057:CTW131064 CKA131057:CKA131064 CAE131057:CAE131064 BQI131057:BQI131064 BGM131057:BGM131064 AWQ131057:AWQ131064 AMU131057:AMU131064 ACY131057:ACY131064 TC131057:TC131064 JG131057:JG131064 K131057:K131064 WVS65521:WVS65528 WLW65521:WLW65528 WCA65521:WCA65528 VSE65521:VSE65528 VII65521:VII65528 UYM65521:UYM65528 UOQ65521:UOQ65528 UEU65521:UEU65528 TUY65521:TUY65528 TLC65521:TLC65528 TBG65521:TBG65528 SRK65521:SRK65528 SHO65521:SHO65528 RXS65521:RXS65528 RNW65521:RNW65528 REA65521:REA65528 QUE65521:QUE65528 QKI65521:QKI65528 QAM65521:QAM65528 PQQ65521:PQQ65528 PGU65521:PGU65528 OWY65521:OWY65528 ONC65521:ONC65528 ODG65521:ODG65528 NTK65521:NTK65528 NJO65521:NJO65528 MZS65521:MZS65528 MPW65521:MPW65528 MGA65521:MGA65528 LWE65521:LWE65528 LMI65521:LMI65528 LCM65521:LCM65528 KSQ65521:KSQ65528 KIU65521:KIU65528 JYY65521:JYY65528 JPC65521:JPC65528 JFG65521:JFG65528 IVK65521:IVK65528 ILO65521:ILO65528 IBS65521:IBS65528 HRW65521:HRW65528 HIA65521:HIA65528 GYE65521:GYE65528 GOI65521:GOI65528 GEM65521:GEM65528 FUQ65521:FUQ65528 FKU65521:FKU65528 FAY65521:FAY65528 ERC65521:ERC65528 EHG65521:EHG65528 DXK65521:DXK65528 DNO65521:DNO65528 DDS65521:DDS65528 CTW65521:CTW65528 CKA65521:CKA65528 CAE65521:CAE65528 BQI65521:BQI65528 BGM65521:BGM65528 AWQ65521:AWQ65528 AMU65521:AMU65528 ACY65521:ACY65528 TC65521:TC65528 JG65521:JG65528 K65521:K65528 WVS29 WLW29 WCA29 VSE29 VII29 UYM29 UOQ29 UEU29 TUY29 TLC29 TBG29 SRK29 SHO29 RXS29 RNW29 REA29 QUE29 QKI29 QAM29 PQQ29 PGU29 OWY29 ONC29 ODG29 NTK29 NJO29 MZS29 MPW29 MGA29 LWE29 LMI29 LCM29 KSQ29 KIU29 JYY29 JPC29 JFG29 IVK29 ILO29 IBS29 HRW29 HIA29 GYE29 GOI29 GEM29 FUQ29 FKU29 FAY29 ERC29 EHG29 DXK29 DNO29 DDS29 CTW29 CKA29 CAE29 BQI29 BGM29 AWQ29 AMU29 ACY29 TC29 JG29 K29 WVS983039:WVS983077 WLW983039:WLW983077 WCA983039:WCA983077 VSE983039:VSE983077 VII983039:VII983077 UYM983039:UYM983077 UOQ983039:UOQ983077 UEU983039:UEU983077 TUY983039:TUY983077 TLC983039:TLC983077 TBG983039:TBG983077 SRK983039:SRK983077 SHO983039:SHO983077 RXS983039:RXS983077 RNW983039:RNW983077 REA983039:REA983077 QUE983039:QUE983077 QKI983039:QKI983077 QAM983039:QAM983077 PQQ983039:PQQ983077 PGU983039:PGU983077 OWY983039:OWY983077 ONC983039:ONC983077 ODG983039:ODG983077 NTK983039:NTK983077 NJO983039:NJO983077 MZS983039:MZS983077 MPW983039:MPW983077 MGA983039:MGA983077 LWE983039:LWE983077 LMI983039:LMI983077 LCM983039:LCM983077 KSQ983039:KSQ983077 KIU983039:KIU983077 JYY983039:JYY983077 JPC983039:JPC983077 JFG983039:JFG983077 IVK983039:IVK983077 ILO983039:ILO983077 IBS983039:IBS983077 HRW983039:HRW983077 HIA983039:HIA983077 GYE983039:GYE983077 GOI983039:GOI983077 GEM983039:GEM983077 FUQ983039:FUQ983077 FKU983039:FKU983077 FAY983039:FAY983077 ERC983039:ERC983077 EHG983039:EHG983077 DXK983039:DXK983077 DNO983039:DNO983077 DDS983039:DDS983077 CTW983039:CTW983077 CKA983039:CKA983077 CAE983039:CAE983077 BQI983039:BQI983077 BGM983039:BGM983077 AWQ983039:AWQ983077 AMU983039:AMU983077 ACY983039:ACY983077 TC983039:TC983077 JG983039:JG983077 K983039:K983077 WVS917503:WVS917541 WLW917503:WLW917541 WCA917503:WCA917541 VSE917503:VSE917541 VII917503:VII917541 UYM917503:UYM917541 UOQ917503:UOQ917541 UEU917503:UEU917541 TUY917503:TUY917541 TLC917503:TLC917541 TBG917503:TBG917541 SRK917503:SRK917541 SHO917503:SHO917541 RXS917503:RXS917541 RNW917503:RNW917541 REA917503:REA917541 QUE917503:QUE917541 QKI917503:QKI917541 QAM917503:QAM917541 PQQ917503:PQQ917541 PGU917503:PGU917541 OWY917503:OWY917541 ONC917503:ONC917541 ODG917503:ODG917541 NTK917503:NTK917541 NJO917503:NJO917541 MZS917503:MZS917541 MPW917503:MPW917541 MGA917503:MGA917541 LWE917503:LWE917541 LMI917503:LMI917541 LCM917503:LCM917541 KSQ917503:KSQ917541 KIU917503:KIU917541 JYY917503:JYY917541 JPC917503:JPC917541 JFG917503:JFG917541 IVK917503:IVK917541 ILO917503:ILO917541 IBS917503:IBS917541 HRW917503:HRW917541 HIA917503:HIA917541 GYE917503:GYE917541 GOI917503:GOI917541 GEM917503:GEM917541 FUQ917503:FUQ917541 FKU917503:FKU917541 FAY917503:FAY917541 ERC917503:ERC917541 EHG917503:EHG917541 DXK917503:DXK917541 DNO917503:DNO917541 DDS917503:DDS917541 CTW917503:CTW917541 CKA917503:CKA917541 CAE917503:CAE917541 BQI917503:BQI917541 BGM917503:BGM917541 AWQ917503:AWQ917541 AMU917503:AMU917541 ACY917503:ACY917541 TC917503:TC917541 JG917503:JG917541 K917503:K917541 WVS851967:WVS852005 WLW851967:WLW852005 WCA851967:WCA852005 VSE851967:VSE852005 VII851967:VII852005 UYM851967:UYM852005 UOQ851967:UOQ852005 UEU851967:UEU852005 TUY851967:TUY852005 TLC851967:TLC852005 TBG851967:TBG852005 SRK851967:SRK852005 SHO851967:SHO852005 RXS851967:RXS852005 RNW851967:RNW852005 REA851967:REA852005 QUE851967:QUE852005 QKI851967:QKI852005 QAM851967:QAM852005 PQQ851967:PQQ852005 PGU851967:PGU852005 OWY851967:OWY852005 ONC851967:ONC852005 ODG851967:ODG852005 NTK851967:NTK852005 NJO851967:NJO852005 MZS851967:MZS852005 MPW851967:MPW852005 MGA851967:MGA852005 LWE851967:LWE852005 LMI851967:LMI852005 LCM851967:LCM852005 KSQ851967:KSQ852005 KIU851967:KIU852005 JYY851967:JYY852005 JPC851967:JPC852005 JFG851967:JFG852005 IVK851967:IVK852005 ILO851967:ILO852005 IBS851967:IBS852005 HRW851967:HRW852005 HIA851967:HIA852005 GYE851967:GYE852005 GOI851967:GOI852005 GEM851967:GEM852005 FUQ851967:FUQ852005 FKU851967:FKU852005 FAY851967:FAY852005 ERC851967:ERC852005 EHG851967:EHG852005 DXK851967:DXK852005 DNO851967:DNO852005 DDS851967:DDS852005 CTW851967:CTW852005 CKA851967:CKA852005 CAE851967:CAE852005 BQI851967:BQI852005 BGM851967:BGM852005 AWQ851967:AWQ852005 AMU851967:AMU852005 ACY851967:ACY852005 TC851967:TC852005 JG851967:JG852005 K851967:K852005 WVS786431:WVS786469 WLW786431:WLW786469 WCA786431:WCA786469 VSE786431:VSE786469 VII786431:VII786469 UYM786431:UYM786469 UOQ786431:UOQ786469 UEU786431:UEU786469 TUY786431:TUY786469 TLC786431:TLC786469 TBG786431:TBG786469 SRK786431:SRK786469 SHO786431:SHO786469 RXS786431:RXS786469 RNW786431:RNW786469 REA786431:REA786469 QUE786431:QUE786469 QKI786431:QKI786469 QAM786431:QAM786469 PQQ786431:PQQ786469 PGU786431:PGU786469 OWY786431:OWY786469 ONC786431:ONC786469 ODG786431:ODG786469 NTK786431:NTK786469 NJO786431:NJO786469 MZS786431:MZS786469 MPW786431:MPW786469 MGA786431:MGA786469 LWE786431:LWE786469 LMI786431:LMI786469 LCM786431:LCM786469 KSQ786431:KSQ786469 KIU786431:KIU786469 JYY786431:JYY786469 JPC786431:JPC786469 JFG786431:JFG786469 IVK786431:IVK786469 ILO786431:ILO786469 IBS786431:IBS786469 HRW786431:HRW786469 HIA786431:HIA786469 GYE786431:GYE786469 GOI786431:GOI786469 GEM786431:GEM786469 FUQ786431:FUQ786469 FKU786431:FKU786469 FAY786431:FAY786469 ERC786431:ERC786469 EHG786431:EHG786469 DXK786431:DXK786469 DNO786431:DNO786469 DDS786431:DDS786469 CTW786431:CTW786469 CKA786431:CKA786469 CAE786431:CAE786469 BQI786431:BQI786469 BGM786431:BGM786469 AWQ786431:AWQ786469 AMU786431:AMU786469 ACY786431:ACY786469 TC786431:TC786469 JG786431:JG786469 K786431:K786469 WVS720895:WVS720933 WLW720895:WLW720933 WCA720895:WCA720933 VSE720895:VSE720933 VII720895:VII720933 UYM720895:UYM720933 UOQ720895:UOQ720933 UEU720895:UEU720933 TUY720895:TUY720933 TLC720895:TLC720933 TBG720895:TBG720933 SRK720895:SRK720933 SHO720895:SHO720933 RXS720895:RXS720933 RNW720895:RNW720933 REA720895:REA720933 QUE720895:QUE720933 QKI720895:QKI720933 QAM720895:QAM720933 PQQ720895:PQQ720933 PGU720895:PGU720933 OWY720895:OWY720933 ONC720895:ONC720933 ODG720895:ODG720933 NTK720895:NTK720933 NJO720895:NJO720933 MZS720895:MZS720933 MPW720895:MPW720933 MGA720895:MGA720933 LWE720895:LWE720933 LMI720895:LMI720933 LCM720895:LCM720933 KSQ720895:KSQ720933 KIU720895:KIU720933 JYY720895:JYY720933 JPC720895:JPC720933 JFG720895:JFG720933 IVK720895:IVK720933 ILO720895:ILO720933 IBS720895:IBS720933 HRW720895:HRW720933 HIA720895:HIA720933 GYE720895:GYE720933 GOI720895:GOI720933 GEM720895:GEM720933 FUQ720895:FUQ720933 FKU720895:FKU720933 FAY720895:FAY720933 ERC720895:ERC720933 EHG720895:EHG720933 DXK720895:DXK720933 DNO720895:DNO720933 DDS720895:DDS720933 CTW720895:CTW720933 CKA720895:CKA720933 CAE720895:CAE720933 BQI720895:BQI720933 BGM720895:BGM720933 AWQ720895:AWQ720933 AMU720895:AMU720933 ACY720895:ACY720933 TC720895:TC720933 JG720895:JG720933 K720895:K720933 WVS655359:WVS655397 WLW655359:WLW655397 WCA655359:WCA655397 VSE655359:VSE655397 VII655359:VII655397 UYM655359:UYM655397 UOQ655359:UOQ655397 UEU655359:UEU655397 TUY655359:TUY655397 TLC655359:TLC655397 TBG655359:TBG655397 SRK655359:SRK655397 SHO655359:SHO655397 RXS655359:RXS655397 RNW655359:RNW655397 REA655359:REA655397 QUE655359:QUE655397 QKI655359:QKI655397 QAM655359:QAM655397 PQQ655359:PQQ655397 PGU655359:PGU655397 OWY655359:OWY655397 ONC655359:ONC655397 ODG655359:ODG655397 NTK655359:NTK655397 NJO655359:NJO655397 MZS655359:MZS655397 MPW655359:MPW655397 MGA655359:MGA655397 LWE655359:LWE655397 LMI655359:LMI655397 LCM655359:LCM655397 KSQ655359:KSQ655397 KIU655359:KIU655397 JYY655359:JYY655397 JPC655359:JPC655397 JFG655359:JFG655397 IVK655359:IVK655397 ILO655359:ILO655397 IBS655359:IBS655397 HRW655359:HRW655397 HIA655359:HIA655397 GYE655359:GYE655397 GOI655359:GOI655397 GEM655359:GEM655397 FUQ655359:FUQ655397 FKU655359:FKU655397 FAY655359:FAY655397 ERC655359:ERC655397 EHG655359:EHG655397 DXK655359:DXK655397 DNO655359:DNO655397 DDS655359:DDS655397 CTW655359:CTW655397 CKA655359:CKA655397 CAE655359:CAE655397 BQI655359:BQI655397 BGM655359:BGM655397 AWQ655359:AWQ655397 AMU655359:AMU655397 ACY655359:ACY655397 TC655359:TC655397 JG655359:JG655397 K655359:K655397 WVS589823:WVS589861 WLW589823:WLW589861 WCA589823:WCA589861 VSE589823:VSE589861 VII589823:VII589861 UYM589823:UYM589861 UOQ589823:UOQ589861 UEU589823:UEU589861 TUY589823:TUY589861 TLC589823:TLC589861 TBG589823:TBG589861 SRK589823:SRK589861 SHO589823:SHO589861 RXS589823:RXS589861 RNW589823:RNW589861 REA589823:REA589861 QUE589823:QUE589861 QKI589823:QKI589861 QAM589823:QAM589861 PQQ589823:PQQ589861 PGU589823:PGU589861 OWY589823:OWY589861 ONC589823:ONC589861 ODG589823:ODG589861 NTK589823:NTK589861 NJO589823:NJO589861 MZS589823:MZS589861 MPW589823:MPW589861 MGA589823:MGA589861 LWE589823:LWE589861 LMI589823:LMI589861 LCM589823:LCM589861 KSQ589823:KSQ589861 KIU589823:KIU589861 JYY589823:JYY589861 JPC589823:JPC589861 JFG589823:JFG589861 IVK589823:IVK589861 ILO589823:ILO589861 IBS589823:IBS589861 HRW589823:HRW589861 HIA589823:HIA589861 GYE589823:GYE589861 GOI589823:GOI589861 GEM589823:GEM589861 FUQ589823:FUQ589861 FKU589823:FKU589861 FAY589823:FAY589861 ERC589823:ERC589861 EHG589823:EHG589861 DXK589823:DXK589861 DNO589823:DNO589861 DDS589823:DDS589861 CTW589823:CTW589861 CKA589823:CKA589861 CAE589823:CAE589861 BQI589823:BQI589861 BGM589823:BGM589861 AWQ589823:AWQ589861 AMU589823:AMU589861 ACY589823:ACY589861 TC589823:TC589861 JG589823:JG589861 K589823:K589861 WVS524287:WVS524325 WLW524287:WLW524325 WCA524287:WCA524325 VSE524287:VSE524325 VII524287:VII524325 UYM524287:UYM524325 UOQ524287:UOQ524325 UEU524287:UEU524325 TUY524287:TUY524325 TLC524287:TLC524325 TBG524287:TBG524325 SRK524287:SRK524325 SHO524287:SHO524325 RXS524287:RXS524325 RNW524287:RNW524325 REA524287:REA524325 QUE524287:QUE524325 QKI524287:QKI524325 QAM524287:QAM524325 PQQ524287:PQQ524325 PGU524287:PGU524325 OWY524287:OWY524325 ONC524287:ONC524325 ODG524287:ODG524325 NTK524287:NTK524325 NJO524287:NJO524325 MZS524287:MZS524325 MPW524287:MPW524325 MGA524287:MGA524325 LWE524287:LWE524325 LMI524287:LMI524325 LCM524287:LCM524325 KSQ524287:KSQ524325 KIU524287:KIU524325 JYY524287:JYY524325 JPC524287:JPC524325 JFG524287:JFG524325 IVK524287:IVK524325 ILO524287:ILO524325 IBS524287:IBS524325 HRW524287:HRW524325 HIA524287:HIA524325 GYE524287:GYE524325 GOI524287:GOI524325 GEM524287:GEM524325 FUQ524287:FUQ524325 FKU524287:FKU524325 FAY524287:FAY524325 ERC524287:ERC524325 EHG524287:EHG524325 DXK524287:DXK524325 DNO524287:DNO524325 DDS524287:DDS524325 CTW524287:CTW524325 CKA524287:CKA524325 CAE524287:CAE524325 BQI524287:BQI524325 BGM524287:BGM524325 AWQ524287:AWQ524325 AMU524287:AMU524325 ACY524287:ACY524325 TC524287:TC524325 JG524287:JG524325 K524287:K524325 WVS458751:WVS458789 WLW458751:WLW458789 WCA458751:WCA458789 VSE458751:VSE458789 VII458751:VII458789 UYM458751:UYM458789 UOQ458751:UOQ458789 UEU458751:UEU458789 TUY458751:TUY458789 TLC458751:TLC458789 TBG458751:TBG458789 SRK458751:SRK458789 SHO458751:SHO458789 RXS458751:RXS458789 RNW458751:RNW458789 REA458751:REA458789 QUE458751:QUE458789 QKI458751:QKI458789 QAM458751:QAM458789 PQQ458751:PQQ458789 PGU458751:PGU458789 OWY458751:OWY458789 ONC458751:ONC458789 ODG458751:ODG458789 NTK458751:NTK458789 NJO458751:NJO458789 MZS458751:MZS458789 MPW458751:MPW458789 MGA458751:MGA458789 LWE458751:LWE458789 LMI458751:LMI458789 LCM458751:LCM458789 KSQ458751:KSQ458789 KIU458751:KIU458789 JYY458751:JYY458789 JPC458751:JPC458789 JFG458751:JFG458789 IVK458751:IVK458789 ILO458751:ILO458789 IBS458751:IBS458789 HRW458751:HRW458789 HIA458751:HIA458789 GYE458751:GYE458789 GOI458751:GOI458789 GEM458751:GEM458789 FUQ458751:FUQ458789 FKU458751:FKU458789 FAY458751:FAY458789 ERC458751:ERC458789 EHG458751:EHG458789 DXK458751:DXK458789 DNO458751:DNO458789 DDS458751:DDS458789 CTW458751:CTW458789 CKA458751:CKA458789 CAE458751:CAE458789 BQI458751:BQI458789 BGM458751:BGM458789 AWQ458751:AWQ458789 AMU458751:AMU458789 ACY458751:ACY458789 TC458751:TC458789 JG458751:JG458789 K458751:K458789 WVS393215:WVS393253 WLW393215:WLW393253 WCA393215:WCA393253 VSE393215:VSE393253 VII393215:VII393253 UYM393215:UYM393253 UOQ393215:UOQ393253 UEU393215:UEU393253 TUY393215:TUY393253 TLC393215:TLC393253 TBG393215:TBG393253 SRK393215:SRK393253 SHO393215:SHO393253 RXS393215:RXS393253 RNW393215:RNW393253 REA393215:REA393253 QUE393215:QUE393253 QKI393215:QKI393253 QAM393215:QAM393253 PQQ393215:PQQ393253 PGU393215:PGU393253 OWY393215:OWY393253 ONC393215:ONC393253 ODG393215:ODG393253 NTK393215:NTK393253 NJO393215:NJO393253 MZS393215:MZS393253 MPW393215:MPW393253 MGA393215:MGA393253 LWE393215:LWE393253 LMI393215:LMI393253 LCM393215:LCM393253 KSQ393215:KSQ393253 KIU393215:KIU393253 JYY393215:JYY393253 JPC393215:JPC393253 JFG393215:JFG393253 IVK393215:IVK393253 ILO393215:ILO393253 IBS393215:IBS393253 HRW393215:HRW393253 HIA393215:HIA393253 GYE393215:GYE393253 GOI393215:GOI393253 GEM393215:GEM393253 FUQ393215:FUQ393253 FKU393215:FKU393253 FAY393215:FAY393253 ERC393215:ERC393253 EHG393215:EHG393253 DXK393215:DXK393253 DNO393215:DNO393253 DDS393215:DDS393253 CTW393215:CTW393253 CKA393215:CKA393253 CAE393215:CAE393253 BQI393215:BQI393253 BGM393215:BGM393253 AWQ393215:AWQ393253 AMU393215:AMU393253 ACY393215:ACY393253 TC393215:TC393253 JG393215:JG393253 K393215:K393253 WVS327679:WVS327717 WLW327679:WLW327717 WCA327679:WCA327717 VSE327679:VSE327717 VII327679:VII327717 UYM327679:UYM327717 UOQ327679:UOQ327717 UEU327679:UEU327717 TUY327679:TUY327717 TLC327679:TLC327717 TBG327679:TBG327717 SRK327679:SRK327717 SHO327679:SHO327717 RXS327679:RXS327717 RNW327679:RNW327717 REA327679:REA327717 QUE327679:QUE327717 QKI327679:QKI327717 QAM327679:QAM327717 PQQ327679:PQQ327717 PGU327679:PGU327717 OWY327679:OWY327717 ONC327679:ONC327717 ODG327679:ODG327717 NTK327679:NTK327717 NJO327679:NJO327717 MZS327679:MZS327717 MPW327679:MPW327717 MGA327679:MGA327717 LWE327679:LWE327717 LMI327679:LMI327717 LCM327679:LCM327717 KSQ327679:KSQ327717 KIU327679:KIU327717 JYY327679:JYY327717 JPC327679:JPC327717 JFG327679:JFG327717 IVK327679:IVK327717 ILO327679:ILO327717 IBS327679:IBS327717 HRW327679:HRW327717 HIA327679:HIA327717 GYE327679:GYE327717 GOI327679:GOI327717 GEM327679:GEM327717 FUQ327679:FUQ327717 FKU327679:FKU327717 FAY327679:FAY327717 ERC327679:ERC327717 EHG327679:EHG327717 DXK327679:DXK327717 DNO327679:DNO327717 DDS327679:DDS327717 CTW327679:CTW327717 CKA327679:CKA327717 CAE327679:CAE327717 BQI327679:BQI327717 BGM327679:BGM327717 AWQ327679:AWQ327717 AMU327679:AMU327717 ACY327679:ACY327717 TC327679:TC327717 JG327679:JG327717 K327679:K327717 WVS262143:WVS262181 WLW262143:WLW262181 WCA262143:WCA262181 VSE262143:VSE262181 VII262143:VII262181 UYM262143:UYM262181 UOQ262143:UOQ262181 UEU262143:UEU262181 TUY262143:TUY262181 TLC262143:TLC262181 TBG262143:TBG262181 SRK262143:SRK262181 SHO262143:SHO262181 RXS262143:RXS262181 RNW262143:RNW262181 REA262143:REA262181 QUE262143:QUE262181 QKI262143:QKI262181 QAM262143:QAM262181 PQQ262143:PQQ262181 PGU262143:PGU262181 OWY262143:OWY262181 ONC262143:ONC262181 ODG262143:ODG262181 NTK262143:NTK262181 NJO262143:NJO262181 MZS262143:MZS262181 MPW262143:MPW262181 MGA262143:MGA262181 LWE262143:LWE262181 LMI262143:LMI262181 LCM262143:LCM262181 KSQ262143:KSQ262181 KIU262143:KIU262181 JYY262143:JYY262181 JPC262143:JPC262181 JFG262143:JFG262181 IVK262143:IVK262181 ILO262143:ILO262181 IBS262143:IBS262181 HRW262143:HRW262181 HIA262143:HIA262181 GYE262143:GYE262181 GOI262143:GOI262181 GEM262143:GEM262181 FUQ262143:FUQ262181 FKU262143:FKU262181 FAY262143:FAY262181 ERC262143:ERC262181 EHG262143:EHG262181 DXK262143:DXK262181 DNO262143:DNO262181 DDS262143:DDS262181 CTW262143:CTW262181 CKA262143:CKA262181 CAE262143:CAE262181 BQI262143:BQI262181 BGM262143:BGM262181 AWQ262143:AWQ262181 AMU262143:AMU262181 ACY262143:ACY262181 TC262143:TC262181 JG262143:JG262181 K262143:K262181 WVS196607:WVS196645 WLW196607:WLW196645 WCA196607:WCA196645 VSE196607:VSE196645 VII196607:VII196645 UYM196607:UYM196645 UOQ196607:UOQ196645 UEU196607:UEU196645 TUY196607:TUY196645 TLC196607:TLC196645 TBG196607:TBG196645 SRK196607:SRK196645 SHO196607:SHO196645 RXS196607:RXS196645 RNW196607:RNW196645 REA196607:REA196645 QUE196607:QUE196645 QKI196607:QKI196645 QAM196607:QAM196645 PQQ196607:PQQ196645 PGU196607:PGU196645 OWY196607:OWY196645 ONC196607:ONC196645 ODG196607:ODG196645 NTK196607:NTK196645 NJO196607:NJO196645 MZS196607:MZS196645 MPW196607:MPW196645 MGA196607:MGA196645 LWE196607:LWE196645 LMI196607:LMI196645 LCM196607:LCM196645 KSQ196607:KSQ196645 KIU196607:KIU196645 JYY196607:JYY196645 JPC196607:JPC196645 JFG196607:JFG196645 IVK196607:IVK196645 ILO196607:ILO196645 IBS196607:IBS196645 HRW196607:HRW196645 HIA196607:HIA196645 GYE196607:GYE196645 GOI196607:GOI196645 GEM196607:GEM196645 FUQ196607:FUQ196645 FKU196607:FKU196645 FAY196607:FAY196645 ERC196607:ERC196645 EHG196607:EHG196645 DXK196607:DXK196645 DNO196607:DNO196645 DDS196607:DDS196645 CTW196607:CTW196645 CKA196607:CKA196645 CAE196607:CAE196645 BQI196607:BQI196645 BGM196607:BGM196645 AWQ196607:AWQ196645 AMU196607:AMU196645 ACY196607:ACY196645 TC196607:TC196645 JG196607:JG196645 K196607:K196645 WVS131071:WVS131109 WLW131071:WLW131109 WCA131071:WCA131109 VSE131071:VSE131109 VII131071:VII131109 UYM131071:UYM131109 UOQ131071:UOQ131109 UEU131071:UEU131109 TUY131071:TUY131109 TLC131071:TLC131109 TBG131071:TBG131109 SRK131071:SRK131109 SHO131071:SHO131109 RXS131071:RXS131109 RNW131071:RNW131109 REA131071:REA131109 QUE131071:QUE131109 QKI131071:QKI131109 QAM131071:QAM131109 PQQ131071:PQQ131109 PGU131071:PGU131109 OWY131071:OWY131109 ONC131071:ONC131109 ODG131071:ODG131109 NTK131071:NTK131109 NJO131071:NJO131109 MZS131071:MZS131109 MPW131071:MPW131109 MGA131071:MGA131109 LWE131071:LWE131109 LMI131071:LMI131109 LCM131071:LCM131109 KSQ131071:KSQ131109 KIU131071:KIU131109 JYY131071:JYY131109 JPC131071:JPC131109 JFG131071:JFG131109 IVK131071:IVK131109 ILO131071:ILO131109 IBS131071:IBS131109 HRW131071:HRW131109 HIA131071:HIA131109 GYE131071:GYE131109 GOI131071:GOI131109 GEM131071:GEM131109 FUQ131071:FUQ131109 FKU131071:FKU131109 FAY131071:FAY131109 ERC131071:ERC131109 EHG131071:EHG131109 DXK131071:DXK131109 DNO131071:DNO131109 DDS131071:DDS131109 CTW131071:CTW131109 CKA131071:CKA131109 CAE131071:CAE131109 BQI131071:BQI131109 BGM131071:BGM131109 AWQ131071:AWQ131109 AMU131071:AMU131109 ACY131071:ACY131109 TC131071:TC131109 JG131071:JG131109 K131071:K131109 WVS65535:WVS65573 WLW65535:WLW65573 WCA65535:WCA65573 VSE65535:VSE65573 VII65535:VII65573 UYM65535:UYM65573 UOQ65535:UOQ65573 UEU65535:UEU65573 TUY65535:TUY65573 TLC65535:TLC65573 TBG65535:TBG65573 SRK65535:SRK65573 SHO65535:SHO65573 RXS65535:RXS65573 RNW65535:RNW65573 REA65535:REA65573 QUE65535:QUE65573 QKI65535:QKI65573 QAM65535:QAM65573 PQQ65535:PQQ65573 PGU65535:PGU65573 OWY65535:OWY65573 ONC65535:ONC65573 ODG65535:ODG65573 NTK65535:NTK65573 NJO65535:NJO65573 MZS65535:MZS65573 MPW65535:MPW65573 MGA65535:MGA65573 LWE65535:LWE65573 LMI65535:LMI65573 LCM65535:LCM65573 KSQ65535:KSQ65573 KIU65535:KIU65573 JYY65535:JYY65573 JPC65535:JPC65573 JFG65535:JFG65573 IVK65535:IVK65573 ILO65535:ILO65573 IBS65535:IBS65573 HRW65535:HRW65573 HIA65535:HIA65573 GYE65535:GYE65573 GOI65535:GOI65573 GEM65535:GEM65573 FUQ65535:FUQ65573 FKU65535:FKU65573 FAY65535:FAY65573 ERC65535:ERC65573 EHG65535:EHG65573 DXK65535:DXK65573 DNO65535:DNO65573 DDS65535:DDS65573 CTW65535:CTW65573 CKA65535:CKA65573 CAE65535:CAE65573 BQI65535:BQI65573 BGM65535:BGM65573 AWQ65535:AWQ65573 AMU65535:AMU65573 ACY65535:ACY65573 TC65535:TC65573 JG65535:JG65573 K65535:K65573 WVS36:WVS37 WLW36:WLW37 WCA36:WCA37 VSE36:VSE37 VII36:VII37 UYM36:UYM37 UOQ36:UOQ37 UEU36:UEU37 TUY36:TUY37 TLC36:TLC37 TBG36:TBG37 SRK36:SRK37 SHO36:SHO37 RXS36:RXS37 RNW36:RNW37 REA36:REA37 QUE36:QUE37 QKI36:QKI37 QAM36:QAM37 PQQ36:PQQ37 PGU36:PGU37 OWY36:OWY37 ONC36:ONC37 ODG36:ODG37 NTK36:NTK37 NJO36:NJO37 MZS36:MZS37 MPW36:MPW37 MGA36:MGA37 LWE36:LWE37 LMI36:LMI37 LCM36:LCM37 KSQ36:KSQ37 KIU36:KIU37 JYY36:JYY37 JPC36:JPC37 JFG36:JFG37 IVK36:IVK37 ILO36:ILO37 IBS36:IBS37 HRW36:HRW37 HIA36:HIA37 GYE36:GYE37 GOI36:GOI37 GEM36:GEM37 FUQ36:FUQ37 FKU36:FKU37 FAY36:FAY37 ERC36:ERC37 EHG36:EHG37 DXK36:DXK37 DNO36:DNO37 DDS36:DDS37 CTW36:CTW37 CKA36:CKA37 CAE36:CAE37 BQI36:BQI37 BGM36:BGM37 AWQ36:AWQ37 AMU36:AMU37 ACY36:ACY37 TC36:TC37 JG36:JG37">
      <formula1>$J$97:$J$99</formula1>
    </dataValidation>
    <dataValidation type="textLength" operator="lessThanOrEqual" allowBlank="1" showInputMessage="1" showErrorMessage="1" errorTitle="Description is to long!" error="Maximum of 250 characters.  Please shorten the length of the description." sqref="D65493 IZ65493 SV65493 ACR65493 AMN65493 AWJ65493 BGF65493 BQB65493 BZX65493 CJT65493 CTP65493 DDL65493 DNH65493 DXD65493 EGZ65493 EQV65493 FAR65493 FKN65493 FUJ65493 GEF65493 GOB65493 GXX65493 HHT65493 HRP65493 IBL65493 ILH65493 IVD65493 JEZ65493 JOV65493 JYR65493 KIN65493 KSJ65493 LCF65493 LMB65493 LVX65493 MFT65493 MPP65493 MZL65493 NJH65493 NTD65493 OCZ65493 OMV65493 OWR65493 PGN65493 PQJ65493 QAF65493 QKB65493 QTX65493 RDT65493 RNP65493 RXL65493 SHH65493 SRD65493 TAZ65493 TKV65493 TUR65493 UEN65493 UOJ65493 UYF65493 VIB65493 VRX65493 WBT65493 WLP65493 WVL65493 D131029 IZ131029 SV131029 ACR131029 AMN131029 AWJ131029 BGF131029 BQB131029 BZX131029 CJT131029 CTP131029 DDL131029 DNH131029 DXD131029 EGZ131029 EQV131029 FAR131029 FKN131029 FUJ131029 GEF131029 GOB131029 GXX131029 HHT131029 HRP131029 IBL131029 ILH131029 IVD131029 JEZ131029 JOV131029 JYR131029 KIN131029 KSJ131029 LCF131029 LMB131029 LVX131029 MFT131029 MPP131029 MZL131029 NJH131029 NTD131029 OCZ131029 OMV131029 OWR131029 PGN131029 PQJ131029 QAF131029 QKB131029 QTX131029 RDT131029 RNP131029 RXL131029 SHH131029 SRD131029 TAZ131029 TKV131029 TUR131029 UEN131029 UOJ131029 UYF131029 VIB131029 VRX131029 WBT131029 WLP131029 WVL131029 D196565 IZ196565 SV196565 ACR196565 AMN196565 AWJ196565 BGF196565 BQB196565 BZX196565 CJT196565 CTP196565 DDL196565 DNH196565 DXD196565 EGZ196565 EQV196565 FAR196565 FKN196565 FUJ196565 GEF196565 GOB196565 GXX196565 HHT196565 HRP196565 IBL196565 ILH196565 IVD196565 JEZ196565 JOV196565 JYR196565 KIN196565 KSJ196565 LCF196565 LMB196565 LVX196565 MFT196565 MPP196565 MZL196565 NJH196565 NTD196565 OCZ196565 OMV196565 OWR196565 PGN196565 PQJ196565 QAF196565 QKB196565 QTX196565 RDT196565 RNP196565 RXL196565 SHH196565 SRD196565 TAZ196565 TKV196565 TUR196565 UEN196565 UOJ196565 UYF196565 VIB196565 VRX196565 WBT196565 WLP196565 WVL196565 D262101 IZ262101 SV262101 ACR262101 AMN262101 AWJ262101 BGF262101 BQB262101 BZX262101 CJT262101 CTP262101 DDL262101 DNH262101 DXD262101 EGZ262101 EQV262101 FAR262101 FKN262101 FUJ262101 GEF262101 GOB262101 GXX262101 HHT262101 HRP262101 IBL262101 ILH262101 IVD262101 JEZ262101 JOV262101 JYR262101 KIN262101 KSJ262101 LCF262101 LMB262101 LVX262101 MFT262101 MPP262101 MZL262101 NJH262101 NTD262101 OCZ262101 OMV262101 OWR262101 PGN262101 PQJ262101 QAF262101 QKB262101 QTX262101 RDT262101 RNP262101 RXL262101 SHH262101 SRD262101 TAZ262101 TKV262101 TUR262101 UEN262101 UOJ262101 UYF262101 VIB262101 VRX262101 WBT262101 WLP262101 WVL262101 D327637 IZ327637 SV327637 ACR327637 AMN327637 AWJ327637 BGF327637 BQB327637 BZX327637 CJT327637 CTP327637 DDL327637 DNH327637 DXD327637 EGZ327637 EQV327637 FAR327637 FKN327637 FUJ327637 GEF327637 GOB327637 GXX327637 HHT327637 HRP327637 IBL327637 ILH327637 IVD327637 JEZ327637 JOV327637 JYR327637 KIN327637 KSJ327637 LCF327637 LMB327637 LVX327637 MFT327637 MPP327637 MZL327637 NJH327637 NTD327637 OCZ327637 OMV327637 OWR327637 PGN327637 PQJ327637 QAF327637 QKB327637 QTX327637 RDT327637 RNP327637 RXL327637 SHH327637 SRD327637 TAZ327637 TKV327637 TUR327637 UEN327637 UOJ327637 UYF327637 VIB327637 VRX327637 WBT327637 WLP327637 WVL327637 D393173 IZ393173 SV393173 ACR393173 AMN393173 AWJ393173 BGF393173 BQB393173 BZX393173 CJT393173 CTP393173 DDL393173 DNH393173 DXD393173 EGZ393173 EQV393173 FAR393173 FKN393173 FUJ393173 GEF393173 GOB393173 GXX393173 HHT393173 HRP393173 IBL393173 ILH393173 IVD393173 JEZ393173 JOV393173 JYR393173 KIN393173 KSJ393173 LCF393173 LMB393173 LVX393173 MFT393173 MPP393173 MZL393173 NJH393173 NTD393173 OCZ393173 OMV393173 OWR393173 PGN393173 PQJ393173 QAF393173 QKB393173 QTX393173 RDT393173 RNP393173 RXL393173 SHH393173 SRD393173 TAZ393173 TKV393173 TUR393173 UEN393173 UOJ393173 UYF393173 VIB393173 VRX393173 WBT393173 WLP393173 WVL393173 D458709 IZ458709 SV458709 ACR458709 AMN458709 AWJ458709 BGF458709 BQB458709 BZX458709 CJT458709 CTP458709 DDL458709 DNH458709 DXD458709 EGZ458709 EQV458709 FAR458709 FKN458709 FUJ458709 GEF458709 GOB458709 GXX458709 HHT458709 HRP458709 IBL458709 ILH458709 IVD458709 JEZ458709 JOV458709 JYR458709 KIN458709 KSJ458709 LCF458709 LMB458709 LVX458709 MFT458709 MPP458709 MZL458709 NJH458709 NTD458709 OCZ458709 OMV458709 OWR458709 PGN458709 PQJ458709 QAF458709 QKB458709 QTX458709 RDT458709 RNP458709 RXL458709 SHH458709 SRD458709 TAZ458709 TKV458709 TUR458709 UEN458709 UOJ458709 UYF458709 VIB458709 VRX458709 WBT458709 WLP458709 WVL458709 D524245 IZ524245 SV524245 ACR524245 AMN524245 AWJ524245 BGF524245 BQB524245 BZX524245 CJT524245 CTP524245 DDL524245 DNH524245 DXD524245 EGZ524245 EQV524245 FAR524245 FKN524245 FUJ524245 GEF524245 GOB524245 GXX524245 HHT524245 HRP524245 IBL524245 ILH524245 IVD524245 JEZ524245 JOV524245 JYR524245 KIN524245 KSJ524245 LCF524245 LMB524245 LVX524245 MFT524245 MPP524245 MZL524245 NJH524245 NTD524245 OCZ524245 OMV524245 OWR524245 PGN524245 PQJ524245 QAF524245 QKB524245 QTX524245 RDT524245 RNP524245 RXL524245 SHH524245 SRD524245 TAZ524245 TKV524245 TUR524245 UEN524245 UOJ524245 UYF524245 VIB524245 VRX524245 WBT524245 WLP524245 WVL524245 D589781 IZ589781 SV589781 ACR589781 AMN589781 AWJ589781 BGF589781 BQB589781 BZX589781 CJT589781 CTP589781 DDL589781 DNH589781 DXD589781 EGZ589781 EQV589781 FAR589781 FKN589781 FUJ589781 GEF589781 GOB589781 GXX589781 HHT589781 HRP589781 IBL589781 ILH589781 IVD589781 JEZ589781 JOV589781 JYR589781 KIN589781 KSJ589781 LCF589781 LMB589781 LVX589781 MFT589781 MPP589781 MZL589781 NJH589781 NTD589781 OCZ589781 OMV589781 OWR589781 PGN589781 PQJ589781 QAF589781 QKB589781 QTX589781 RDT589781 RNP589781 RXL589781 SHH589781 SRD589781 TAZ589781 TKV589781 TUR589781 UEN589781 UOJ589781 UYF589781 VIB589781 VRX589781 WBT589781 WLP589781 WVL589781 D655317 IZ655317 SV655317 ACR655317 AMN655317 AWJ655317 BGF655317 BQB655317 BZX655317 CJT655317 CTP655317 DDL655317 DNH655317 DXD655317 EGZ655317 EQV655317 FAR655317 FKN655317 FUJ655317 GEF655317 GOB655317 GXX655317 HHT655317 HRP655317 IBL655317 ILH655317 IVD655317 JEZ655317 JOV655317 JYR655317 KIN655317 KSJ655317 LCF655317 LMB655317 LVX655317 MFT655317 MPP655317 MZL655317 NJH655317 NTD655317 OCZ655317 OMV655317 OWR655317 PGN655317 PQJ655317 QAF655317 QKB655317 QTX655317 RDT655317 RNP655317 RXL655317 SHH655317 SRD655317 TAZ655317 TKV655317 TUR655317 UEN655317 UOJ655317 UYF655317 VIB655317 VRX655317 WBT655317 WLP655317 WVL655317 D720853 IZ720853 SV720853 ACR720853 AMN720853 AWJ720853 BGF720853 BQB720853 BZX720853 CJT720853 CTP720853 DDL720853 DNH720853 DXD720853 EGZ720853 EQV720853 FAR720853 FKN720853 FUJ720853 GEF720853 GOB720853 GXX720853 HHT720853 HRP720853 IBL720853 ILH720853 IVD720853 JEZ720853 JOV720853 JYR720853 KIN720853 KSJ720853 LCF720853 LMB720853 LVX720853 MFT720853 MPP720853 MZL720853 NJH720853 NTD720853 OCZ720853 OMV720853 OWR720853 PGN720853 PQJ720853 QAF720853 QKB720853 QTX720853 RDT720853 RNP720853 RXL720853 SHH720853 SRD720853 TAZ720853 TKV720853 TUR720853 UEN720853 UOJ720853 UYF720853 VIB720853 VRX720853 WBT720853 WLP720853 WVL720853 D786389 IZ786389 SV786389 ACR786389 AMN786389 AWJ786389 BGF786389 BQB786389 BZX786389 CJT786389 CTP786389 DDL786389 DNH786389 DXD786389 EGZ786389 EQV786389 FAR786389 FKN786389 FUJ786389 GEF786389 GOB786389 GXX786389 HHT786389 HRP786389 IBL786389 ILH786389 IVD786389 JEZ786389 JOV786389 JYR786389 KIN786389 KSJ786389 LCF786389 LMB786389 LVX786389 MFT786389 MPP786389 MZL786389 NJH786389 NTD786389 OCZ786389 OMV786389 OWR786389 PGN786389 PQJ786389 QAF786389 QKB786389 QTX786389 RDT786389 RNP786389 RXL786389 SHH786389 SRD786389 TAZ786389 TKV786389 TUR786389 UEN786389 UOJ786389 UYF786389 VIB786389 VRX786389 WBT786389 WLP786389 WVL786389 D851925 IZ851925 SV851925 ACR851925 AMN851925 AWJ851925 BGF851925 BQB851925 BZX851925 CJT851925 CTP851925 DDL851925 DNH851925 DXD851925 EGZ851925 EQV851925 FAR851925 FKN851925 FUJ851925 GEF851925 GOB851925 GXX851925 HHT851925 HRP851925 IBL851925 ILH851925 IVD851925 JEZ851925 JOV851925 JYR851925 KIN851925 KSJ851925 LCF851925 LMB851925 LVX851925 MFT851925 MPP851925 MZL851925 NJH851925 NTD851925 OCZ851925 OMV851925 OWR851925 PGN851925 PQJ851925 QAF851925 QKB851925 QTX851925 RDT851925 RNP851925 RXL851925 SHH851925 SRD851925 TAZ851925 TKV851925 TUR851925 UEN851925 UOJ851925 UYF851925 VIB851925 VRX851925 WBT851925 WLP851925 WVL851925 D917461 IZ917461 SV917461 ACR917461 AMN917461 AWJ917461 BGF917461 BQB917461 BZX917461 CJT917461 CTP917461 DDL917461 DNH917461 DXD917461 EGZ917461 EQV917461 FAR917461 FKN917461 FUJ917461 GEF917461 GOB917461 GXX917461 HHT917461 HRP917461 IBL917461 ILH917461 IVD917461 JEZ917461 JOV917461 JYR917461 KIN917461 KSJ917461 LCF917461 LMB917461 LVX917461 MFT917461 MPP917461 MZL917461 NJH917461 NTD917461 OCZ917461 OMV917461 OWR917461 PGN917461 PQJ917461 QAF917461 QKB917461 QTX917461 RDT917461 RNP917461 RXL917461 SHH917461 SRD917461 TAZ917461 TKV917461 TUR917461 UEN917461 UOJ917461 UYF917461 VIB917461 VRX917461 WBT917461 WLP917461 WVL917461 D982997 IZ982997 SV982997 ACR982997 AMN982997 AWJ982997 BGF982997 BQB982997 BZX982997 CJT982997 CTP982997 DDL982997 DNH982997 DXD982997 EGZ982997 EQV982997 FAR982997 FKN982997 FUJ982997 GEF982997 GOB982997 GXX982997 HHT982997 HRP982997 IBL982997 ILH982997 IVD982997 JEZ982997 JOV982997 JYR982997 KIN982997 KSJ982997 LCF982997 LMB982997 LVX982997 MFT982997 MPP982997 MZL982997 NJH982997 NTD982997 OCZ982997 OMV982997 OWR982997 PGN982997 PQJ982997 QAF982997 QKB982997 QTX982997 RDT982997 RNP982997 RXL982997 SHH982997 SRD982997 TAZ982997 TKV982997 TUR982997 UEN982997 UOJ982997 UYF982997 VIB982997 VRX982997 WBT982997 WLP982997 WVL982997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502 IZ65502 SV65502 ACR65502 AMN65502 AWJ65502 BGF65502 BQB65502 BZX65502 CJT65502 CTP65502 DDL65502 DNH65502 DXD65502 EGZ65502 EQV65502 FAR65502 FKN65502 FUJ65502 GEF65502 GOB65502 GXX65502 HHT65502 HRP65502 IBL65502 ILH65502 IVD65502 JEZ65502 JOV65502 JYR65502 KIN65502 KSJ65502 LCF65502 LMB65502 LVX65502 MFT65502 MPP65502 MZL65502 NJH65502 NTD65502 OCZ65502 OMV65502 OWR65502 PGN65502 PQJ65502 QAF65502 QKB65502 QTX65502 RDT65502 RNP65502 RXL65502 SHH65502 SRD65502 TAZ65502 TKV65502 TUR65502 UEN65502 UOJ65502 UYF65502 VIB65502 VRX65502 WBT65502 WLP65502 WVL65502 D131038 IZ131038 SV131038 ACR131038 AMN131038 AWJ131038 BGF131038 BQB131038 BZX131038 CJT131038 CTP131038 DDL131038 DNH131038 DXD131038 EGZ131038 EQV131038 FAR131038 FKN131038 FUJ131038 GEF131038 GOB131038 GXX131038 HHT131038 HRP131038 IBL131038 ILH131038 IVD131038 JEZ131038 JOV131038 JYR131038 KIN131038 KSJ131038 LCF131038 LMB131038 LVX131038 MFT131038 MPP131038 MZL131038 NJH131038 NTD131038 OCZ131038 OMV131038 OWR131038 PGN131038 PQJ131038 QAF131038 QKB131038 QTX131038 RDT131038 RNP131038 RXL131038 SHH131038 SRD131038 TAZ131038 TKV131038 TUR131038 UEN131038 UOJ131038 UYF131038 VIB131038 VRX131038 WBT131038 WLP131038 WVL131038 D196574 IZ196574 SV196574 ACR196574 AMN196574 AWJ196574 BGF196574 BQB196574 BZX196574 CJT196574 CTP196574 DDL196574 DNH196574 DXD196574 EGZ196574 EQV196574 FAR196574 FKN196574 FUJ196574 GEF196574 GOB196574 GXX196574 HHT196574 HRP196574 IBL196574 ILH196574 IVD196574 JEZ196574 JOV196574 JYR196574 KIN196574 KSJ196574 LCF196574 LMB196574 LVX196574 MFT196574 MPP196574 MZL196574 NJH196574 NTD196574 OCZ196574 OMV196574 OWR196574 PGN196574 PQJ196574 QAF196574 QKB196574 QTX196574 RDT196574 RNP196574 RXL196574 SHH196574 SRD196574 TAZ196574 TKV196574 TUR196574 UEN196574 UOJ196574 UYF196574 VIB196574 VRX196574 WBT196574 WLP196574 WVL196574 D262110 IZ262110 SV262110 ACR262110 AMN262110 AWJ262110 BGF262110 BQB262110 BZX262110 CJT262110 CTP262110 DDL262110 DNH262110 DXD262110 EGZ262110 EQV262110 FAR262110 FKN262110 FUJ262110 GEF262110 GOB262110 GXX262110 HHT262110 HRP262110 IBL262110 ILH262110 IVD262110 JEZ262110 JOV262110 JYR262110 KIN262110 KSJ262110 LCF262110 LMB262110 LVX262110 MFT262110 MPP262110 MZL262110 NJH262110 NTD262110 OCZ262110 OMV262110 OWR262110 PGN262110 PQJ262110 QAF262110 QKB262110 QTX262110 RDT262110 RNP262110 RXL262110 SHH262110 SRD262110 TAZ262110 TKV262110 TUR262110 UEN262110 UOJ262110 UYF262110 VIB262110 VRX262110 WBT262110 WLP262110 WVL262110 D327646 IZ327646 SV327646 ACR327646 AMN327646 AWJ327646 BGF327646 BQB327646 BZX327646 CJT327646 CTP327646 DDL327646 DNH327646 DXD327646 EGZ327646 EQV327646 FAR327646 FKN327646 FUJ327646 GEF327646 GOB327646 GXX327646 HHT327646 HRP327646 IBL327646 ILH327646 IVD327646 JEZ327646 JOV327646 JYR327646 KIN327646 KSJ327646 LCF327646 LMB327646 LVX327646 MFT327646 MPP327646 MZL327646 NJH327646 NTD327646 OCZ327646 OMV327646 OWR327646 PGN327646 PQJ327646 QAF327646 QKB327646 QTX327646 RDT327646 RNP327646 RXL327646 SHH327646 SRD327646 TAZ327646 TKV327646 TUR327646 UEN327646 UOJ327646 UYF327646 VIB327646 VRX327646 WBT327646 WLP327646 WVL327646 D393182 IZ393182 SV393182 ACR393182 AMN393182 AWJ393182 BGF393182 BQB393182 BZX393182 CJT393182 CTP393182 DDL393182 DNH393182 DXD393182 EGZ393182 EQV393182 FAR393182 FKN393182 FUJ393182 GEF393182 GOB393182 GXX393182 HHT393182 HRP393182 IBL393182 ILH393182 IVD393182 JEZ393182 JOV393182 JYR393182 KIN393182 KSJ393182 LCF393182 LMB393182 LVX393182 MFT393182 MPP393182 MZL393182 NJH393182 NTD393182 OCZ393182 OMV393182 OWR393182 PGN393182 PQJ393182 QAF393182 QKB393182 QTX393182 RDT393182 RNP393182 RXL393182 SHH393182 SRD393182 TAZ393182 TKV393182 TUR393182 UEN393182 UOJ393182 UYF393182 VIB393182 VRX393182 WBT393182 WLP393182 WVL393182 D458718 IZ458718 SV458718 ACR458718 AMN458718 AWJ458718 BGF458718 BQB458718 BZX458718 CJT458718 CTP458718 DDL458718 DNH458718 DXD458718 EGZ458718 EQV458718 FAR458718 FKN458718 FUJ458718 GEF458718 GOB458718 GXX458718 HHT458718 HRP458718 IBL458718 ILH458718 IVD458718 JEZ458718 JOV458718 JYR458718 KIN458718 KSJ458718 LCF458718 LMB458718 LVX458718 MFT458718 MPP458718 MZL458718 NJH458718 NTD458718 OCZ458718 OMV458718 OWR458718 PGN458718 PQJ458718 QAF458718 QKB458718 QTX458718 RDT458718 RNP458718 RXL458718 SHH458718 SRD458718 TAZ458718 TKV458718 TUR458718 UEN458718 UOJ458718 UYF458718 VIB458718 VRX458718 WBT458718 WLP458718 WVL458718 D524254 IZ524254 SV524254 ACR524254 AMN524254 AWJ524254 BGF524254 BQB524254 BZX524254 CJT524254 CTP524254 DDL524254 DNH524254 DXD524254 EGZ524254 EQV524254 FAR524254 FKN524254 FUJ524254 GEF524254 GOB524254 GXX524254 HHT524254 HRP524254 IBL524254 ILH524254 IVD524254 JEZ524254 JOV524254 JYR524254 KIN524254 KSJ524254 LCF524254 LMB524254 LVX524254 MFT524254 MPP524254 MZL524254 NJH524254 NTD524254 OCZ524254 OMV524254 OWR524254 PGN524254 PQJ524254 QAF524254 QKB524254 QTX524254 RDT524254 RNP524254 RXL524254 SHH524254 SRD524254 TAZ524254 TKV524254 TUR524254 UEN524254 UOJ524254 UYF524254 VIB524254 VRX524254 WBT524254 WLP524254 WVL524254 D589790 IZ589790 SV589790 ACR589790 AMN589790 AWJ589790 BGF589790 BQB589790 BZX589790 CJT589790 CTP589790 DDL589790 DNH589790 DXD589790 EGZ589790 EQV589790 FAR589790 FKN589790 FUJ589790 GEF589790 GOB589790 GXX589790 HHT589790 HRP589790 IBL589790 ILH589790 IVD589790 JEZ589790 JOV589790 JYR589790 KIN589790 KSJ589790 LCF589790 LMB589790 LVX589790 MFT589790 MPP589790 MZL589790 NJH589790 NTD589790 OCZ589790 OMV589790 OWR589790 PGN589790 PQJ589790 QAF589790 QKB589790 QTX589790 RDT589790 RNP589790 RXL589790 SHH589790 SRD589790 TAZ589790 TKV589790 TUR589790 UEN589790 UOJ589790 UYF589790 VIB589790 VRX589790 WBT589790 WLP589790 WVL589790 D655326 IZ655326 SV655326 ACR655326 AMN655326 AWJ655326 BGF655326 BQB655326 BZX655326 CJT655326 CTP655326 DDL655326 DNH655326 DXD655326 EGZ655326 EQV655326 FAR655326 FKN655326 FUJ655326 GEF655326 GOB655326 GXX655326 HHT655326 HRP655326 IBL655326 ILH655326 IVD655326 JEZ655326 JOV655326 JYR655326 KIN655326 KSJ655326 LCF655326 LMB655326 LVX655326 MFT655326 MPP655326 MZL655326 NJH655326 NTD655326 OCZ655326 OMV655326 OWR655326 PGN655326 PQJ655326 QAF655326 QKB655326 QTX655326 RDT655326 RNP655326 RXL655326 SHH655326 SRD655326 TAZ655326 TKV655326 TUR655326 UEN655326 UOJ655326 UYF655326 VIB655326 VRX655326 WBT655326 WLP655326 WVL655326 D720862 IZ720862 SV720862 ACR720862 AMN720862 AWJ720862 BGF720862 BQB720862 BZX720862 CJT720862 CTP720862 DDL720862 DNH720862 DXD720862 EGZ720862 EQV720862 FAR720862 FKN720862 FUJ720862 GEF720862 GOB720862 GXX720862 HHT720862 HRP720862 IBL720862 ILH720862 IVD720862 JEZ720862 JOV720862 JYR720862 KIN720862 KSJ720862 LCF720862 LMB720862 LVX720862 MFT720862 MPP720862 MZL720862 NJH720862 NTD720862 OCZ720862 OMV720862 OWR720862 PGN720862 PQJ720862 QAF720862 QKB720862 QTX720862 RDT720862 RNP720862 RXL720862 SHH720862 SRD720862 TAZ720862 TKV720862 TUR720862 UEN720862 UOJ720862 UYF720862 VIB720862 VRX720862 WBT720862 WLP720862 WVL720862 D786398 IZ786398 SV786398 ACR786398 AMN786398 AWJ786398 BGF786398 BQB786398 BZX786398 CJT786398 CTP786398 DDL786398 DNH786398 DXD786398 EGZ786398 EQV786398 FAR786398 FKN786398 FUJ786398 GEF786398 GOB786398 GXX786398 HHT786398 HRP786398 IBL786398 ILH786398 IVD786398 JEZ786398 JOV786398 JYR786398 KIN786398 KSJ786398 LCF786398 LMB786398 LVX786398 MFT786398 MPP786398 MZL786398 NJH786398 NTD786398 OCZ786398 OMV786398 OWR786398 PGN786398 PQJ786398 QAF786398 QKB786398 QTX786398 RDT786398 RNP786398 RXL786398 SHH786398 SRD786398 TAZ786398 TKV786398 TUR786398 UEN786398 UOJ786398 UYF786398 VIB786398 VRX786398 WBT786398 WLP786398 WVL786398 D851934 IZ851934 SV851934 ACR851934 AMN851934 AWJ851934 BGF851934 BQB851934 BZX851934 CJT851934 CTP851934 DDL851934 DNH851934 DXD851934 EGZ851934 EQV851934 FAR851934 FKN851934 FUJ851934 GEF851934 GOB851934 GXX851934 HHT851934 HRP851934 IBL851934 ILH851934 IVD851934 JEZ851934 JOV851934 JYR851934 KIN851934 KSJ851934 LCF851934 LMB851934 LVX851934 MFT851934 MPP851934 MZL851934 NJH851934 NTD851934 OCZ851934 OMV851934 OWR851934 PGN851934 PQJ851934 QAF851934 QKB851934 QTX851934 RDT851934 RNP851934 RXL851934 SHH851934 SRD851934 TAZ851934 TKV851934 TUR851934 UEN851934 UOJ851934 UYF851934 VIB851934 VRX851934 WBT851934 WLP851934 WVL851934 D917470 IZ917470 SV917470 ACR917470 AMN917470 AWJ917470 BGF917470 BQB917470 BZX917470 CJT917470 CTP917470 DDL917470 DNH917470 DXD917470 EGZ917470 EQV917470 FAR917470 FKN917470 FUJ917470 GEF917470 GOB917470 GXX917470 HHT917470 HRP917470 IBL917470 ILH917470 IVD917470 JEZ917470 JOV917470 JYR917470 KIN917470 KSJ917470 LCF917470 LMB917470 LVX917470 MFT917470 MPP917470 MZL917470 NJH917470 NTD917470 OCZ917470 OMV917470 OWR917470 PGN917470 PQJ917470 QAF917470 QKB917470 QTX917470 RDT917470 RNP917470 RXL917470 SHH917470 SRD917470 TAZ917470 TKV917470 TUR917470 UEN917470 UOJ917470 UYF917470 VIB917470 VRX917470 WBT917470 WLP917470 WVL917470 D983006 IZ983006 SV983006 ACR983006 AMN983006 AWJ983006 BGF983006 BQB983006 BZX983006 CJT983006 CTP983006 DDL983006 DNH983006 DXD983006 EGZ983006 EQV983006 FAR983006 FKN983006 FUJ983006 GEF983006 GOB983006 GXX983006 HHT983006 HRP983006 IBL983006 ILH983006 IVD983006 JEZ983006 JOV983006 JYR983006 KIN983006 KSJ983006 LCF983006 LMB983006 LVX983006 MFT983006 MPP983006 MZL983006 NJH983006 NTD983006 OCZ983006 OMV983006 OWR983006 PGN983006 PQJ983006 QAF983006 QKB983006 QTX983006 RDT983006 RNP983006 RXL983006 SHH983006 SRD983006 TAZ983006 TKV983006 TUR983006 UEN983006 UOJ983006 UYF983006 VIB983006 VRX983006 WBT983006 WLP983006 WVL98300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D65500:E65500 WVL983004:WVM983004 WLP983004:WLQ983004 WBT983004:WBU983004 VRX983004:VRY983004 VIB983004:VIC983004 UYF983004:UYG983004 UOJ983004:UOK983004 UEN983004:UEO983004 TUR983004:TUS983004 TKV983004:TKW983004 TAZ983004:TBA983004 SRD983004:SRE983004 SHH983004:SHI983004 RXL983004:RXM983004 RNP983004:RNQ983004 RDT983004:RDU983004 QTX983004:QTY983004 QKB983004:QKC983004 QAF983004:QAG983004 PQJ983004:PQK983004 PGN983004:PGO983004 OWR983004:OWS983004 OMV983004:OMW983004 OCZ983004:ODA983004 NTD983004:NTE983004 NJH983004:NJI983004 MZL983004:MZM983004 MPP983004:MPQ983004 MFT983004:MFU983004 LVX983004:LVY983004 LMB983004:LMC983004 LCF983004:LCG983004 KSJ983004:KSK983004 KIN983004:KIO983004 JYR983004:JYS983004 JOV983004:JOW983004 JEZ983004:JFA983004 IVD983004:IVE983004 ILH983004:ILI983004 IBL983004:IBM983004 HRP983004:HRQ983004 HHT983004:HHU983004 GXX983004:GXY983004 GOB983004:GOC983004 GEF983004:GEG983004 FUJ983004:FUK983004 FKN983004:FKO983004 FAR983004:FAS983004 EQV983004:EQW983004 EGZ983004:EHA983004 DXD983004:DXE983004 DNH983004:DNI983004 DDL983004:DDM983004 CTP983004:CTQ983004 CJT983004:CJU983004 BZX983004:BZY983004 BQB983004:BQC983004 BGF983004:BGG983004 AWJ983004:AWK983004 AMN983004:AMO983004 ACR983004:ACS983004 SV983004:SW983004 IZ983004:JA983004 D983004:E983004 WVL917468:WVM917468 WLP917468:WLQ917468 WBT917468:WBU917468 VRX917468:VRY917468 VIB917468:VIC917468 UYF917468:UYG917468 UOJ917468:UOK917468 UEN917468:UEO917468 TUR917468:TUS917468 TKV917468:TKW917468 TAZ917468:TBA917468 SRD917468:SRE917468 SHH917468:SHI917468 RXL917468:RXM917468 RNP917468:RNQ917468 RDT917468:RDU917468 QTX917468:QTY917468 QKB917468:QKC917468 QAF917468:QAG917468 PQJ917468:PQK917468 PGN917468:PGO917468 OWR917468:OWS917468 OMV917468:OMW917468 OCZ917468:ODA917468 NTD917468:NTE917468 NJH917468:NJI917468 MZL917468:MZM917468 MPP917468:MPQ917468 MFT917468:MFU917468 LVX917468:LVY917468 LMB917468:LMC917468 LCF917468:LCG917468 KSJ917468:KSK917468 KIN917468:KIO917468 JYR917468:JYS917468 JOV917468:JOW917468 JEZ917468:JFA917468 IVD917468:IVE917468 ILH917468:ILI917468 IBL917468:IBM917468 HRP917468:HRQ917468 HHT917468:HHU917468 GXX917468:GXY917468 GOB917468:GOC917468 GEF917468:GEG917468 FUJ917468:FUK917468 FKN917468:FKO917468 FAR917468:FAS917468 EQV917468:EQW917468 EGZ917468:EHA917468 DXD917468:DXE917468 DNH917468:DNI917468 DDL917468:DDM917468 CTP917468:CTQ917468 CJT917468:CJU917468 BZX917468:BZY917468 BQB917468:BQC917468 BGF917468:BGG917468 AWJ917468:AWK917468 AMN917468:AMO917468 ACR917468:ACS917468 SV917468:SW917468 IZ917468:JA917468 D917468:E917468 WVL851932:WVM851932 WLP851932:WLQ851932 WBT851932:WBU851932 VRX851932:VRY851932 VIB851932:VIC851932 UYF851932:UYG851932 UOJ851932:UOK851932 UEN851932:UEO851932 TUR851932:TUS851932 TKV851932:TKW851932 TAZ851932:TBA851932 SRD851932:SRE851932 SHH851932:SHI851932 RXL851932:RXM851932 RNP851932:RNQ851932 RDT851932:RDU851932 QTX851932:QTY851932 QKB851932:QKC851932 QAF851932:QAG851932 PQJ851932:PQK851932 PGN851932:PGO851932 OWR851932:OWS851932 OMV851932:OMW851932 OCZ851932:ODA851932 NTD851932:NTE851932 NJH851932:NJI851932 MZL851932:MZM851932 MPP851932:MPQ851932 MFT851932:MFU851932 LVX851932:LVY851932 LMB851932:LMC851932 LCF851932:LCG851932 KSJ851932:KSK851932 KIN851932:KIO851932 JYR851932:JYS851932 JOV851932:JOW851932 JEZ851932:JFA851932 IVD851932:IVE851932 ILH851932:ILI851932 IBL851932:IBM851932 HRP851932:HRQ851932 HHT851932:HHU851932 GXX851932:GXY851932 GOB851932:GOC851932 GEF851932:GEG851932 FUJ851932:FUK851932 FKN851932:FKO851932 FAR851932:FAS851932 EQV851932:EQW851932 EGZ851932:EHA851932 DXD851932:DXE851932 DNH851932:DNI851932 DDL851932:DDM851932 CTP851932:CTQ851932 CJT851932:CJU851932 BZX851932:BZY851932 BQB851932:BQC851932 BGF851932:BGG851932 AWJ851932:AWK851932 AMN851932:AMO851932 ACR851932:ACS851932 SV851932:SW851932 IZ851932:JA851932 D851932:E851932 WVL786396:WVM786396 WLP786396:WLQ786396 WBT786396:WBU786396 VRX786396:VRY786396 VIB786396:VIC786396 UYF786396:UYG786396 UOJ786396:UOK786396 UEN786396:UEO786396 TUR786396:TUS786396 TKV786396:TKW786396 TAZ786396:TBA786396 SRD786396:SRE786396 SHH786396:SHI786396 RXL786396:RXM786396 RNP786396:RNQ786396 RDT786396:RDU786396 QTX786396:QTY786396 QKB786396:QKC786396 QAF786396:QAG786396 PQJ786396:PQK786396 PGN786396:PGO786396 OWR786396:OWS786396 OMV786396:OMW786396 OCZ786396:ODA786396 NTD786396:NTE786396 NJH786396:NJI786396 MZL786396:MZM786396 MPP786396:MPQ786396 MFT786396:MFU786396 LVX786396:LVY786396 LMB786396:LMC786396 LCF786396:LCG786396 KSJ786396:KSK786396 KIN786396:KIO786396 JYR786396:JYS786396 JOV786396:JOW786396 JEZ786396:JFA786396 IVD786396:IVE786396 ILH786396:ILI786396 IBL786396:IBM786396 HRP786396:HRQ786396 HHT786396:HHU786396 GXX786396:GXY786396 GOB786396:GOC786396 GEF786396:GEG786396 FUJ786396:FUK786396 FKN786396:FKO786396 FAR786396:FAS786396 EQV786396:EQW786396 EGZ786396:EHA786396 DXD786396:DXE786396 DNH786396:DNI786396 DDL786396:DDM786396 CTP786396:CTQ786396 CJT786396:CJU786396 BZX786396:BZY786396 BQB786396:BQC786396 BGF786396:BGG786396 AWJ786396:AWK786396 AMN786396:AMO786396 ACR786396:ACS786396 SV786396:SW786396 IZ786396:JA786396 D786396:E786396 WVL720860:WVM720860 WLP720860:WLQ720860 WBT720860:WBU720860 VRX720860:VRY720860 VIB720860:VIC720860 UYF720860:UYG720860 UOJ720860:UOK720860 UEN720860:UEO720860 TUR720860:TUS720860 TKV720860:TKW720860 TAZ720860:TBA720860 SRD720860:SRE720860 SHH720860:SHI720860 RXL720860:RXM720860 RNP720860:RNQ720860 RDT720860:RDU720860 QTX720860:QTY720860 QKB720860:QKC720860 QAF720860:QAG720860 PQJ720860:PQK720860 PGN720860:PGO720860 OWR720860:OWS720860 OMV720860:OMW720860 OCZ720860:ODA720860 NTD720860:NTE720860 NJH720860:NJI720860 MZL720860:MZM720860 MPP720860:MPQ720860 MFT720860:MFU720860 LVX720860:LVY720860 LMB720860:LMC720860 LCF720860:LCG720860 KSJ720860:KSK720860 KIN720860:KIO720860 JYR720860:JYS720860 JOV720860:JOW720860 JEZ720860:JFA720860 IVD720860:IVE720860 ILH720860:ILI720860 IBL720860:IBM720860 HRP720860:HRQ720860 HHT720860:HHU720860 GXX720860:GXY720860 GOB720860:GOC720860 GEF720860:GEG720860 FUJ720860:FUK720860 FKN720860:FKO720860 FAR720860:FAS720860 EQV720860:EQW720860 EGZ720860:EHA720860 DXD720860:DXE720860 DNH720860:DNI720860 DDL720860:DDM720860 CTP720860:CTQ720860 CJT720860:CJU720860 BZX720860:BZY720860 BQB720860:BQC720860 BGF720860:BGG720860 AWJ720860:AWK720860 AMN720860:AMO720860 ACR720860:ACS720860 SV720860:SW720860 IZ720860:JA720860 D720860:E720860 WVL655324:WVM655324 WLP655324:WLQ655324 WBT655324:WBU655324 VRX655324:VRY655324 VIB655324:VIC655324 UYF655324:UYG655324 UOJ655324:UOK655324 UEN655324:UEO655324 TUR655324:TUS655324 TKV655324:TKW655324 TAZ655324:TBA655324 SRD655324:SRE655324 SHH655324:SHI655324 RXL655324:RXM655324 RNP655324:RNQ655324 RDT655324:RDU655324 QTX655324:QTY655324 QKB655324:QKC655324 QAF655324:QAG655324 PQJ655324:PQK655324 PGN655324:PGO655324 OWR655324:OWS655324 OMV655324:OMW655324 OCZ655324:ODA655324 NTD655324:NTE655324 NJH655324:NJI655324 MZL655324:MZM655324 MPP655324:MPQ655324 MFT655324:MFU655324 LVX655324:LVY655324 LMB655324:LMC655324 LCF655324:LCG655324 KSJ655324:KSK655324 KIN655324:KIO655324 JYR655324:JYS655324 JOV655324:JOW655324 JEZ655324:JFA655324 IVD655324:IVE655324 ILH655324:ILI655324 IBL655324:IBM655324 HRP655324:HRQ655324 HHT655324:HHU655324 GXX655324:GXY655324 GOB655324:GOC655324 GEF655324:GEG655324 FUJ655324:FUK655324 FKN655324:FKO655324 FAR655324:FAS655324 EQV655324:EQW655324 EGZ655324:EHA655324 DXD655324:DXE655324 DNH655324:DNI655324 DDL655324:DDM655324 CTP655324:CTQ655324 CJT655324:CJU655324 BZX655324:BZY655324 BQB655324:BQC655324 BGF655324:BGG655324 AWJ655324:AWK655324 AMN655324:AMO655324 ACR655324:ACS655324 SV655324:SW655324 IZ655324:JA655324 D655324:E655324 WVL589788:WVM589788 WLP589788:WLQ589788 WBT589788:WBU589788 VRX589788:VRY589788 VIB589788:VIC589788 UYF589788:UYG589788 UOJ589788:UOK589788 UEN589788:UEO589788 TUR589788:TUS589788 TKV589788:TKW589788 TAZ589788:TBA589788 SRD589788:SRE589788 SHH589788:SHI589788 RXL589788:RXM589788 RNP589788:RNQ589788 RDT589788:RDU589788 QTX589788:QTY589788 QKB589788:QKC589788 QAF589788:QAG589788 PQJ589788:PQK589788 PGN589788:PGO589788 OWR589788:OWS589788 OMV589788:OMW589788 OCZ589788:ODA589788 NTD589788:NTE589788 NJH589788:NJI589788 MZL589788:MZM589788 MPP589788:MPQ589788 MFT589788:MFU589788 LVX589788:LVY589788 LMB589788:LMC589788 LCF589788:LCG589788 KSJ589788:KSK589788 KIN589788:KIO589788 JYR589788:JYS589788 JOV589788:JOW589788 JEZ589788:JFA589788 IVD589788:IVE589788 ILH589788:ILI589788 IBL589788:IBM589788 HRP589788:HRQ589788 HHT589788:HHU589788 GXX589788:GXY589788 GOB589788:GOC589788 GEF589788:GEG589788 FUJ589788:FUK589788 FKN589788:FKO589788 FAR589788:FAS589788 EQV589788:EQW589788 EGZ589788:EHA589788 DXD589788:DXE589788 DNH589788:DNI589788 DDL589788:DDM589788 CTP589788:CTQ589788 CJT589788:CJU589788 BZX589788:BZY589788 BQB589788:BQC589788 BGF589788:BGG589788 AWJ589788:AWK589788 AMN589788:AMO589788 ACR589788:ACS589788 SV589788:SW589788 IZ589788:JA589788 D589788:E589788 WVL524252:WVM524252 WLP524252:WLQ524252 WBT524252:WBU524252 VRX524252:VRY524252 VIB524252:VIC524252 UYF524252:UYG524252 UOJ524252:UOK524252 UEN524252:UEO524252 TUR524252:TUS524252 TKV524252:TKW524252 TAZ524252:TBA524252 SRD524252:SRE524252 SHH524252:SHI524252 RXL524252:RXM524252 RNP524252:RNQ524252 RDT524252:RDU524252 QTX524252:QTY524252 QKB524252:QKC524252 QAF524252:QAG524252 PQJ524252:PQK524252 PGN524252:PGO524252 OWR524252:OWS524252 OMV524252:OMW524252 OCZ524252:ODA524252 NTD524252:NTE524252 NJH524252:NJI524252 MZL524252:MZM524252 MPP524252:MPQ524252 MFT524252:MFU524252 LVX524252:LVY524252 LMB524252:LMC524252 LCF524252:LCG524252 KSJ524252:KSK524252 KIN524252:KIO524252 JYR524252:JYS524252 JOV524252:JOW524252 JEZ524252:JFA524252 IVD524252:IVE524252 ILH524252:ILI524252 IBL524252:IBM524252 HRP524252:HRQ524252 HHT524252:HHU524252 GXX524252:GXY524252 GOB524252:GOC524252 GEF524252:GEG524252 FUJ524252:FUK524252 FKN524252:FKO524252 FAR524252:FAS524252 EQV524252:EQW524252 EGZ524252:EHA524252 DXD524252:DXE524252 DNH524252:DNI524252 DDL524252:DDM524252 CTP524252:CTQ524252 CJT524252:CJU524252 BZX524252:BZY524252 BQB524252:BQC524252 BGF524252:BGG524252 AWJ524252:AWK524252 AMN524252:AMO524252 ACR524252:ACS524252 SV524252:SW524252 IZ524252:JA524252 D524252:E524252 WVL458716:WVM458716 WLP458716:WLQ458716 WBT458716:WBU458716 VRX458716:VRY458716 VIB458716:VIC458716 UYF458716:UYG458716 UOJ458716:UOK458716 UEN458716:UEO458716 TUR458716:TUS458716 TKV458716:TKW458716 TAZ458716:TBA458716 SRD458716:SRE458716 SHH458716:SHI458716 RXL458716:RXM458716 RNP458716:RNQ458716 RDT458716:RDU458716 QTX458716:QTY458716 QKB458716:QKC458716 QAF458716:QAG458716 PQJ458716:PQK458716 PGN458716:PGO458716 OWR458716:OWS458716 OMV458716:OMW458716 OCZ458716:ODA458716 NTD458716:NTE458716 NJH458716:NJI458716 MZL458716:MZM458716 MPP458716:MPQ458716 MFT458716:MFU458716 LVX458716:LVY458716 LMB458716:LMC458716 LCF458716:LCG458716 KSJ458716:KSK458716 KIN458716:KIO458716 JYR458716:JYS458716 JOV458716:JOW458716 JEZ458716:JFA458716 IVD458716:IVE458716 ILH458716:ILI458716 IBL458716:IBM458716 HRP458716:HRQ458716 HHT458716:HHU458716 GXX458716:GXY458716 GOB458716:GOC458716 GEF458716:GEG458716 FUJ458716:FUK458716 FKN458716:FKO458716 FAR458716:FAS458716 EQV458716:EQW458716 EGZ458716:EHA458716 DXD458716:DXE458716 DNH458716:DNI458716 DDL458716:DDM458716 CTP458716:CTQ458716 CJT458716:CJU458716 BZX458716:BZY458716 BQB458716:BQC458716 BGF458716:BGG458716 AWJ458716:AWK458716 AMN458716:AMO458716 ACR458716:ACS458716 SV458716:SW458716 IZ458716:JA458716 D458716:E458716 WVL393180:WVM393180 WLP393180:WLQ393180 WBT393180:WBU393180 VRX393180:VRY393180 VIB393180:VIC393180 UYF393180:UYG393180 UOJ393180:UOK393180 UEN393180:UEO393180 TUR393180:TUS393180 TKV393180:TKW393180 TAZ393180:TBA393180 SRD393180:SRE393180 SHH393180:SHI393180 RXL393180:RXM393180 RNP393180:RNQ393180 RDT393180:RDU393180 QTX393180:QTY393180 QKB393180:QKC393180 QAF393180:QAG393180 PQJ393180:PQK393180 PGN393180:PGO393180 OWR393180:OWS393180 OMV393180:OMW393180 OCZ393180:ODA393180 NTD393180:NTE393180 NJH393180:NJI393180 MZL393180:MZM393180 MPP393180:MPQ393180 MFT393180:MFU393180 LVX393180:LVY393180 LMB393180:LMC393180 LCF393180:LCG393180 KSJ393180:KSK393180 KIN393180:KIO393180 JYR393180:JYS393180 JOV393180:JOW393180 JEZ393180:JFA393180 IVD393180:IVE393180 ILH393180:ILI393180 IBL393180:IBM393180 HRP393180:HRQ393180 HHT393180:HHU393180 GXX393180:GXY393180 GOB393180:GOC393180 GEF393180:GEG393180 FUJ393180:FUK393180 FKN393180:FKO393180 FAR393180:FAS393180 EQV393180:EQW393180 EGZ393180:EHA393180 DXD393180:DXE393180 DNH393180:DNI393180 DDL393180:DDM393180 CTP393180:CTQ393180 CJT393180:CJU393180 BZX393180:BZY393180 BQB393180:BQC393180 BGF393180:BGG393180 AWJ393180:AWK393180 AMN393180:AMO393180 ACR393180:ACS393180 SV393180:SW393180 IZ393180:JA393180 D393180:E393180 WVL327644:WVM327644 WLP327644:WLQ327644 WBT327644:WBU327644 VRX327644:VRY327644 VIB327644:VIC327644 UYF327644:UYG327644 UOJ327644:UOK327644 UEN327644:UEO327644 TUR327644:TUS327644 TKV327644:TKW327644 TAZ327644:TBA327644 SRD327644:SRE327644 SHH327644:SHI327644 RXL327644:RXM327644 RNP327644:RNQ327644 RDT327644:RDU327644 QTX327644:QTY327644 QKB327644:QKC327644 QAF327644:QAG327644 PQJ327644:PQK327644 PGN327644:PGO327644 OWR327644:OWS327644 OMV327644:OMW327644 OCZ327644:ODA327644 NTD327644:NTE327644 NJH327644:NJI327644 MZL327644:MZM327644 MPP327644:MPQ327644 MFT327644:MFU327644 LVX327644:LVY327644 LMB327644:LMC327644 LCF327644:LCG327644 KSJ327644:KSK327644 KIN327644:KIO327644 JYR327644:JYS327644 JOV327644:JOW327644 JEZ327644:JFA327644 IVD327644:IVE327644 ILH327644:ILI327644 IBL327644:IBM327644 HRP327644:HRQ327644 HHT327644:HHU327644 GXX327644:GXY327644 GOB327644:GOC327644 GEF327644:GEG327644 FUJ327644:FUK327644 FKN327644:FKO327644 FAR327644:FAS327644 EQV327644:EQW327644 EGZ327644:EHA327644 DXD327644:DXE327644 DNH327644:DNI327644 DDL327644:DDM327644 CTP327644:CTQ327644 CJT327644:CJU327644 BZX327644:BZY327644 BQB327644:BQC327644 BGF327644:BGG327644 AWJ327644:AWK327644 AMN327644:AMO327644 ACR327644:ACS327644 SV327644:SW327644 IZ327644:JA327644 D327644:E327644 WVL262108:WVM262108 WLP262108:WLQ262108 WBT262108:WBU262108 VRX262108:VRY262108 VIB262108:VIC262108 UYF262108:UYG262108 UOJ262108:UOK262108 UEN262108:UEO262108 TUR262108:TUS262108 TKV262108:TKW262108 TAZ262108:TBA262108 SRD262108:SRE262108 SHH262108:SHI262108 RXL262108:RXM262108 RNP262108:RNQ262108 RDT262108:RDU262108 QTX262108:QTY262108 QKB262108:QKC262108 QAF262108:QAG262108 PQJ262108:PQK262108 PGN262108:PGO262108 OWR262108:OWS262108 OMV262108:OMW262108 OCZ262108:ODA262108 NTD262108:NTE262108 NJH262108:NJI262108 MZL262108:MZM262108 MPP262108:MPQ262108 MFT262108:MFU262108 LVX262108:LVY262108 LMB262108:LMC262108 LCF262108:LCG262108 KSJ262108:KSK262108 KIN262108:KIO262108 JYR262108:JYS262108 JOV262108:JOW262108 JEZ262108:JFA262108 IVD262108:IVE262108 ILH262108:ILI262108 IBL262108:IBM262108 HRP262108:HRQ262108 HHT262108:HHU262108 GXX262108:GXY262108 GOB262108:GOC262108 GEF262108:GEG262108 FUJ262108:FUK262108 FKN262108:FKO262108 FAR262108:FAS262108 EQV262108:EQW262108 EGZ262108:EHA262108 DXD262108:DXE262108 DNH262108:DNI262108 DDL262108:DDM262108 CTP262108:CTQ262108 CJT262108:CJU262108 BZX262108:BZY262108 BQB262108:BQC262108 BGF262108:BGG262108 AWJ262108:AWK262108 AMN262108:AMO262108 ACR262108:ACS262108 SV262108:SW262108 IZ262108:JA262108 D262108:E262108 WVL196572:WVM196572 WLP196572:WLQ196572 WBT196572:WBU196572 VRX196572:VRY196572 VIB196572:VIC196572 UYF196572:UYG196572 UOJ196572:UOK196572 UEN196572:UEO196572 TUR196572:TUS196572 TKV196572:TKW196572 TAZ196572:TBA196572 SRD196572:SRE196572 SHH196572:SHI196572 RXL196572:RXM196572 RNP196572:RNQ196572 RDT196572:RDU196572 QTX196572:QTY196572 QKB196572:QKC196572 QAF196572:QAG196572 PQJ196572:PQK196572 PGN196572:PGO196572 OWR196572:OWS196572 OMV196572:OMW196572 OCZ196572:ODA196572 NTD196572:NTE196572 NJH196572:NJI196572 MZL196572:MZM196572 MPP196572:MPQ196572 MFT196572:MFU196572 LVX196572:LVY196572 LMB196572:LMC196572 LCF196572:LCG196572 KSJ196572:KSK196572 KIN196572:KIO196572 JYR196572:JYS196572 JOV196572:JOW196572 JEZ196572:JFA196572 IVD196572:IVE196572 ILH196572:ILI196572 IBL196572:IBM196572 HRP196572:HRQ196572 HHT196572:HHU196572 GXX196572:GXY196572 GOB196572:GOC196572 GEF196572:GEG196572 FUJ196572:FUK196572 FKN196572:FKO196572 FAR196572:FAS196572 EQV196572:EQW196572 EGZ196572:EHA196572 DXD196572:DXE196572 DNH196572:DNI196572 DDL196572:DDM196572 CTP196572:CTQ196572 CJT196572:CJU196572 BZX196572:BZY196572 BQB196572:BQC196572 BGF196572:BGG196572 AWJ196572:AWK196572 AMN196572:AMO196572 ACR196572:ACS196572 SV196572:SW196572 IZ196572:JA196572 D196572:E196572 WVL131036:WVM131036 WLP131036:WLQ131036 WBT131036:WBU131036 VRX131036:VRY131036 VIB131036:VIC131036 UYF131036:UYG131036 UOJ131036:UOK131036 UEN131036:UEO131036 TUR131036:TUS131036 TKV131036:TKW131036 TAZ131036:TBA131036 SRD131036:SRE131036 SHH131036:SHI131036 RXL131036:RXM131036 RNP131036:RNQ131036 RDT131036:RDU131036 QTX131036:QTY131036 QKB131036:QKC131036 QAF131036:QAG131036 PQJ131036:PQK131036 PGN131036:PGO131036 OWR131036:OWS131036 OMV131036:OMW131036 OCZ131036:ODA131036 NTD131036:NTE131036 NJH131036:NJI131036 MZL131036:MZM131036 MPP131036:MPQ131036 MFT131036:MFU131036 LVX131036:LVY131036 LMB131036:LMC131036 LCF131036:LCG131036 KSJ131036:KSK131036 KIN131036:KIO131036 JYR131036:JYS131036 JOV131036:JOW131036 JEZ131036:JFA131036 IVD131036:IVE131036 ILH131036:ILI131036 IBL131036:IBM131036 HRP131036:HRQ131036 HHT131036:HHU131036 GXX131036:GXY131036 GOB131036:GOC131036 GEF131036:GEG131036 FUJ131036:FUK131036 FKN131036:FKO131036 FAR131036:FAS131036 EQV131036:EQW131036 EGZ131036:EHA131036 DXD131036:DXE131036 DNH131036:DNI131036 DDL131036:DDM131036 CTP131036:CTQ131036 CJT131036:CJU131036 BZX131036:BZY131036 BQB131036:BQC131036 BGF131036:BGG131036 AWJ131036:AWK131036 AMN131036:AMO131036 ACR131036:ACS131036 SV131036:SW131036 IZ131036:JA131036 D131036:E131036 WVL65500:WVM65500 WLP65500:WLQ65500 WBT65500:WBU65500 VRX65500:VRY65500 VIB65500:VIC65500 UYF65500:UYG65500 UOJ65500:UOK65500 UEN65500:UEO65500 TUR65500:TUS65500 TKV65500:TKW65500 TAZ65500:TBA65500 SRD65500:SRE65500 SHH65500:SHI65500 RXL65500:RXM65500 RNP65500:RNQ65500 RDT65500:RDU65500 QTX65500:QTY65500 QKB65500:QKC65500 QAF65500:QAG65500 PQJ65500:PQK65500 PGN65500:PGO65500 OWR65500:OWS65500 OMV65500:OMW65500 OCZ65500:ODA65500 NTD65500:NTE65500 NJH65500:NJI65500 MZL65500:MZM65500 MPP65500:MPQ65500 MFT65500:MFU65500 LVX65500:LVY65500 LMB65500:LMC65500 LCF65500:LCG65500 KSJ65500:KSK65500 KIN65500:KIO65500 JYR65500:JYS65500 JOV65500:JOW65500 JEZ65500:JFA65500 IVD65500:IVE65500 ILH65500:ILI65500 IBL65500:IBM65500 HRP65500:HRQ65500 HHT65500:HHU65500 GXX65500:GXY65500 GOB65500:GOC65500 GEF65500:GEG65500 FUJ65500:FUK65500 FKN65500:FKO65500 FAR65500:FAS65500 EQV65500:EQW65500 EGZ65500:EHA65500 DXD65500:DXE65500 DNH65500:DNI65500 DDL65500:DDM65500 CTP65500:CTQ65500 CJT65500:CJU65500 BZX65500:BZY65500 BQB65500:BQC65500 BGF65500:BGG65500 AWJ65500:AWK65500 AMN65500:AMO65500 ACR65500:ACS65500 SV65500:SW65500 IZ65500:JA65500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D13:E13">
      <formula1>$C$97:$C$106</formula1>
    </dataValidation>
    <dataValidation type="list" allowBlank="1" showInputMessage="1" showErrorMessage="1" sqref="D65501:E65501 WVL983005:WVM983005 WLP983005:WLQ983005 WBT983005:WBU983005 VRX983005:VRY983005 VIB983005:VIC983005 UYF983005:UYG983005 UOJ983005:UOK983005 UEN983005:UEO983005 TUR983005:TUS983005 TKV983005:TKW983005 TAZ983005:TBA983005 SRD983005:SRE983005 SHH983005:SHI983005 RXL983005:RXM983005 RNP983005:RNQ983005 RDT983005:RDU983005 QTX983005:QTY983005 QKB983005:QKC983005 QAF983005:QAG983005 PQJ983005:PQK983005 PGN983005:PGO983005 OWR983005:OWS983005 OMV983005:OMW983005 OCZ983005:ODA983005 NTD983005:NTE983005 NJH983005:NJI983005 MZL983005:MZM983005 MPP983005:MPQ983005 MFT983005:MFU983005 LVX983005:LVY983005 LMB983005:LMC983005 LCF983005:LCG983005 KSJ983005:KSK983005 KIN983005:KIO983005 JYR983005:JYS983005 JOV983005:JOW983005 JEZ983005:JFA983005 IVD983005:IVE983005 ILH983005:ILI983005 IBL983005:IBM983005 HRP983005:HRQ983005 HHT983005:HHU983005 GXX983005:GXY983005 GOB983005:GOC983005 GEF983005:GEG983005 FUJ983005:FUK983005 FKN983005:FKO983005 FAR983005:FAS983005 EQV983005:EQW983005 EGZ983005:EHA983005 DXD983005:DXE983005 DNH983005:DNI983005 DDL983005:DDM983005 CTP983005:CTQ983005 CJT983005:CJU983005 BZX983005:BZY983005 BQB983005:BQC983005 BGF983005:BGG983005 AWJ983005:AWK983005 AMN983005:AMO983005 ACR983005:ACS983005 SV983005:SW983005 IZ983005:JA983005 D983005:E983005 WVL917469:WVM917469 WLP917469:WLQ917469 WBT917469:WBU917469 VRX917469:VRY917469 VIB917469:VIC917469 UYF917469:UYG917469 UOJ917469:UOK917469 UEN917469:UEO917469 TUR917469:TUS917469 TKV917469:TKW917469 TAZ917469:TBA917469 SRD917469:SRE917469 SHH917469:SHI917469 RXL917469:RXM917469 RNP917469:RNQ917469 RDT917469:RDU917469 QTX917469:QTY917469 QKB917469:QKC917469 QAF917469:QAG917469 PQJ917469:PQK917469 PGN917469:PGO917469 OWR917469:OWS917469 OMV917469:OMW917469 OCZ917469:ODA917469 NTD917469:NTE917469 NJH917469:NJI917469 MZL917469:MZM917469 MPP917469:MPQ917469 MFT917469:MFU917469 LVX917469:LVY917469 LMB917469:LMC917469 LCF917469:LCG917469 KSJ917469:KSK917469 KIN917469:KIO917469 JYR917469:JYS917469 JOV917469:JOW917469 JEZ917469:JFA917469 IVD917469:IVE917469 ILH917469:ILI917469 IBL917469:IBM917469 HRP917469:HRQ917469 HHT917469:HHU917469 GXX917469:GXY917469 GOB917469:GOC917469 GEF917469:GEG917469 FUJ917469:FUK917469 FKN917469:FKO917469 FAR917469:FAS917469 EQV917469:EQW917469 EGZ917469:EHA917469 DXD917469:DXE917469 DNH917469:DNI917469 DDL917469:DDM917469 CTP917469:CTQ917469 CJT917469:CJU917469 BZX917469:BZY917469 BQB917469:BQC917469 BGF917469:BGG917469 AWJ917469:AWK917469 AMN917469:AMO917469 ACR917469:ACS917469 SV917469:SW917469 IZ917469:JA917469 D917469:E917469 WVL851933:WVM851933 WLP851933:WLQ851933 WBT851933:WBU851933 VRX851933:VRY851933 VIB851933:VIC851933 UYF851933:UYG851933 UOJ851933:UOK851933 UEN851933:UEO851933 TUR851933:TUS851933 TKV851933:TKW851933 TAZ851933:TBA851933 SRD851933:SRE851933 SHH851933:SHI851933 RXL851933:RXM851933 RNP851933:RNQ851933 RDT851933:RDU851933 QTX851933:QTY851933 QKB851933:QKC851933 QAF851933:QAG851933 PQJ851933:PQK851933 PGN851933:PGO851933 OWR851933:OWS851933 OMV851933:OMW851933 OCZ851933:ODA851933 NTD851933:NTE851933 NJH851933:NJI851933 MZL851933:MZM851933 MPP851933:MPQ851933 MFT851933:MFU851933 LVX851933:LVY851933 LMB851933:LMC851933 LCF851933:LCG851933 KSJ851933:KSK851933 KIN851933:KIO851933 JYR851933:JYS851933 JOV851933:JOW851933 JEZ851933:JFA851933 IVD851933:IVE851933 ILH851933:ILI851933 IBL851933:IBM851933 HRP851933:HRQ851933 HHT851933:HHU851933 GXX851933:GXY851933 GOB851933:GOC851933 GEF851933:GEG851933 FUJ851933:FUK851933 FKN851933:FKO851933 FAR851933:FAS851933 EQV851933:EQW851933 EGZ851933:EHA851933 DXD851933:DXE851933 DNH851933:DNI851933 DDL851933:DDM851933 CTP851933:CTQ851933 CJT851933:CJU851933 BZX851933:BZY851933 BQB851933:BQC851933 BGF851933:BGG851933 AWJ851933:AWK851933 AMN851933:AMO851933 ACR851933:ACS851933 SV851933:SW851933 IZ851933:JA851933 D851933:E851933 WVL786397:WVM786397 WLP786397:WLQ786397 WBT786397:WBU786397 VRX786397:VRY786397 VIB786397:VIC786397 UYF786397:UYG786397 UOJ786397:UOK786397 UEN786397:UEO786397 TUR786397:TUS786397 TKV786397:TKW786397 TAZ786397:TBA786397 SRD786397:SRE786397 SHH786397:SHI786397 RXL786397:RXM786397 RNP786397:RNQ786397 RDT786397:RDU786397 QTX786397:QTY786397 QKB786397:QKC786397 QAF786397:QAG786397 PQJ786397:PQK786397 PGN786397:PGO786397 OWR786397:OWS786397 OMV786397:OMW786397 OCZ786397:ODA786397 NTD786397:NTE786397 NJH786397:NJI786397 MZL786397:MZM786397 MPP786397:MPQ786397 MFT786397:MFU786397 LVX786397:LVY786397 LMB786397:LMC786397 LCF786397:LCG786397 KSJ786397:KSK786397 KIN786397:KIO786397 JYR786397:JYS786397 JOV786397:JOW786397 JEZ786397:JFA786397 IVD786397:IVE786397 ILH786397:ILI786397 IBL786397:IBM786397 HRP786397:HRQ786397 HHT786397:HHU786397 GXX786397:GXY786397 GOB786397:GOC786397 GEF786397:GEG786397 FUJ786397:FUK786397 FKN786397:FKO786397 FAR786397:FAS786397 EQV786397:EQW786397 EGZ786397:EHA786397 DXD786397:DXE786397 DNH786397:DNI786397 DDL786397:DDM786397 CTP786397:CTQ786397 CJT786397:CJU786397 BZX786397:BZY786397 BQB786397:BQC786397 BGF786397:BGG786397 AWJ786397:AWK786397 AMN786397:AMO786397 ACR786397:ACS786397 SV786397:SW786397 IZ786397:JA786397 D786397:E786397 WVL720861:WVM720861 WLP720861:WLQ720861 WBT720861:WBU720861 VRX720861:VRY720861 VIB720861:VIC720861 UYF720861:UYG720861 UOJ720861:UOK720861 UEN720861:UEO720861 TUR720861:TUS720861 TKV720861:TKW720861 TAZ720861:TBA720861 SRD720861:SRE720861 SHH720861:SHI720861 RXL720861:RXM720861 RNP720861:RNQ720861 RDT720861:RDU720861 QTX720861:QTY720861 QKB720861:QKC720861 QAF720861:QAG720861 PQJ720861:PQK720861 PGN720861:PGO720861 OWR720861:OWS720861 OMV720861:OMW720861 OCZ720861:ODA720861 NTD720861:NTE720861 NJH720861:NJI720861 MZL720861:MZM720861 MPP720861:MPQ720861 MFT720861:MFU720861 LVX720861:LVY720861 LMB720861:LMC720861 LCF720861:LCG720861 KSJ720861:KSK720861 KIN720861:KIO720861 JYR720861:JYS720861 JOV720861:JOW720861 JEZ720861:JFA720861 IVD720861:IVE720861 ILH720861:ILI720861 IBL720861:IBM720861 HRP720861:HRQ720861 HHT720861:HHU720861 GXX720861:GXY720861 GOB720861:GOC720861 GEF720861:GEG720861 FUJ720861:FUK720861 FKN720861:FKO720861 FAR720861:FAS720861 EQV720861:EQW720861 EGZ720861:EHA720861 DXD720861:DXE720861 DNH720861:DNI720861 DDL720861:DDM720861 CTP720861:CTQ720861 CJT720861:CJU720861 BZX720861:BZY720861 BQB720861:BQC720861 BGF720861:BGG720861 AWJ720861:AWK720861 AMN720861:AMO720861 ACR720861:ACS720861 SV720861:SW720861 IZ720861:JA720861 D720861:E720861 WVL655325:WVM655325 WLP655325:WLQ655325 WBT655325:WBU655325 VRX655325:VRY655325 VIB655325:VIC655325 UYF655325:UYG655325 UOJ655325:UOK655325 UEN655325:UEO655325 TUR655325:TUS655325 TKV655325:TKW655325 TAZ655325:TBA655325 SRD655325:SRE655325 SHH655325:SHI655325 RXL655325:RXM655325 RNP655325:RNQ655325 RDT655325:RDU655325 QTX655325:QTY655325 QKB655325:QKC655325 QAF655325:QAG655325 PQJ655325:PQK655325 PGN655325:PGO655325 OWR655325:OWS655325 OMV655325:OMW655325 OCZ655325:ODA655325 NTD655325:NTE655325 NJH655325:NJI655325 MZL655325:MZM655325 MPP655325:MPQ655325 MFT655325:MFU655325 LVX655325:LVY655325 LMB655325:LMC655325 LCF655325:LCG655325 KSJ655325:KSK655325 KIN655325:KIO655325 JYR655325:JYS655325 JOV655325:JOW655325 JEZ655325:JFA655325 IVD655325:IVE655325 ILH655325:ILI655325 IBL655325:IBM655325 HRP655325:HRQ655325 HHT655325:HHU655325 GXX655325:GXY655325 GOB655325:GOC655325 GEF655325:GEG655325 FUJ655325:FUK655325 FKN655325:FKO655325 FAR655325:FAS655325 EQV655325:EQW655325 EGZ655325:EHA655325 DXD655325:DXE655325 DNH655325:DNI655325 DDL655325:DDM655325 CTP655325:CTQ655325 CJT655325:CJU655325 BZX655325:BZY655325 BQB655325:BQC655325 BGF655325:BGG655325 AWJ655325:AWK655325 AMN655325:AMO655325 ACR655325:ACS655325 SV655325:SW655325 IZ655325:JA655325 D655325:E655325 WVL589789:WVM589789 WLP589789:WLQ589789 WBT589789:WBU589789 VRX589789:VRY589789 VIB589789:VIC589789 UYF589789:UYG589789 UOJ589789:UOK589789 UEN589789:UEO589789 TUR589789:TUS589789 TKV589789:TKW589789 TAZ589789:TBA589789 SRD589789:SRE589789 SHH589789:SHI589789 RXL589789:RXM589789 RNP589789:RNQ589789 RDT589789:RDU589789 QTX589789:QTY589789 QKB589789:QKC589789 QAF589789:QAG589789 PQJ589789:PQK589789 PGN589789:PGO589789 OWR589789:OWS589789 OMV589789:OMW589789 OCZ589789:ODA589789 NTD589789:NTE589789 NJH589789:NJI589789 MZL589789:MZM589789 MPP589789:MPQ589789 MFT589789:MFU589789 LVX589789:LVY589789 LMB589789:LMC589789 LCF589789:LCG589789 KSJ589789:KSK589789 KIN589789:KIO589789 JYR589789:JYS589789 JOV589789:JOW589789 JEZ589789:JFA589789 IVD589789:IVE589789 ILH589789:ILI589789 IBL589789:IBM589789 HRP589789:HRQ589789 HHT589789:HHU589789 GXX589789:GXY589789 GOB589789:GOC589789 GEF589789:GEG589789 FUJ589789:FUK589789 FKN589789:FKO589789 FAR589789:FAS589789 EQV589789:EQW589789 EGZ589789:EHA589789 DXD589789:DXE589789 DNH589789:DNI589789 DDL589789:DDM589789 CTP589789:CTQ589789 CJT589789:CJU589789 BZX589789:BZY589789 BQB589789:BQC589789 BGF589789:BGG589789 AWJ589789:AWK589789 AMN589789:AMO589789 ACR589789:ACS589789 SV589789:SW589789 IZ589789:JA589789 D589789:E589789 WVL524253:WVM524253 WLP524253:WLQ524253 WBT524253:WBU524253 VRX524253:VRY524253 VIB524253:VIC524253 UYF524253:UYG524253 UOJ524253:UOK524253 UEN524253:UEO524253 TUR524253:TUS524253 TKV524253:TKW524253 TAZ524253:TBA524253 SRD524253:SRE524253 SHH524253:SHI524253 RXL524253:RXM524253 RNP524253:RNQ524253 RDT524253:RDU524253 QTX524253:QTY524253 QKB524253:QKC524253 QAF524253:QAG524253 PQJ524253:PQK524253 PGN524253:PGO524253 OWR524253:OWS524253 OMV524253:OMW524253 OCZ524253:ODA524253 NTD524253:NTE524253 NJH524253:NJI524253 MZL524253:MZM524253 MPP524253:MPQ524253 MFT524253:MFU524253 LVX524253:LVY524253 LMB524253:LMC524253 LCF524253:LCG524253 KSJ524253:KSK524253 KIN524253:KIO524253 JYR524253:JYS524253 JOV524253:JOW524253 JEZ524253:JFA524253 IVD524253:IVE524253 ILH524253:ILI524253 IBL524253:IBM524253 HRP524253:HRQ524253 HHT524253:HHU524253 GXX524253:GXY524253 GOB524253:GOC524253 GEF524253:GEG524253 FUJ524253:FUK524253 FKN524253:FKO524253 FAR524253:FAS524253 EQV524253:EQW524253 EGZ524253:EHA524253 DXD524253:DXE524253 DNH524253:DNI524253 DDL524253:DDM524253 CTP524253:CTQ524253 CJT524253:CJU524253 BZX524253:BZY524253 BQB524253:BQC524253 BGF524253:BGG524253 AWJ524253:AWK524253 AMN524253:AMO524253 ACR524253:ACS524253 SV524253:SW524253 IZ524253:JA524253 D524253:E524253 WVL458717:WVM458717 WLP458717:WLQ458717 WBT458717:WBU458717 VRX458717:VRY458717 VIB458717:VIC458717 UYF458717:UYG458717 UOJ458717:UOK458717 UEN458717:UEO458717 TUR458717:TUS458717 TKV458717:TKW458717 TAZ458717:TBA458717 SRD458717:SRE458717 SHH458717:SHI458717 RXL458717:RXM458717 RNP458717:RNQ458717 RDT458717:RDU458717 QTX458717:QTY458717 QKB458717:QKC458717 QAF458717:QAG458717 PQJ458717:PQK458717 PGN458717:PGO458717 OWR458717:OWS458717 OMV458717:OMW458717 OCZ458717:ODA458717 NTD458717:NTE458717 NJH458717:NJI458717 MZL458717:MZM458717 MPP458717:MPQ458717 MFT458717:MFU458717 LVX458717:LVY458717 LMB458717:LMC458717 LCF458717:LCG458717 KSJ458717:KSK458717 KIN458717:KIO458717 JYR458717:JYS458717 JOV458717:JOW458717 JEZ458717:JFA458717 IVD458717:IVE458717 ILH458717:ILI458717 IBL458717:IBM458717 HRP458717:HRQ458717 HHT458717:HHU458717 GXX458717:GXY458717 GOB458717:GOC458717 GEF458717:GEG458717 FUJ458717:FUK458717 FKN458717:FKO458717 FAR458717:FAS458717 EQV458717:EQW458717 EGZ458717:EHA458717 DXD458717:DXE458717 DNH458717:DNI458717 DDL458717:DDM458717 CTP458717:CTQ458717 CJT458717:CJU458717 BZX458717:BZY458717 BQB458717:BQC458717 BGF458717:BGG458717 AWJ458717:AWK458717 AMN458717:AMO458717 ACR458717:ACS458717 SV458717:SW458717 IZ458717:JA458717 D458717:E458717 WVL393181:WVM393181 WLP393181:WLQ393181 WBT393181:WBU393181 VRX393181:VRY393181 VIB393181:VIC393181 UYF393181:UYG393181 UOJ393181:UOK393181 UEN393181:UEO393181 TUR393181:TUS393181 TKV393181:TKW393181 TAZ393181:TBA393181 SRD393181:SRE393181 SHH393181:SHI393181 RXL393181:RXM393181 RNP393181:RNQ393181 RDT393181:RDU393181 QTX393181:QTY393181 QKB393181:QKC393181 QAF393181:QAG393181 PQJ393181:PQK393181 PGN393181:PGO393181 OWR393181:OWS393181 OMV393181:OMW393181 OCZ393181:ODA393181 NTD393181:NTE393181 NJH393181:NJI393181 MZL393181:MZM393181 MPP393181:MPQ393181 MFT393181:MFU393181 LVX393181:LVY393181 LMB393181:LMC393181 LCF393181:LCG393181 KSJ393181:KSK393181 KIN393181:KIO393181 JYR393181:JYS393181 JOV393181:JOW393181 JEZ393181:JFA393181 IVD393181:IVE393181 ILH393181:ILI393181 IBL393181:IBM393181 HRP393181:HRQ393181 HHT393181:HHU393181 GXX393181:GXY393181 GOB393181:GOC393181 GEF393181:GEG393181 FUJ393181:FUK393181 FKN393181:FKO393181 FAR393181:FAS393181 EQV393181:EQW393181 EGZ393181:EHA393181 DXD393181:DXE393181 DNH393181:DNI393181 DDL393181:DDM393181 CTP393181:CTQ393181 CJT393181:CJU393181 BZX393181:BZY393181 BQB393181:BQC393181 BGF393181:BGG393181 AWJ393181:AWK393181 AMN393181:AMO393181 ACR393181:ACS393181 SV393181:SW393181 IZ393181:JA393181 D393181:E393181 WVL327645:WVM327645 WLP327645:WLQ327645 WBT327645:WBU327645 VRX327645:VRY327645 VIB327645:VIC327645 UYF327645:UYG327645 UOJ327645:UOK327645 UEN327645:UEO327645 TUR327645:TUS327645 TKV327645:TKW327645 TAZ327645:TBA327645 SRD327645:SRE327645 SHH327645:SHI327645 RXL327645:RXM327645 RNP327645:RNQ327645 RDT327645:RDU327645 QTX327645:QTY327645 QKB327645:QKC327645 QAF327645:QAG327645 PQJ327645:PQK327645 PGN327645:PGO327645 OWR327645:OWS327645 OMV327645:OMW327645 OCZ327645:ODA327645 NTD327645:NTE327645 NJH327645:NJI327645 MZL327645:MZM327645 MPP327645:MPQ327645 MFT327645:MFU327645 LVX327645:LVY327645 LMB327645:LMC327645 LCF327645:LCG327645 KSJ327645:KSK327645 KIN327645:KIO327645 JYR327645:JYS327645 JOV327645:JOW327645 JEZ327645:JFA327645 IVD327645:IVE327645 ILH327645:ILI327645 IBL327645:IBM327645 HRP327645:HRQ327645 HHT327645:HHU327645 GXX327645:GXY327645 GOB327645:GOC327645 GEF327645:GEG327645 FUJ327645:FUK327645 FKN327645:FKO327645 FAR327645:FAS327645 EQV327645:EQW327645 EGZ327645:EHA327645 DXD327645:DXE327645 DNH327645:DNI327645 DDL327645:DDM327645 CTP327645:CTQ327645 CJT327645:CJU327645 BZX327645:BZY327645 BQB327645:BQC327645 BGF327645:BGG327645 AWJ327645:AWK327645 AMN327645:AMO327645 ACR327645:ACS327645 SV327645:SW327645 IZ327645:JA327645 D327645:E327645 WVL262109:WVM262109 WLP262109:WLQ262109 WBT262109:WBU262109 VRX262109:VRY262109 VIB262109:VIC262109 UYF262109:UYG262109 UOJ262109:UOK262109 UEN262109:UEO262109 TUR262109:TUS262109 TKV262109:TKW262109 TAZ262109:TBA262109 SRD262109:SRE262109 SHH262109:SHI262109 RXL262109:RXM262109 RNP262109:RNQ262109 RDT262109:RDU262109 QTX262109:QTY262109 QKB262109:QKC262109 QAF262109:QAG262109 PQJ262109:PQK262109 PGN262109:PGO262109 OWR262109:OWS262109 OMV262109:OMW262109 OCZ262109:ODA262109 NTD262109:NTE262109 NJH262109:NJI262109 MZL262109:MZM262109 MPP262109:MPQ262109 MFT262109:MFU262109 LVX262109:LVY262109 LMB262109:LMC262109 LCF262109:LCG262109 KSJ262109:KSK262109 KIN262109:KIO262109 JYR262109:JYS262109 JOV262109:JOW262109 JEZ262109:JFA262109 IVD262109:IVE262109 ILH262109:ILI262109 IBL262109:IBM262109 HRP262109:HRQ262109 HHT262109:HHU262109 GXX262109:GXY262109 GOB262109:GOC262109 GEF262109:GEG262109 FUJ262109:FUK262109 FKN262109:FKO262109 FAR262109:FAS262109 EQV262109:EQW262109 EGZ262109:EHA262109 DXD262109:DXE262109 DNH262109:DNI262109 DDL262109:DDM262109 CTP262109:CTQ262109 CJT262109:CJU262109 BZX262109:BZY262109 BQB262109:BQC262109 BGF262109:BGG262109 AWJ262109:AWK262109 AMN262109:AMO262109 ACR262109:ACS262109 SV262109:SW262109 IZ262109:JA262109 D262109:E262109 WVL196573:WVM196573 WLP196573:WLQ196573 WBT196573:WBU196573 VRX196573:VRY196573 VIB196573:VIC196573 UYF196573:UYG196573 UOJ196573:UOK196573 UEN196573:UEO196573 TUR196573:TUS196573 TKV196573:TKW196573 TAZ196573:TBA196573 SRD196573:SRE196573 SHH196573:SHI196573 RXL196573:RXM196573 RNP196573:RNQ196573 RDT196573:RDU196573 QTX196573:QTY196573 QKB196573:QKC196573 QAF196573:QAG196573 PQJ196573:PQK196573 PGN196573:PGO196573 OWR196573:OWS196573 OMV196573:OMW196573 OCZ196573:ODA196573 NTD196573:NTE196573 NJH196573:NJI196573 MZL196573:MZM196573 MPP196573:MPQ196573 MFT196573:MFU196573 LVX196573:LVY196573 LMB196573:LMC196573 LCF196573:LCG196573 KSJ196573:KSK196573 KIN196573:KIO196573 JYR196573:JYS196573 JOV196573:JOW196573 JEZ196573:JFA196573 IVD196573:IVE196573 ILH196573:ILI196573 IBL196573:IBM196573 HRP196573:HRQ196573 HHT196573:HHU196573 GXX196573:GXY196573 GOB196573:GOC196573 GEF196573:GEG196573 FUJ196573:FUK196573 FKN196573:FKO196573 FAR196573:FAS196573 EQV196573:EQW196573 EGZ196573:EHA196573 DXD196573:DXE196573 DNH196573:DNI196573 DDL196573:DDM196573 CTP196573:CTQ196573 CJT196573:CJU196573 BZX196573:BZY196573 BQB196573:BQC196573 BGF196573:BGG196573 AWJ196573:AWK196573 AMN196573:AMO196573 ACR196573:ACS196573 SV196573:SW196573 IZ196573:JA196573 D196573:E196573 WVL131037:WVM131037 WLP131037:WLQ131037 WBT131037:WBU131037 VRX131037:VRY131037 VIB131037:VIC131037 UYF131037:UYG131037 UOJ131037:UOK131037 UEN131037:UEO131037 TUR131037:TUS131037 TKV131037:TKW131037 TAZ131037:TBA131037 SRD131037:SRE131037 SHH131037:SHI131037 RXL131037:RXM131037 RNP131037:RNQ131037 RDT131037:RDU131037 QTX131037:QTY131037 QKB131037:QKC131037 QAF131037:QAG131037 PQJ131037:PQK131037 PGN131037:PGO131037 OWR131037:OWS131037 OMV131037:OMW131037 OCZ131037:ODA131037 NTD131037:NTE131037 NJH131037:NJI131037 MZL131037:MZM131037 MPP131037:MPQ131037 MFT131037:MFU131037 LVX131037:LVY131037 LMB131037:LMC131037 LCF131037:LCG131037 KSJ131037:KSK131037 KIN131037:KIO131037 JYR131037:JYS131037 JOV131037:JOW131037 JEZ131037:JFA131037 IVD131037:IVE131037 ILH131037:ILI131037 IBL131037:IBM131037 HRP131037:HRQ131037 HHT131037:HHU131037 GXX131037:GXY131037 GOB131037:GOC131037 GEF131037:GEG131037 FUJ131037:FUK131037 FKN131037:FKO131037 FAR131037:FAS131037 EQV131037:EQW131037 EGZ131037:EHA131037 DXD131037:DXE131037 DNH131037:DNI131037 DDL131037:DDM131037 CTP131037:CTQ131037 CJT131037:CJU131037 BZX131037:BZY131037 BQB131037:BQC131037 BGF131037:BGG131037 AWJ131037:AWK131037 AMN131037:AMO131037 ACR131037:ACS131037 SV131037:SW131037 IZ131037:JA131037 D131037:E131037 WVL65501:WVM65501 WLP65501:WLQ65501 WBT65501:WBU65501 VRX65501:VRY65501 VIB65501:VIC65501 UYF65501:UYG65501 UOJ65501:UOK65501 UEN65501:UEO65501 TUR65501:TUS65501 TKV65501:TKW65501 TAZ65501:TBA65501 SRD65501:SRE65501 SHH65501:SHI65501 RXL65501:RXM65501 RNP65501:RNQ65501 RDT65501:RDU65501 QTX65501:QTY65501 QKB65501:QKC65501 QAF65501:QAG65501 PQJ65501:PQK65501 PGN65501:PGO65501 OWR65501:OWS65501 OMV65501:OMW65501 OCZ65501:ODA65501 NTD65501:NTE65501 NJH65501:NJI65501 MZL65501:MZM65501 MPP65501:MPQ65501 MFT65501:MFU65501 LVX65501:LVY65501 LMB65501:LMC65501 LCF65501:LCG65501 KSJ65501:KSK65501 KIN65501:KIO65501 JYR65501:JYS65501 JOV65501:JOW65501 JEZ65501:JFA65501 IVD65501:IVE65501 ILH65501:ILI65501 IBL65501:IBM65501 HRP65501:HRQ65501 HHT65501:HHU65501 GXX65501:GXY65501 GOB65501:GOC65501 GEF65501:GEG65501 FUJ65501:FUK65501 FKN65501:FKO65501 FAR65501:FAS65501 EQV65501:EQW65501 EGZ65501:EHA65501 DXD65501:DXE65501 DNH65501:DNI65501 DDL65501:DDM65501 CTP65501:CTQ65501 CJT65501:CJU65501 BZX65501:BZY65501 BQB65501:BQC65501 BGF65501:BGG65501 AWJ65501:AWK65501 AMN65501:AMO65501 ACR65501:ACS65501 SV65501:SW65501 IZ65501:JA65501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D14:E14">
      <formula1>$D$97:$D$101</formula1>
    </dataValidation>
    <dataValidation type="list" allowBlank="1" showInputMessage="1" showErrorMessage="1" sqref="D65503:E65503 WVL983007:WVM983007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D16:E16">
      <formula1>$E$97:$E$102</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5" r:id="rId4" name="Process">
          <controlPr defaultSize="0" autoFill="0" autoLine="0" r:id="rId5">
            <anchor moveWithCells="1">
              <from>
                <xdr:col>3</xdr:col>
                <xdr:colOff>95250</xdr:colOff>
                <xdr:row>16</xdr:row>
                <xdr:rowOff>47625</xdr:rowOff>
              </from>
              <to>
                <xdr:col>3</xdr:col>
                <xdr:colOff>990600</xdr:colOff>
                <xdr:row>16</xdr:row>
                <xdr:rowOff>257175</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r:id="rId7">
            <anchor moveWithCells="1">
              <from>
                <xdr:col>3</xdr:col>
                <xdr:colOff>1028700</xdr:colOff>
                <xdr:row>16</xdr:row>
                <xdr:rowOff>47625</xdr:rowOff>
              </from>
              <to>
                <xdr:col>3</xdr:col>
                <xdr:colOff>1905000</xdr:colOff>
                <xdr:row>16</xdr:row>
                <xdr:rowOff>257175</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r:id="rId9">
            <anchor moveWithCells="1">
              <from>
                <xdr:col>3</xdr:col>
                <xdr:colOff>2200275</xdr:colOff>
                <xdr:row>16</xdr:row>
                <xdr:rowOff>47625</xdr:rowOff>
              </from>
              <to>
                <xdr:col>3</xdr:col>
                <xdr:colOff>3152775</xdr:colOff>
                <xdr:row>16</xdr:row>
                <xdr:rowOff>257175</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r:id="rId11">
            <anchor moveWithCells="1">
              <from>
                <xdr:col>3</xdr:col>
                <xdr:colOff>3238500</xdr:colOff>
                <xdr:row>16</xdr:row>
                <xdr:rowOff>47625</xdr:rowOff>
              </from>
              <to>
                <xdr:col>4</xdr:col>
                <xdr:colOff>619125</xdr:colOff>
                <xdr:row>16</xdr:row>
                <xdr:rowOff>257175</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D27" sqref="D2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60" t="s">
        <v>13</v>
      </c>
      <c r="B1" s="360"/>
      <c r="C1" s="360"/>
      <c r="D1" s="360"/>
      <c r="E1" s="360"/>
      <c r="F1" s="360"/>
      <c r="G1" s="360"/>
      <c r="H1" s="360"/>
      <c r="I1" s="360"/>
      <c r="J1" s="360"/>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70"/>
      <c r="B2" s="70"/>
      <c r="C2" s="70"/>
      <c r="D2" s="70"/>
      <c r="E2" s="70"/>
      <c r="F2" s="70"/>
      <c r="G2" s="70"/>
      <c r="H2" s="70"/>
      <c r="I2" s="70"/>
      <c r="J2" s="70"/>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70"/>
      <c r="B3" s="361" t="s">
        <v>54</v>
      </c>
      <c r="C3" s="71" t="s">
        <v>107</v>
      </c>
      <c r="D3" s="363" t="s">
        <v>108</v>
      </c>
      <c r="E3" s="364"/>
      <c r="F3" s="365"/>
      <c r="G3" s="366" t="s">
        <v>109</v>
      </c>
      <c r="H3" s="70"/>
      <c r="I3" s="70"/>
      <c r="J3" s="70"/>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62"/>
      <c r="C4" s="72">
        <v>3</v>
      </c>
      <c r="D4" s="73">
        <v>1</v>
      </c>
      <c r="E4" s="74">
        <v>2</v>
      </c>
      <c r="F4" s="75">
        <v>3</v>
      </c>
      <c r="G4" s="367"/>
    </row>
    <row r="5" spans="1:38" ht="15" customHeight="1" x14ac:dyDescent="0.25">
      <c r="B5" s="362"/>
      <c r="C5" s="76" t="str">
        <f>D5</f>
        <v>Membrane Separation of CO2 and Hydrocarbons</v>
      </c>
      <c r="D5" s="368" t="str">
        <f>'Data Summary'!D4</f>
        <v>Membrane Separation of CO2 and Hydrocarbons</v>
      </c>
      <c r="E5" s="369"/>
      <c r="F5" s="370"/>
      <c r="G5" s="367"/>
    </row>
    <row r="6" spans="1:38" x14ac:dyDescent="0.25">
      <c r="B6" s="362"/>
      <c r="C6" s="77" t="str">
        <f>HLOOKUP($C$4,$D$4:$F$13,3,FALSE)</f>
        <v>Scenario 3 Name</v>
      </c>
      <c r="D6" s="78" t="s">
        <v>110</v>
      </c>
      <c r="E6" s="79" t="s">
        <v>111</v>
      </c>
      <c r="F6" s="80" t="s">
        <v>112</v>
      </c>
      <c r="G6" s="367"/>
    </row>
    <row r="7" spans="1:38" ht="15" customHeight="1" x14ac:dyDescent="0.25">
      <c r="B7" s="81" t="s">
        <v>113</v>
      </c>
      <c r="C7" s="82">
        <f>HLOOKUP($C$4,$D$4:$F$13,4,FALSE)</f>
        <v>0</v>
      </c>
      <c r="D7" s="83"/>
      <c r="E7" s="84"/>
      <c r="F7" s="85"/>
      <c r="G7" s="86" t="s">
        <v>114</v>
      </c>
    </row>
    <row r="8" spans="1:38" ht="15" customHeight="1" x14ac:dyDescent="0.25">
      <c r="B8" s="87" t="s">
        <v>115</v>
      </c>
      <c r="C8" s="88">
        <f>HLOOKUP($C$4,$D$4:$F$13,5,FALSE)</f>
        <v>0</v>
      </c>
      <c r="D8" s="89"/>
      <c r="E8" s="90"/>
      <c r="F8" s="91"/>
      <c r="G8" s="92"/>
    </row>
    <row r="9" spans="1:38" ht="15" customHeight="1" x14ac:dyDescent="0.25">
      <c r="B9" s="93"/>
      <c r="C9" s="94">
        <f>HLOOKUP($C$4,$D$4:$F$13,6,FALSE)</f>
        <v>0</v>
      </c>
      <c r="D9" s="95"/>
      <c r="E9" s="96"/>
      <c r="F9" s="97"/>
      <c r="G9" s="92"/>
    </row>
    <row r="10" spans="1:38" ht="15" customHeight="1" x14ac:dyDescent="0.25">
      <c r="B10" s="93"/>
      <c r="C10" s="94">
        <f>HLOOKUP($C$4,$D$4:$F$13,7,FALSE)</f>
        <v>0</v>
      </c>
      <c r="D10" s="95"/>
      <c r="E10" s="96"/>
      <c r="F10" s="97"/>
      <c r="G10" s="92"/>
    </row>
    <row r="11" spans="1:38" ht="15" customHeight="1" x14ac:dyDescent="0.25">
      <c r="B11" s="93"/>
      <c r="C11" s="98">
        <f>HLOOKUP($C$4,$D$4:$F$13,8,FALSE)</f>
        <v>0</v>
      </c>
      <c r="D11" s="99"/>
      <c r="E11" s="100"/>
      <c r="F11" s="101"/>
      <c r="G11" s="92"/>
    </row>
    <row r="12" spans="1:38" ht="15" customHeight="1" x14ac:dyDescent="0.25">
      <c r="B12" s="93"/>
      <c r="C12" s="98">
        <f>HLOOKUP($C$4,$D$4:$F$13,9,FALSE)</f>
        <v>0</v>
      </c>
      <c r="D12" s="99"/>
      <c r="E12" s="100"/>
      <c r="F12" s="101"/>
      <c r="G12" s="92"/>
    </row>
    <row r="13" spans="1:38" ht="15" customHeight="1" thickBot="1" x14ac:dyDescent="0.3">
      <c r="B13" s="102"/>
      <c r="C13" s="103">
        <f>HLOOKUP($C$4,$D$4:$F$13,10,FALSE)</f>
        <v>0</v>
      </c>
      <c r="D13" s="104"/>
      <c r="E13" s="105"/>
      <c r="F13" s="106"/>
      <c r="G13" s="107"/>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8" t="s">
        <v>116</v>
      </c>
    </row>
    <row r="20" spans="2:7" x14ac:dyDescent="0.25">
      <c r="B20" s="109" t="s">
        <v>108</v>
      </c>
      <c r="C20" s="371" t="s">
        <v>9</v>
      </c>
      <c r="D20" s="371"/>
      <c r="E20" s="371"/>
      <c r="F20" s="371"/>
      <c r="G20" s="371"/>
    </row>
    <row r="21" spans="2:7" ht="30" customHeight="1" x14ac:dyDescent="0.25">
      <c r="B21" s="110">
        <v>1</v>
      </c>
      <c r="C21" s="357" t="s">
        <v>117</v>
      </c>
      <c r="D21" s="357"/>
      <c r="E21" s="357"/>
      <c r="F21" s="357"/>
      <c r="G21" s="357"/>
    </row>
    <row r="22" spans="2:7" ht="30" customHeight="1" x14ac:dyDescent="0.25">
      <c r="B22" s="110">
        <v>2</v>
      </c>
      <c r="C22" s="358"/>
      <c r="D22" s="358"/>
      <c r="E22" s="358"/>
      <c r="F22" s="358"/>
      <c r="G22" s="358"/>
    </row>
    <row r="23" spans="2:7" ht="30" customHeight="1" x14ac:dyDescent="0.25">
      <c r="B23" s="111">
        <v>3</v>
      </c>
      <c r="C23" s="359"/>
      <c r="D23" s="359"/>
      <c r="E23" s="359"/>
      <c r="F23" s="359"/>
      <c r="G23" s="359"/>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C29" sqref="C29"/>
    </sheetView>
  </sheetViews>
  <sheetFormatPr defaultColWidth="36.85546875" defaultRowHeight="12.75" customHeight="1" x14ac:dyDescent="0.25"/>
  <cols>
    <col min="1" max="1" width="18.5703125" style="169" customWidth="1"/>
    <col min="2" max="10" width="31.42578125" style="168" customWidth="1"/>
    <col min="11" max="27" width="36.85546875" style="168" customWidth="1"/>
    <col min="28" max="28" width="37" style="168" customWidth="1"/>
    <col min="29" max="35" width="36.85546875" style="168" customWidth="1"/>
    <col min="36" max="44" width="36.85546875" style="169" customWidth="1"/>
    <col min="45" max="45" width="37.140625" style="169" customWidth="1"/>
    <col min="46" max="47" width="36.85546875" style="169" customWidth="1"/>
    <col min="48" max="48" width="36.5703125" style="169" customWidth="1"/>
    <col min="49" max="50" width="36.85546875" style="169" customWidth="1"/>
    <col min="51" max="51" width="36.5703125" style="169" customWidth="1"/>
    <col min="52" max="52" width="37" style="169" customWidth="1"/>
    <col min="53" max="71" width="36.85546875" style="169" customWidth="1"/>
    <col min="72" max="72" width="37" style="169" customWidth="1"/>
    <col min="73" max="90" width="36.85546875" style="169" customWidth="1"/>
    <col min="91" max="91" width="36.5703125" style="169" customWidth="1"/>
    <col min="92" max="104" width="36.85546875" style="169" customWidth="1"/>
    <col min="105" max="105" width="36.5703125" style="169" customWidth="1"/>
    <col min="106" max="108" width="36.85546875" style="169" customWidth="1"/>
    <col min="109" max="109" width="36.5703125" style="169" customWidth="1"/>
    <col min="110" max="117" width="36.85546875" style="169" customWidth="1"/>
    <col min="118" max="118" width="36.5703125" style="169" customWidth="1"/>
    <col min="119" max="256" width="36.85546875" style="169"/>
    <col min="257" max="257" width="18.5703125" style="169" customWidth="1"/>
    <col min="258" max="266" width="31.42578125" style="169" customWidth="1"/>
    <col min="267" max="283" width="36.85546875" style="169" customWidth="1"/>
    <col min="284" max="284" width="37" style="169" customWidth="1"/>
    <col min="285" max="300" width="36.85546875" style="169" customWidth="1"/>
    <col min="301" max="301" width="37.140625" style="169" customWidth="1"/>
    <col min="302" max="303" width="36.85546875" style="169" customWidth="1"/>
    <col min="304" max="304" width="36.5703125" style="169" customWidth="1"/>
    <col min="305" max="306" width="36.85546875" style="169" customWidth="1"/>
    <col min="307" max="307" width="36.5703125" style="169" customWidth="1"/>
    <col min="308" max="308" width="37" style="169" customWidth="1"/>
    <col min="309" max="327" width="36.85546875" style="169" customWidth="1"/>
    <col min="328" max="328" width="37" style="169" customWidth="1"/>
    <col min="329" max="346" width="36.85546875" style="169" customWidth="1"/>
    <col min="347" max="347" width="36.5703125" style="169" customWidth="1"/>
    <col min="348" max="360" width="36.85546875" style="169" customWidth="1"/>
    <col min="361" max="361" width="36.5703125" style="169" customWidth="1"/>
    <col min="362" max="364" width="36.85546875" style="169" customWidth="1"/>
    <col min="365" max="365" width="36.5703125" style="169" customWidth="1"/>
    <col min="366" max="373" width="36.85546875" style="169" customWidth="1"/>
    <col min="374" max="374" width="36.5703125" style="169" customWidth="1"/>
    <col min="375" max="512" width="36.85546875" style="169"/>
    <col min="513" max="513" width="18.5703125" style="169" customWidth="1"/>
    <col min="514" max="522" width="31.42578125" style="169" customWidth="1"/>
    <col min="523" max="539" width="36.85546875" style="169" customWidth="1"/>
    <col min="540" max="540" width="37" style="169" customWidth="1"/>
    <col min="541" max="556" width="36.85546875" style="169" customWidth="1"/>
    <col min="557" max="557" width="37.140625" style="169" customWidth="1"/>
    <col min="558" max="559" width="36.85546875" style="169" customWidth="1"/>
    <col min="560" max="560" width="36.5703125" style="169" customWidth="1"/>
    <col min="561" max="562" width="36.85546875" style="169" customWidth="1"/>
    <col min="563" max="563" width="36.5703125" style="169" customWidth="1"/>
    <col min="564" max="564" width="37" style="169" customWidth="1"/>
    <col min="565" max="583" width="36.85546875" style="169" customWidth="1"/>
    <col min="584" max="584" width="37" style="169" customWidth="1"/>
    <col min="585" max="602" width="36.85546875" style="169" customWidth="1"/>
    <col min="603" max="603" width="36.5703125" style="169" customWidth="1"/>
    <col min="604" max="616" width="36.85546875" style="169" customWidth="1"/>
    <col min="617" max="617" width="36.5703125" style="169" customWidth="1"/>
    <col min="618" max="620" width="36.85546875" style="169" customWidth="1"/>
    <col min="621" max="621" width="36.5703125" style="169" customWidth="1"/>
    <col min="622" max="629" width="36.85546875" style="169" customWidth="1"/>
    <col min="630" max="630" width="36.5703125" style="169" customWidth="1"/>
    <col min="631" max="768" width="36.85546875" style="169"/>
    <col min="769" max="769" width="18.5703125" style="169" customWidth="1"/>
    <col min="770" max="778" width="31.42578125" style="169" customWidth="1"/>
    <col min="779" max="795" width="36.85546875" style="169" customWidth="1"/>
    <col min="796" max="796" width="37" style="169" customWidth="1"/>
    <col min="797" max="812" width="36.85546875" style="169" customWidth="1"/>
    <col min="813" max="813" width="37.140625" style="169" customWidth="1"/>
    <col min="814" max="815" width="36.85546875" style="169" customWidth="1"/>
    <col min="816" max="816" width="36.5703125" style="169" customWidth="1"/>
    <col min="817" max="818" width="36.85546875" style="169" customWidth="1"/>
    <col min="819" max="819" width="36.5703125" style="169" customWidth="1"/>
    <col min="820" max="820" width="37" style="169" customWidth="1"/>
    <col min="821" max="839" width="36.85546875" style="169" customWidth="1"/>
    <col min="840" max="840" width="37" style="169" customWidth="1"/>
    <col min="841" max="858" width="36.85546875" style="169" customWidth="1"/>
    <col min="859" max="859" width="36.5703125" style="169" customWidth="1"/>
    <col min="860" max="872" width="36.85546875" style="169" customWidth="1"/>
    <col min="873" max="873" width="36.5703125" style="169" customWidth="1"/>
    <col min="874" max="876" width="36.85546875" style="169" customWidth="1"/>
    <col min="877" max="877" width="36.5703125" style="169" customWidth="1"/>
    <col min="878" max="885" width="36.85546875" style="169" customWidth="1"/>
    <col min="886" max="886" width="36.5703125" style="169" customWidth="1"/>
    <col min="887" max="1024" width="36.85546875" style="169"/>
    <col min="1025" max="1025" width="18.5703125" style="169" customWidth="1"/>
    <col min="1026" max="1034" width="31.42578125" style="169" customWidth="1"/>
    <col min="1035" max="1051" width="36.85546875" style="169" customWidth="1"/>
    <col min="1052" max="1052" width="37" style="169" customWidth="1"/>
    <col min="1053" max="1068" width="36.85546875" style="169" customWidth="1"/>
    <col min="1069" max="1069" width="37.140625" style="169" customWidth="1"/>
    <col min="1070" max="1071" width="36.85546875" style="169" customWidth="1"/>
    <col min="1072" max="1072" width="36.5703125" style="169" customWidth="1"/>
    <col min="1073" max="1074" width="36.85546875" style="169" customWidth="1"/>
    <col min="1075" max="1075" width="36.5703125" style="169" customWidth="1"/>
    <col min="1076" max="1076" width="37" style="169" customWidth="1"/>
    <col min="1077" max="1095" width="36.85546875" style="169" customWidth="1"/>
    <col min="1096" max="1096" width="37" style="169" customWidth="1"/>
    <col min="1097" max="1114" width="36.85546875" style="169" customWidth="1"/>
    <col min="1115" max="1115" width="36.5703125" style="169" customWidth="1"/>
    <col min="1116" max="1128" width="36.85546875" style="169" customWidth="1"/>
    <col min="1129" max="1129" width="36.5703125" style="169" customWidth="1"/>
    <col min="1130" max="1132" width="36.85546875" style="169" customWidth="1"/>
    <col min="1133" max="1133" width="36.5703125" style="169" customWidth="1"/>
    <col min="1134" max="1141" width="36.85546875" style="169" customWidth="1"/>
    <col min="1142" max="1142" width="36.5703125" style="169" customWidth="1"/>
    <col min="1143" max="1280" width="36.85546875" style="169"/>
    <col min="1281" max="1281" width="18.5703125" style="169" customWidth="1"/>
    <col min="1282" max="1290" width="31.42578125" style="169" customWidth="1"/>
    <col min="1291" max="1307" width="36.85546875" style="169" customWidth="1"/>
    <col min="1308" max="1308" width="37" style="169" customWidth="1"/>
    <col min="1309" max="1324" width="36.85546875" style="169" customWidth="1"/>
    <col min="1325" max="1325" width="37.140625" style="169" customWidth="1"/>
    <col min="1326" max="1327" width="36.85546875" style="169" customWidth="1"/>
    <col min="1328" max="1328" width="36.5703125" style="169" customWidth="1"/>
    <col min="1329" max="1330" width="36.85546875" style="169" customWidth="1"/>
    <col min="1331" max="1331" width="36.5703125" style="169" customWidth="1"/>
    <col min="1332" max="1332" width="37" style="169" customWidth="1"/>
    <col min="1333" max="1351" width="36.85546875" style="169" customWidth="1"/>
    <col min="1352" max="1352" width="37" style="169" customWidth="1"/>
    <col min="1353" max="1370" width="36.85546875" style="169" customWidth="1"/>
    <col min="1371" max="1371" width="36.5703125" style="169" customWidth="1"/>
    <col min="1372" max="1384" width="36.85546875" style="169" customWidth="1"/>
    <col min="1385" max="1385" width="36.5703125" style="169" customWidth="1"/>
    <col min="1386" max="1388" width="36.85546875" style="169" customWidth="1"/>
    <col min="1389" max="1389" width="36.5703125" style="169" customWidth="1"/>
    <col min="1390" max="1397" width="36.85546875" style="169" customWidth="1"/>
    <col min="1398" max="1398" width="36.5703125" style="169" customWidth="1"/>
    <col min="1399" max="1536" width="36.85546875" style="169"/>
    <col min="1537" max="1537" width="18.5703125" style="169" customWidth="1"/>
    <col min="1538" max="1546" width="31.42578125" style="169" customWidth="1"/>
    <col min="1547" max="1563" width="36.85546875" style="169" customWidth="1"/>
    <col min="1564" max="1564" width="37" style="169" customWidth="1"/>
    <col min="1565" max="1580" width="36.85546875" style="169" customWidth="1"/>
    <col min="1581" max="1581" width="37.140625" style="169" customWidth="1"/>
    <col min="1582" max="1583" width="36.85546875" style="169" customWidth="1"/>
    <col min="1584" max="1584" width="36.5703125" style="169" customWidth="1"/>
    <col min="1585" max="1586" width="36.85546875" style="169" customWidth="1"/>
    <col min="1587" max="1587" width="36.5703125" style="169" customWidth="1"/>
    <col min="1588" max="1588" width="37" style="169" customWidth="1"/>
    <col min="1589" max="1607" width="36.85546875" style="169" customWidth="1"/>
    <col min="1608" max="1608" width="37" style="169" customWidth="1"/>
    <col min="1609" max="1626" width="36.85546875" style="169" customWidth="1"/>
    <col min="1627" max="1627" width="36.5703125" style="169" customWidth="1"/>
    <col min="1628" max="1640" width="36.85546875" style="169" customWidth="1"/>
    <col min="1641" max="1641" width="36.5703125" style="169" customWidth="1"/>
    <col min="1642" max="1644" width="36.85546875" style="169" customWidth="1"/>
    <col min="1645" max="1645" width="36.5703125" style="169" customWidth="1"/>
    <col min="1646" max="1653" width="36.85546875" style="169" customWidth="1"/>
    <col min="1654" max="1654" width="36.5703125" style="169" customWidth="1"/>
    <col min="1655" max="1792" width="36.85546875" style="169"/>
    <col min="1793" max="1793" width="18.5703125" style="169" customWidth="1"/>
    <col min="1794" max="1802" width="31.42578125" style="169" customWidth="1"/>
    <col min="1803" max="1819" width="36.85546875" style="169" customWidth="1"/>
    <col min="1820" max="1820" width="37" style="169" customWidth="1"/>
    <col min="1821" max="1836" width="36.85546875" style="169" customWidth="1"/>
    <col min="1837" max="1837" width="37.140625" style="169" customWidth="1"/>
    <col min="1838" max="1839" width="36.85546875" style="169" customWidth="1"/>
    <col min="1840" max="1840" width="36.5703125" style="169" customWidth="1"/>
    <col min="1841" max="1842" width="36.85546875" style="169" customWidth="1"/>
    <col min="1843" max="1843" width="36.5703125" style="169" customWidth="1"/>
    <col min="1844" max="1844" width="37" style="169" customWidth="1"/>
    <col min="1845" max="1863" width="36.85546875" style="169" customWidth="1"/>
    <col min="1864" max="1864" width="37" style="169" customWidth="1"/>
    <col min="1865" max="1882" width="36.85546875" style="169" customWidth="1"/>
    <col min="1883" max="1883" width="36.5703125" style="169" customWidth="1"/>
    <col min="1884" max="1896" width="36.85546875" style="169" customWidth="1"/>
    <col min="1897" max="1897" width="36.5703125" style="169" customWidth="1"/>
    <col min="1898" max="1900" width="36.85546875" style="169" customWidth="1"/>
    <col min="1901" max="1901" width="36.5703125" style="169" customWidth="1"/>
    <col min="1902" max="1909" width="36.85546875" style="169" customWidth="1"/>
    <col min="1910" max="1910" width="36.5703125" style="169" customWidth="1"/>
    <col min="1911" max="2048" width="36.85546875" style="169"/>
    <col min="2049" max="2049" width="18.5703125" style="169" customWidth="1"/>
    <col min="2050" max="2058" width="31.42578125" style="169" customWidth="1"/>
    <col min="2059" max="2075" width="36.85546875" style="169" customWidth="1"/>
    <col min="2076" max="2076" width="37" style="169" customWidth="1"/>
    <col min="2077" max="2092" width="36.85546875" style="169" customWidth="1"/>
    <col min="2093" max="2093" width="37.140625" style="169" customWidth="1"/>
    <col min="2094" max="2095" width="36.85546875" style="169" customWidth="1"/>
    <col min="2096" max="2096" width="36.5703125" style="169" customWidth="1"/>
    <col min="2097" max="2098" width="36.85546875" style="169" customWidth="1"/>
    <col min="2099" max="2099" width="36.5703125" style="169" customWidth="1"/>
    <col min="2100" max="2100" width="37" style="169" customWidth="1"/>
    <col min="2101" max="2119" width="36.85546875" style="169" customWidth="1"/>
    <col min="2120" max="2120" width="37" style="169" customWidth="1"/>
    <col min="2121" max="2138" width="36.85546875" style="169" customWidth="1"/>
    <col min="2139" max="2139" width="36.5703125" style="169" customWidth="1"/>
    <col min="2140" max="2152" width="36.85546875" style="169" customWidth="1"/>
    <col min="2153" max="2153" width="36.5703125" style="169" customWidth="1"/>
    <col min="2154" max="2156" width="36.85546875" style="169" customWidth="1"/>
    <col min="2157" max="2157" width="36.5703125" style="169" customWidth="1"/>
    <col min="2158" max="2165" width="36.85546875" style="169" customWidth="1"/>
    <col min="2166" max="2166" width="36.5703125" style="169" customWidth="1"/>
    <col min="2167" max="2304" width="36.85546875" style="169"/>
    <col min="2305" max="2305" width="18.5703125" style="169" customWidth="1"/>
    <col min="2306" max="2314" width="31.42578125" style="169" customWidth="1"/>
    <col min="2315" max="2331" width="36.85546875" style="169" customWidth="1"/>
    <col min="2332" max="2332" width="37" style="169" customWidth="1"/>
    <col min="2333" max="2348" width="36.85546875" style="169" customWidth="1"/>
    <col min="2349" max="2349" width="37.140625" style="169" customWidth="1"/>
    <col min="2350" max="2351" width="36.85546875" style="169" customWidth="1"/>
    <col min="2352" max="2352" width="36.5703125" style="169" customWidth="1"/>
    <col min="2353" max="2354" width="36.85546875" style="169" customWidth="1"/>
    <col min="2355" max="2355" width="36.5703125" style="169" customWidth="1"/>
    <col min="2356" max="2356" width="37" style="169" customWidth="1"/>
    <col min="2357" max="2375" width="36.85546875" style="169" customWidth="1"/>
    <col min="2376" max="2376" width="37" style="169" customWidth="1"/>
    <col min="2377" max="2394" width="36.85546875" style="169" customWidth="1"/>
    <col min="2395" max="2395" width="36.5703125" style="169" customWidth="1"/>
    <col min="2396" max="2408" width="36.85546875" style="169" customWidth="1"/>
    <col min="2409" max="2409" width="36.5703125" style="169" customWidth="1"/>
    <col min="2410" max="2412" width="36.85546875" style="169" customWidth="1"/>
    <col min="2413" max="2413" width="36.5703125" style="169" customWidth="1"/>
    <col min="2414" max="2421" width="36.85546875" style="169" customWidth="1"/>
    <col min="2422" max="2422" width="36.5703125" style="169" customWidth="1"/>
    <col min="2423" max="2560" width="36.85546875" style="169"/>
    <col min="2561" max="2561" width="18.5703125" style="169" customWidth="1"/>
    <col min="2562" max="2570" width="31.42578125" style="169" customWidth="1"/>
    <col min="2571" max="2587" width="36.85546875" style="169" customWidth="1"/>
    <col min="2588" max="2588" width="37" style="169" customWidth="1"/>
    <col min="2589" max="2604" width="36.85546875" style="169" customWidth="1"/>
    <col min="2605" max="2605" width="37.140625" style="169" customWidth="1"/>
    <col min="2606" max="2607" width="36.85546875" style="169" customWidth="1"/>
    <col min="2608" max="2608" width="36.5703125" style="169" customWidth="1"/>
    <col min="2609" max="2610" width="36.85546875" style="169" customWidth="1"/>
    <col min="2611" max="2611" width="36.5703125" style="169" customWidth="1"/>
    <col min="2612" max="2612" width="37" style="169" customWidth="1"/>
    <col min="2613" max="2631" width="36.85546875" style="169" customWidth="1"/>
    <col min="2632" max="2632" width="37" style="169" customWidth="1"/>
    <col min="2633" max="2650" width="36.85546875" style="169" customWidth="1"/>
    <col min="2651" max="2651" width="36.5703125" style="169" customWidth="1"/>
    <col min="2652" max="2664" width="36.85546875" style="169" customWidth="1"/>
    <col min="2665" max="2665" width="36.5703125" style="169" customWidth="1"/>
    <col min="2666" max="2668" width="36.85546875" style="169" customWidth="1"/>
    <col min="2669" max="2669" width="36.5703125" style="169" customWidth="1"/>
    <col min="2670" max="2677" width="36.85546875" style="169" customWidth="1"/>
    <col min="2678" max="2678" width="36.5703125" style="169" customWidth="1"/>
    <col min="2679" max="2816" width="36.85546875" style="169"/>
    <col min="2817" max="2817" width="18.5703125" style="169" customWidth="1"/>
    <col min="2818" max="2826" width="31.42578125" style="169" customWidth="1"/>
    <col min="2827" max="2843" width="36.85546875" style="169" customWidth="1"/>
    <col min="2844" max="2844" width="37" style="169" customWidth="1"/>
    <col min="2845" max="2860" width="36.85546875" style="169" customWidth="1"/>
    <col min="2861" max="2861" width="37.140625" style="169" customWidth="1"/>
    <col min="2862" max="2863" width="36.85546875" style="169" customWidth="1"/>
    <col min="2864" max="2864" width="36.5703125" style="169" customWidth="1"/>
    <col min="2865" max="2866" width="36.85546875" style="169" customWidth="1"/>
    <col min="2867" max="2867" width="36.5703125" style="169" customWidth="1"/>
    <col min="2868" max="2868" width="37" style="169" customWidth="1"/>
    <col min="2869" max="2887" width="36.85546875" style="169" customWidth="1"/>
    <col min="2888" max="2888" width="37" style="169" customWidth="1"/>
    <col min="2889" max="2906" width="36.85546875" style="169" customWidth="1"/>
    <col min="2907" max="2907" width="36.5703125" style="169" customWidth="1"/>
    <col min="2908" max="2920" width="36.85546875" style="169" customWidth="1"/>
    <col min="2921" max="2921" width="36.5703125" style="169" customWidth="1"/>
    <col min="2922" max="2924" width="36.85546875" style="169" customWidth="1"/>
    <col min="2925" max="2925" width="36.5703125" style="169" customWidth="1"/>
    <col min="2926" max="2933" width="36.85546875" style="169" customWidth="1"/>
    <col min="2934" max="2934" width="36.5703125" style="169" customWidth="1"/>
    <col min="2935" max="3072" width="36.85546875" style="169"/>
    <col min="3073" max="3073" width="18.5703125" style="169" customWidth="1"/>
    <col min="3074" max="3082" width="31.42578125" style="169" customWidth="1"/>
    <col min="3083" max="3099" width="36.85546875" style="169" customWidth="1"/>
    <col min="3100" max="3100" width="37" style="169" customWidth="1"/>
    <col min="3101" max="3116" width="36.85546875" style="169" customWidth="1"/>
    <col min="3117" max="3117" width="37.140625" style="169" customWidth="1"/>
    <col min="3118" max="3119" width="36.85546875" style="169" customWidth="1"/>
    <col min="3120" max="3120" width="36.5703125" style="169" customWidth="1"/>
    <col min="3121" max="3122" width="36.85546875" style="169" customWidth="1"/>
    <col min="3123" max="3123" width="36.5703125" style="169" customWidth="1"/>
    <col min="3124" max="3124" width="37" style="169" customWidth="1"/>
    <col min="3125" max="3143" width="36.85546875" style="169" customWidth="1"/>
    <col min="3144" max="3144" width="37" style="169" customWidth="1"/>
    <col min="3145" max="3162" width="36.85546875" style="169" customWidth="1"/>
    <col min="3163" max="3163" width="36.5703125" style="169" customWidth="1"/>
    <col min="3164" max="3176" width="36.85546875" style="169" customWidth="1"/>
    <col min="3177" max="3177" width="36.5703125" style="169" customWidth="1"/>
    <col min="3178" max="3180" width="36.85546875" style="169" customWidth="1"/>
    <col min="3181" max="3181" width="36.5703125" style="169" customWidth="1"/>
    <col min="3182" max="3189" width="36.85546875" style="169" customWidth="1"/>
    <col min="3190" max="3190" width="36.5703125" style="169" customWidth="1"/>
    <col min="3191" max="3328" width="36.85546875" style="169"/>
    <col min="3329" max="3329" width="18.5703125" style="169" customWidth="1"/>
    <col min="3330" max="3338" width="31.42578125" style="169" customWidth="1"/>
    <col min="3339" max="3355" width="36.85546875" style="169" customWidth="1"/>
    <col min="3356" max="3356" width="37" style="169" customWidth="1"/>
    <col min="3357" max="3372" width="36.85546875" style="169" customWidth="1"/>
    <col min="3373" max="3373" width="37.140625" style="169" customWidth="1"/>
    <col min="3374" max="3375" width="36.85546875" style="169" customWidth="1"/>
    <col min="3376" max="3376" width="36.5703125" style="169" customWidth="1"/>
    <col min="3377" max="3378" width="36.85546875" style="169" customWidth="1"/>
    <col min="3379" max="3379" width="36.5703125" style="169" customWidth="1"/>
    <col min="3380" max="3380" width="37" style="169" customWidth="1"/>
    <col min="3381" max="3399" width="36.85546875" style="169" customWidth="1"/>
    <col min="3400" max="3400" width="37" style="169" customWidth="1"/>
    <col min="3401" max="3418" width="36.85546875" style="169" customWidth="1"/>
    <col min="3419" max="3419" width="36.5703125" style="169" customWidth="1"/>
    <col min="3420" max="3432" width="36.85546875" style="169" customWidth="1"/>
    <col min="3433" max="3433" width="36.5703125" style="169" customWidth="1"/>
    <col min="3434" max="3436" width="36.85546875" style="169" customWidth="1"/>
    <col min="3437" max="3437" width="36.5703125" style="169" customWidth="1"/>
    <col min="3438" max="3445" width="36.85546875" style="169" customWidth="1"/>
    <col min="3446" max="3446" width="36.5703125" style="169" customWidth="1"/>
    <col min="3447" max="3584" width="36.85546875" style="169"/>
    <col min="3585" max="3585" width="18.5703125" style="169" customWidth="1"/>
    <col min="3586" max="3594" width="31.42578125" style="169" customWidth="1"/>
    <col min="3595" max="3611" width="36.85546875" style="169" customWidth="1"/>
    <col min="3612" max="3612" width="37" style="169" customWidth="1"/>
    <col min="3613" max="3628" width="36.85546875" style="169" customWidth="1"/>
    <col min="3629" max="3629" width="37.140625" style="169" customWidth="1"/>
    <col min="3630" max="3631" width="36.85546875" style="169" customWidth="1"/>
    <col min="3632" max="3632" width="36.5703125" style="169" customWidth="1"/>
    <col min="3633" max="3634" width="36.85546875" style="169" customWidth="1"/>
    <col min="3635" max="3635" width="36.5703125" style="169" customWidth="1"/>
    <col min="3636" max="3636" width="37" style="169" customWidth="1"/>
    <col min="3637" max="3655" width="36.85546875" style="169" customWidth="1"/>
    <col min="3656" max="3656" width="37" style="169" customWidth="1"/>
    <col min="3657" max="3674" width="36.85546875" style="169" customWidth="1"/>
    <col min="3675" max="3675" width="36.5703125" style="169" customWidth="1"/>
    <col min="3676" max="3688" width="36.85546875" style="169" customWidth="1"/>
    <col min="3689" max="3689" width="36.5703125" style="169" customWidth="1"/>
    <col min="3690" max="3692" width="36.85546875" style="169" customWidth="1"/>
    <col min="3693" max="3693" width="36.5703125" style="169" customWidth="1"/>
    <col min="3694" max="3701" width="36.85546875" style="169" customWidth="1"/>
    <col min="3702" max="3702" width="36.5703125" style="169" customWidth="1"/>
    <col min="3703" max="3840" width="36.85546875" style="169"/>
    <col min="3841" max="3841" width="18.5703125" style="169" customWidth="1"/>
    <col min="3842" max="3850" width="31.42578125" style="169" customWidth="1"/>
    <col min="3851" max="3867" width="36.85546875" style="169" customWidth="1"/>
    <col min="3868" max="3868" width="37" style="169" customWidth="1"/>
    <col min="3869" max="3884" width="36.85546875" style="169" customWidth="1"/>
    <col min="3885" max="3885" width="37.140625" style="169" customWidth="1"/>
    <col min="3886" max="3887" width="36.85546875" style="169" customWidth="1"/>
    <col min="3888" max="3888" width="36.5703125" style="169" customWidth="1"/>
    <col min="3889" max="3890" width="36.85546875" style="169" customWidth="1"/>
    <col min="3891" max="3891" width="36.5703125" style="169" customWidth="1"/>
    <col min="3892" max="3892" width="37" style="169" customWidth="1"/>
    <col min="3893" max="3911" width="36.85546875" style="169" customWidth="1"/>
    <col min="3912" max="3912" width="37" style="169" customWidth="1"/>
    <col min="3913" max="3930" width="36.85546875" style="169" customWidth="1"/>
    <col min="3931" max="3931" width="36.5703125" style="169" customWidth="1"/>
    <col min="3932" max="3944" width="36.85546875" style="169" customWidth="1"/>
    <col min="3945" max="3945" width="36.5703125" style="169" customWidth="1"/>
    <col min="3946" max="3948" width="36.85546875" style="169" customWidth="1"/>
    <col min="3949" max="3949" width="36.5703125" style="169" customWidth="1"/>
    <col min="3950" max="3957" width="36.85546875" style="169" customWidth="1"/>
    <col min="3958" max="3958" width="36.5703125" style="169" customWidth="1"/>
    <col min="3959" max="4096" width="36.85546875" style="169"/>
    <col min="4097" max="4097" width="18.5703125" style="169" customWidth="1"/>
    <col min="4098" max="4106" width="31.42578125" style="169" customWidth="1"/>
    <col min="4107" max="4123" width="36.85546875" style="169" customWidth="1"/>
    <col min="4124" max="4124" width="37" style="169" customWidth="1"/>
    <col min="4125" max="4140" width="36.85546875" style="169" customWidth="1"/>
    <col min="4141" max="4141" width="37.140625" style="169" customWidth="1"/>
    <col min="4142" max="4143" width="36.85546875" style="169" customWidth="1"/>
    <col min="4144" max="4144" width="36.5703125" style="169" customWidth="1"/>
    <col min="4145" max="4146" width="36.85546875" style="169" customWidth="1"/>
    <col min="4147" max="4147" width="36.5703125" style="169" customWidth="1"/>
    <col min="4148" max="4148" width="37" style="169" customWidth="1"/>
    <col min="4149" max="4167" width="36.85546875" style="169" customWidth="1"/>
    <col min="4168" max="4168" width="37" style="169" customWidth="1"/>
    <col min="4169" max="4186" width="36.85546875" style="169" customWidth="1"/>
    <col min="4187" max="4187" width="36.5703125" style="169" customWidth="1"/>
    <col min="4188" max="4200" width="36.85546875" style="169" customWidth="1"/>
    <col min="4201" max="4201" width="36.5703125" style="169" customWidth="1"/>
    <col min="4202" max="4204" width="36.85546875" style="169" customWidth="1"/>
    <col min="4205" max="4205" width="36.5703125" style="169" customWidth="1"/>
    <col min="4206" max="4213" width="36.85546875" style="169" customWidth="1"/>
    <col min="4214" max="4214" width="36.5703125" style="169" customWidth="1"/>
    <col min="4215" max="4352" width="36.85546875" style="169"/>
    <col min="4353" max="4353" width="18.5703125" style="169" customWidth="1"/>
    <col min="4354" max="4362" width="31.42578125" style="169" customWidth="1"/>
    <col min="4363" max="4379" width="36.85546875" style="169" customWidth="1"/>
    <col min="4380" max="4380" width="37" style="169" customWidth="1"/>
    <col min="4381" max="4396" width="36.85546875" style="169" customWidth="1"/>
    <col min="4397" max="4397" width="37.140625" style="169" customWidth="1"/>
    <col min="4398" max="4399" width="36.85546875" style="169" customWidth="1"/>
    <col min="4400" max="4400" width="36.5703125" style="169" customWidth="1"/>
    <col min="4401" max="4402" width="36.85546875" style="169" customWidth="1"/>
    <col min="4403" max="4403" width="36.5703125" style="169" customWidth="1"/>
    <col min="4404" max="4404" width="37" style="169" customWidth="1"/>
    <col min="4405" max="4423" width="36.85546875" style="169" customWidth="1"/>
    <col min="4424" max="4424" width="37" style="169" customWidth="1"/>
    <col min="4425" max="4442" width="36.85546875" style="169" customWidth="1"/>
    <col min="4443" max="4443" width="36.5703125" style="169" customWidth="1"/>
    <col min="4444" max="4456" width="36.85546875" style="169" customWidth="1"/>
    <col min="4457" max="4457" width="36.5703125" style="169" customWidth="1"/>
    <col min="4458" max="4460" width="36.85546875" style="169" customWidth="1"/>
    <col min="4461" max="4461" width="36.5703125" style="169" customWidth="1"/>
    <col min="4462" max="4469" width="36.85546875" style="169" customWidth="1"/>
    <col min="4470" max="4470" width="36.5703125" style="169" customWidth="1"/>
    <col min="4471" max="4608" width="36.85546875" style="169"/>
    <col min="4609" max="4609" width="18.5703125" style="169" customWidth="1"/>
    <col min="4610" max="4618" width="31.42578125" style="169" customWidth="1"/>
    <col min="4619" max="4635" width="36.85546875" style="169" customWidth="1"/>
    <col min="4636" max="4636" width="37" style="169" customWidth="1"/>
    <col min="4637" max="4652" width="36.85546875" style="169" customWidth="1"/>
    <col min="4653" max="4653" width="37.140625" style="169" customWidth="1"/>
    <col min="4654" max="4655" width="36.85546875" style="169" customWidth="1"/>
    <col min="4656" max="4656" width="36.5703125" style="169" customWidth="1"/>
    <col min="4657" max="4658" width="36.85546875" style="169" customWidth="1"/>
    <col min="4659" max="4659" width="36.5703125" style="169" customWidth="1"/>
    <col min="4660" max="4660" width="37" style="169" customWidth="1"/>
    <col min="4661" max="4679" width="36.85546875" style="169" customWidth="1"/>
    <col min="4680" max="4680" width="37" style="169" customWidth="1"/>
    <col min="4681" max="4698" width="36.85546875" style="169" customWidth="1"/>
    <col min="4699" max="4699" width="36.5703125" style="169" customWidth="1"/>
    <col min="4700" max="4712" width="36.85546875" style="169" customWidth="1"/>
    <col min="4713" max="4713" width="36.5703125" style="169" customWidth="1"/>
    <col min="4714" max="4716" width="36.85546875" style="169" customWidth="1"/>
    <col min="4717" max="4717" width="36.5703125" style="169" customWidth="1"/>
    <col min="4718" max="4725" width="36.85546875" style="169" customWidth="1"/>
    <col min="4726" max="4726" width="36.5703125" style="169" customWidth="1"/>
    <col min="4727" max="4864" width="36.85546875" style="169"/>
    <col min="4865" max="4865" width="18.5703125" style="169" customWidth="1"/>
    <col min="4866" max="4874" width="31.42578125" style="169" customWidth="1"/>
    <col min="4875" max="4891" width="36.85546875" style="169" customWidth="1"/>
    <col min="4892" max="4892" width="37" style="169" customWidth="1"/>
    <col min="4893" max="4908" width="36.85546875" style="169" customWidth="1"/>
    <col min="4909" max="4909" width="37.140625" style="169" customWidth="1"/>
    <col min="4910" max="4911" width="36.85546875" style="169" customWidth="1"/>
    <col min="4912" max="4912" width="36.5703125" style="169" customWidth="1"/>
    <col min="4913" max="4914" width="36.85546875" style="169" customWidth="1"/>
    <col min="4915" max="4915" width="36.5703125" style="169" customWidth="1"/>
    <col min="4916" max="4916" width="37" style="169" customWidth="1"/>
    <col min="4917" max="4935" width="36.85546875" style="169" customWidth="1"/>
    <col min="4936" max="4936" width="37" style="169" customWidth="1"/>
    <col min="4937" max="4954" width="36.85546875" style="169" customWidth="1"/>
    <col min="4955" max="4955" width="36.5703125" style="169" customWidth="1"/>
    <col min="4956" max="4968" width="36.85546875" style="169" customWidth="1"/>
    <col min="4969" max="4969" width="36.5703125" style="169" customWidth="1"/>
    <col min="4970" max="4972" width="36.85546875" style="169" customWidth="1"/>
    <col min="4973" max="4973" width="36.5703125" style="169" customWidth="1"/>
    <col min="4974" max="4981" width="36.85546875" style="169" customWidth="1"/>
    <col min="4982" max="4982" width="36.5703125" style="169" customWidth="1"/>
    <col min="4983" max="5120" width="36.85546875" style="169"/>
    <col min="5121" max="5121" width="18.5703125" style="169" customWidth="1"/>
    <col min="5122" max="5130" width="31.42578125" style="169" customWidth="1"/>
    <col min="5131" max="5147" width="36.85546875" style="169" customWidth="1"/>
    <col min="5148" max="5148" width="37" style="169" customWidth="1"/>
    <col min="5149" max="5164" width="36.85546875" style="169" customWidth="1"/>
    <col min="5165" max="5165" width="37.140625" style="169" customWidth="1"/>
    <col min="5166" max="5167" width="36.85546875" style="169" customWidth="1"/>
    <col min="5168" max="5168" width="36.5703125" style="169" customWidth="1"/>
    <col min="5169" max="5170" width="36.85546875" style="169" customWidth="1"/>
    <col min="5171" max="5171" width="36.5703125" style="169" customWidth="1"/>
    <col min="5172" max="5172" width="37" style="169" customWidth="1"/>
    <col min="5173" max="5191" width="36.85546875" style="169" customWidth="1"/>
    <col min="5192" max="5192" width="37" style="169" customWidth="1"/>
    <col min="5193" max="5210" width="36.85546875" style="169" customWidth="1"/>
    <col min="5211" max="5211" width="36.5703125" style="169" customWidth="1"/>
    <col min="5212" max="5224" width="36.85546875" style="169" customWidth="1"/>
    <col min="5225" max="5225" width="36.5703125" style="169" customWidth="1"/>
    <col min="5226" max="5228" width="36.85546875" style="169" customWidth="1"/>
    <col min="5229" max="5229" width="36.5703125" style="169" customWidth="1"/>
    <col min="5230" max="5237" width="36.85546875" style="169" customWidth="1"/>
    <col min="5238" max="5238" width="36.5703125" style="169" customWidth="1"/>
    <col min="5239" max="5376" width="36.85546875" style="169"/>
    <col min="5377" max="5377" width="18.5703125" style="169" customWidth="1"/>
    <col min="5378" max="5386" width="31.42578125" style="169" customWidth="1"/>
    <col min="5387" max="5403" width="36.85546875" style="169" customWidth="1"/>
    <col min="5404" max="5404" width="37" style="169" customWidth="1"/>
    <col min="5405" max="5420" width="36.85546875" style="169" customWidth="1"/>
    <col min="5421" max="5421" width="37.140625" style="169" customWidth="1"/>
    <col min="5422" max="5423" width="36.85546875" style="169" customWidth="1"/>
    <col min="5424" max="5424" width="36.5703125" style="169" customWidth="1"/>
    <col min="5425" max="5426" width="36.85546875" style="169" customWidth="1"/>
    <col min="5427" max="5427" width="36.5703125" style="169" customWidth="1"/>
    <col min="5428" max="5428" width="37" style="169" customWidth="1"/>
    <col min="5429" max="5447" width="36.85546875" style="169" customWidth="1"/>
    <col min="5448" max="5448" width="37" style="169" customWidth="1"/>
    <col min="5449" max="5466" width="36.85546875" style="169" customWidth="1"/>
    <col min="5467" max="5467" width="36.5703125" style="169" customWidth="1"/>
    <col min="5468" max="5480" width="36.85546875" style="169" customWidth="1"/>
    <col min="5481" max="5481" width="36.5703125" style="169" customWidth="1"/>
    <col min="5482" max="5484" width="36.85546875" style="169" customWidth="1"/>
    <col min="5485" max="5485" width="36.5703125" style="169" customWidth="1"/>
    <col min="5486" max="5493" width="36.85546875" style="169" customWidth="1"/>
    <col min="5494" max="5494" width="36.5703125" style="169" customWidth="1"/>
    <col min="5495" max="5632" width="36.85546875" style="169"/>
    <col min="5633" max="5633" width="18.5703125" style="169" customWidth="1"/>
    <col min="5634" max="5642" width="31.42578125" style="169" customWidth="1"/>
    <col min="5643" max="5659" width="36.85546875" style="169" customWidth="1"/>
    <col min="5660" max="5660" width="37" style="169" customWidth="1"/>
    <col min="5661" max="5676" width="36.85546875" style="169" customWidth="1"/>
    <col min="5677" max="5677" width="37.140625" style="169" customWidth="1"/>
    <col min="5678" max="5679" width="36.85546875" style="169" customWidth="1"/>
    <col min="5680" max="5680" width="36.5703125" style="169" customWidth="1"/>
    <col min="5681" max="5682" width="36.85546875" style="169" customWidth="1"/>
    <col min="5683" max="5683" width="36.5703125" style="169" customWidth="1"/>
    <col min="5684" max="5684" width="37" style="169" customWidth="1"/>
    <col min="5685" max="5703" width="36.85546875" style="169" customWidth="1"/>
    <col min="5704" max="5704" width="37" style="169" customWidth="1"/>
    <col min="5705" max="5722" width="36.85546875" style="169" customWidth="1"/>
    <col min="5723" max="5723" width="36.5703125" style="169" customWidth="1"/>
    <col min="5724" max="5736" width="36.85546875" style="169" customWidth="1"/>
    <col min="5737" max="5737" width="36.5703125" style="169" customWidth="1"/>
    <col min="5738" max="5740" width="36.85546875" style="169" customWidth="1"/>
    <col min="5741" max="5741" width="36.5703125" style="169" customWidth="1"/>
    <col min="5742" max="5749" width="36.85546875" style="169" customWidth="1"/>
    <col min="5750" max="5750" width="36.5703125" style="169" customWidth="1"/>
    <col min="5751" max="5888" width="36.85546875" style="169"/>
    <col min="5889" max="5889" width="18.5703125" style="169" customWidth="1"/>
    <col min="5890" max="5898" width="31.42578125" style="169" customWidth="1"/>
    <col min="5899" max="5915" width="36.85546875" style="169" customWidth="1"/>
    <col min="5916" max="5916" width="37" style="169" customWidth="1"/>
    <col min="5917" max="5932" width="36.85546875" style="169" customWidth="1"/>
    <col min="5933" max="5933" width="37.140625" style="169" customWidth="1"/>
    <col min="5934" max="5935" width="36.85546875" style="169" customWidth="1"/>
    <col min="5936" max="5936" width="36.5703125" style="169" customWidth="1"/>
    <col min="5937" max="5938" width="36.85546875" style="169" customWidth="1"/>
    <col min="5939" max="5939" width="36.5703125" style="169" customWidth="1"/>
    <col min="5940" max="5940" width="37" style="169" customWidth="1"/>
    <col min="5941" max="5959" width="36.85546875" style="169" customWidth="1"/>
    <col min="5960" max="5960" width="37" style="169" customWidth="1"/>
    <col min="5961" max="5978" width="36.85546875" style="169" customWidth="1"/>
    <col min="5979" max="5979" width="36.5703125" style="169" customWidth="1"/>
    <col min="5980" max="5992" width="36.85546875" style="169" customWidth="1"/>
    <col min="5993" max="5993" width="36.5703125" style="169" customWidth="1"/>
    <col min="5994" max="5996" width="36.85546875" style="169" customWidth="1"/>
    <col min="5997" max="5997" width="36.5703125" style="169" customWidth="1"/>
    <col min="5998" max="6005" width="36.85546875" style="169" customWidth="1"/>
    <col min="6006" max="6006" width="36.5703125" style="169" customWidth="1"/>
    <col min="6007" max="6144" width="36.85546875" style="169"/>
    <col min="6145" max="6145" width="18.5703125" style="169" customWidth="1"/>
    <col min="6146" max="6154" width="31.42578125" style="169" customWidth="1"/>
    <col min="6155" max="6171" width="36.85546875" style="169" customWidth="1"/>
    <col min="6172" max="6172" width="37" style="169" customWidth="1"/>
    <col min="6173" max="6188" width="36.85546875" style="169" customWidth="1"/>
    <col min="6189" max="6189" width="37.140625" style="169" customWidth="1"/>
    <col min="6190" max="6191" width="36.85546875" style="169" customWidth="1"/>
    <col min="6192" max="6192" width="36.5703125" style="169" customWidth="1"/>
    <col min="6193" max="6194" width="36.85546875" style="169" customWidth="1"/>
    <col min="6195" max="6195" width="36.5703125" style="169" customWidth="1"/>
    <col min="6196" max="6196" width="37" style="169" customWidth="1"/>
    <col min="6197" max="6215" width="36.85546875" style="169" customWidth="1"/>
    <col min="6216" max="6216" width="37" style="169" customWidth="1"/>
    <col min="6217" max="6234" width="36.85546875" style="169" customWidth="1"/>
    <col min="6235" max="6235" width="36.5703125" style="169" customWidth="1"/>
    <col min="6236" max="6248" width="36.85546875" style="169" customWidth="1"/>
    <col min="6249" max="6249" width="36.5703125" style="169" customWidth="1"/>
    <col min="6250" max="6252" width="36.85546875" style="169" customWidth="1"/>
    <col min="6253" max="6253" width="36.5703125" style="169" customWidth="1"/>
    <col min="6254" max="6261" width="36.85546875" style="169" customWidth="1"/>
    <col min="6262" max="6262" width="36.5703125" style="169" customWidth="1"/>
    <col min="6263" max="6400" width="36.85546875" style="169"/>
    <col min="6401" max="6401" width="18.5703125" style="169" customWidth="1"/>
    <col min="6402" max="6410" width="31.42578125" style="169" customWidth="1"/>
    <col min="6411" max="6427" width="36.85546875" style="169" customWidth="1"/>
    <col min="6428" max="6428" width="37" style="169" customWidth="1"/>
    <col min="6429" max="6444" width="36.85546875" style="169" customWidth="1"/>
    <col min="6445" max="6445" width="37.140625" style="169" customWidth="1"/>
    <col min="6446" max="6447" width="36.85546875" style="169" customWidth="1"/>
    <col min="6448" max="6448" width="36.5703125" style="169" customWidth="1"/>
    <col min="6449" max="6450" width="36.85546875" style="169" customWidth="1"/>
    <col min="6451" max="6451" width="36.5703125" style="169" customWidth="1"/>
    <col min="6452" max="6452" width="37" style="169" customWidth="1"/>
    <col min="6453" max="6471" width="36.85546875" style="169" customWidth="1"/>
    <col min="6472" max="6472" width="37" style="169" customWidth="1"/>
    <col min="6473" max="6490" width="36.85546875" style="169" customWidth="1"/>
    <col min="6491" max="6491" width="36.5703125" style="169" customWidth="1"/>
    <col min="6492" max="6504" width="36.85546875" style="169" customWidth="1"/>
    <col min="6505" max="6505" width="36.5703125" style="169" customWidth="1"/>
    <col min="6506" max="6508" width="36.85546875" style="169" customWidth="1"/>
    <col min="6509" max="6509" width="36.5703125" style="169" customWidth="1"/>
    <col min="6510" max="6517" width="36.85546875" style="169" customWidth="1"/>
    <col min="6518" max="6518" width="36.5703125" style="169" customWidth="1"/>
    <col min="6519" max="6656" width="36.85546875" style="169"/>
    <col min="6657" max="6657" width="18.5703125" style="169" customWidth="1"/>
    <col min="6658" max="6666" width="31.42578125" style="169" customWidth="1"/>
    <col min="6667" max="6683" width="36.85546875" style="169" customWidth="1"/>
    <col min="6684" max="6684" width="37" style="169" customWidth="1"/>
    <col min="6685" max="6700" width="36.85546875" style="169" customWidth="1"/>
    <col min="6701" max="6701" width="37.140625" style="169" customWidth="1"/>
    <col min="6702" max="6703" width="36.85546875" style="169" customWidth="1"/>
    <col min="6704" max="6704" width="36.5703125" style="169" customWidth="1"/>
    <col min="6705" max="6706" width="36.85546875" style="169" customWidth="1"/>
    <col min="6707" max="6707" width="36.5703125" style="169" customWidth="1"/>
    <col min="6708" max="6708" width="37" style="169" customWidth="1"/>
    <col min="6709" max="6727" width="36.85546875" style="169" customWidth="1"/>
    <col min="6728" max="6728" width="37" style="169" customWidth="1"/>
    <col min="6729" max="6746" width="36.85546875" style="169" customWidth="1"/>
    <col min="6747" max="6747" width="36.5703125" style="169" customWidth="1"/>
    <col min="6748" max="6760" width="36.85546875" style="169" customWidth="1"/>
    <col min="6761" max="6761" width="36.5703125" style="169" customWidth="1"/>
    <col min="6762" max="6764" width="36.85546875" style="169" customWidth="1"/>
    <col min="6765" max="6765" width="36.5703125" style="169" customWidth="1"/>
    <col min="6766" max="6773" width="36.85546875" style="169" customWidth="1"/>
    <col min="6774" max="6774" width="36.5703125" style="169" customWidth="1"/>
    <col min="6775" max="6912" width="36.85546875" style="169"/>
    <col min="6913" max="6913" width="18.5703125" style="169" customWidth="1"/>
    <col min="6914" max="6922" width="31.42578125" style="169" customWidth="1"/>
    <col min="6923" max="6939" width="36.85546875" style="169" customWidth="1"/>
    <col min="6940" max="6940" width="37" style="169" customWidth="1"/>
    <col min="6941" max="6956" width="36.85546875" style="169" customWidth="1"/>
    <col min="6957" max="6957" width="37.140625" style="169" customWidth="1"/>
    <col min="6958" max="6959" width="36.85546875" style="169" customWidth="1"/>
    <col min="6960" max="6960" width="36.5703125" style="169" customWidth="1"/>
    <col min="6961" max="6962" width="36.85546875" style="169" customWidth="1"/>
    <col min="6963" max="6963" width="36.5703125" style="169" customWidth="1"/>
    <col min="6964" max="6964" width="37" style="169" customWidth="1"/>
    <col min="6965" max="6983" width="36.85546875" style="169" customWidth="1"/>
    <col min="6984" max="6984" width="37" style="169" customWidth="1"/>
    <col min="6985" max="7002" width="36.85546875" style="169" customWidth="1"/>
    <col min="7003" max="7003" width="36.5703125" style="169" customWidth="1"/>
    <col min="7004" max="7016" width="36.85546875" style="169" customWidth="1"/>
    <col min="7017" max="7017" width="36.5703125" style="169" customWidth="1"/>
    <col min="7018" max="7020" width="36.85546875" style="169" customWidth="1"/>
    <col min="7021" max="7021" width="36.5703125" style="169" customWidth="1"/>
    <col min="7022" max="7029" width="36.85546875" style="169" customWidth="1"/>
    <col min="7030" max="7030" width="36.5703125" style="169" customWidth="1"/>
    <col min="7031" max="7168" width="36.85546875" style="169"/>
    <col min="7169" max="7169" width="18.5703125" style="169" customWidth="1"/>
    <col min="7170" max="7178" width="31.42578125" style="169" customWidth="1"/>
    <col min="7179" max="7195" width="36.85546875" style="169" customWidth="1"/>
    <col min="7196" max="7196" width="37" style="169" customWidth="1"/>
    <col min="7197" max="7212" width="36.85546875" style="169" customWidth="1"/>
    <col min="7213" max="7213" width="37.140625" style="169" customWidth="1"/>
    <col min="7214" max="7215" width="36.85546875" style="169" customWidth="1"/>
    <col min="7216" max="7216" width="36.5703125" style="169" customWidth="1"/>
    <col min="7217" max="7218" width="36.85546875" style="169" customWidth="1"/>
    <col min="7219" max="7219" width="36.5703125" style="169" customWidth="1"/>
    <col min="7220" max="7220" width="37" style="169" customWidth="1"/>
    <col min="7221" max="7239" width="36.85546875" style="169" customWidth="1"/>
    <col min="7240" max="7240" width="37" style="169" customWidth="1"/>
    <col min="7241" max="7258" width="36.85546875" style="169" customWidth="1"/>
    <col min="7259" max="7259" width="36.5703125" style="169" customWidth="1"/>
    <col min="7260" max="7272" width="36.85546875" style="169" customWidth="1"/>
    <col min="7273" max="7273" width="36.5703125" style="169" customWidth="1"/>
    <col min="7274" max="7276" width="36.85546875" style="169" customWidth="1"/>
    <col min="7277" max="7277" width="36.5703125" style="169" customWidth="1"/>
    <col min="7278" max="7285" width="36.85546875" style="169" customWidth="1"/>
    <col min="7286" max="7286" width="36.5703125" style="169" customWidth="1"/>
    <col min="7287" max="7424" width="36.85546875" style="169"/>
    <col min="7425" max="7425" width="18.5703125" style="169" customWidth="1"/>
    <col min="7426" max="7434" width="31.42578125" style="169" customWidth="1"/>
    <col min="7435" max="7451" width="36.85546875" style="169" customWidth="1"/>
    <col min="7452" max="7452" width="37" style="169" customWidth="1"/>
    <col min="7453" max="7468" width="36.85546875" style="169" customWidth="1"/>
    <col min="7469" max="7469" width="37.140625" style="169" customWidth="1"/>
    <col min="7470" max="7471" width="36.85546875" style="169" customWidth="1"/>
    <col min="7472" max="7472" width="36.5703125" style="169" customWidth="1"/>
    <col min="7473" max="7474" width="36.85546875" style="169" customWidth="1"/>
    <col min="7475" max="7475" width="36.5703125" style="169" customWidth="1"/>
    <col min="7476" max="7476" width="37" style="169" customWidth="1"/>
    <col min="7477" max="7495" width="36.85546875" style="169" customWidth="1"/>
    <col min="7496" max="7496" width="37" style="169" customWidth="1"/>
    <col min="7497" max="7514" width="36.85546875" style="169" customWidth="1"/>
    <col min="7515" max="7515" width="36.5703125" style="169" customWidth="1"/>
    <col min="7516" max="7528" width="36.85546875" style="169" customWidth="1"/>
    <col min="7529" max="7529" width="36.5703125" style="169" customWidth="1"/>
    <col min="7530" max="7532" width="36.85546875" style="169" customWidth="1"/>
    <col min="7533" max="7533" width="36.5703125" style="169" customWidth="1"/>
    <col min="7534" max="7541" width="36.85546875" style="169" customWidth="1"/>
    <col min="7542" max="7542" width="36.5703125" style="169" customWidth="1"/>
    <col min="7543" max="7680" width="36.85546875" style="169"/>
    <col min="7681" max="7681" width="18.5703125" style="169" customWidth="1"/>
    <col min="7682" max="7690" width="31.42578125" style="169" customWidth="1"/>
    <col min="7691" max="7707" width="36.85546875" style="169" customWidth="1"/>
    <col min="7708" max="7708" width="37" style="169" customWidth="1"/>
    <col min="7709" max="7724" width="36.85546875" style="169" customWidth="1"/>
    <col min="7725" max="7725" width="37.140625" style="169" customWidth="1"/>
    <col min="7726" max="7727" width="36.85546875" style="169" customWidth="1"/>
    <col min="7728" max="7728" width="36.5703125" style="169" customWidth="1"/>
    <col min="7729" max="7730" width="36.85546875" style="169" customWidth="1"/>
    <col min="7731" max="7731" width="36.5703125" style="169" customWidth="1"/>
    <col min="7732" max="7732" width="37" style="169" customWidth="1"/>
    <col min="7733" max="7751" width="36.85546875" style="169" customWidth="1"/>
    <col min="7752" max="7752" width="37" style="169" customWidth="1"/>
    <col min="7753" max="7770" width="36.85546875" style="169" customWidth="1"/>
    <col min="7771" max="7771" width="36.5703125" style="169" customWidth="1"/>
    <col min="7772" max="7784" width="36.85546875" style="169" customWidth="1"/>
    <col min="7785" max="7785" width="36.5703125" style="169" customWidth="1"/>
    <col min="7786" max="7788" width="36.85546875" style="169" customWidth="1"/>
    <col min="7789" max="7789" width="36.5703125" style="169" customWidth="1"/>
    <col min="7790" max="7797" width="36.85546875" style="169" customWidth="1"/>
    <col min="7798" max="7798" width="36.5703125" style="169" customWidth="1"/>
    <col min="7799" max="7936" width="36.85546875" style="169"/>
    <col min="7937" max="7937" width="18.5703125" style="169" customWidth="1"/>
    <col min="7938" max="7946" width="31.42578125" style="169" customWidth="1"/>
    <col min="7947" max="7963" width="36.85546875" style="169" customWidth="1"/>
    <col min="7964" max="7964" width="37" style="169" customWidth="1"/>
    <col min="7965" max="7980" width="36.85546875" style="169" customWidth="1"/>
    <col min="7981" max="7981" width="37.140625" style="169" customWidth="1"/>
    <col min="7982" max="7983" width="36.85546875" style="169" customWidth="1"/>
    <col min="7984" max="7984" width="36.5703125" style="169" customWidth="1"/>
    <col min="7985" max="7986" width="36.85546875" style="169" customWidth="1"/>
    <col min="7987" max="7987" width="36.5703125" style="169" customWidth="1"/>
    <col min="7988" max="7988" width="37" style="169" customWidth="1"/>
    <col min="7989" max="8007" width="36.85546875" style="169" customWidth="1"/>
    <col min="8008" max="8008" width="37" style="169" customWidth="1"/>
    <col min="8009" max="8026" width="36.85546875" style="169" customWidth="1"/>
    <col min="8027" max="8027" width="36.5703125" style="169" customWidth="1"/>
    <col min="8028" max="8040" width="36.85546875" style="169" customWidth="1"/>
    <col min="8041" max="8041" width="36.5703125" style="169" customWidth="1"/>
    <col min="8042" max="8044" width="36.85546875" style="169" customWidth="1"/>
    <col min="8045" max="8045" width="36.5703125" style="169" customWidth="1"/>
    <col min="8046" max="8053" width="36.85546875" style="169" customWidth="1"/>
    <col min="8054" max="8054" width="36.5703125" style="169" customWidth="1"/>
    <col min="8055" max="8192" width="36.85546875" style="169"/>
    <col min="8193" max="8193" width="18.5703125" style="169" customWidth="1"/>
    <col min="8194" max="8202" width="31.42578125" style="169" customWidth="1"/>
    <col min="8203" max="8219" width="36.85546875" style="169" customWidth="1"/>
    <col min="8220" max="8220" width="37" style="169" customWidth="1"/>
    <col min="8221" max="8236" width="36.85546875" style="169" customWidth="1"/>
    <col min="8237" max="8237" width="37.140625" style="169" customWidth="1"/>
    <col min="8238" max="8239" width="36.85546875" style="169" customWidth="1"/>
    <col min="8240" max="8240" width="36.5703125" style="169" customWidth="1"/>
    <col min="8241" max="8242" width="36.85546875" style="169" customWidth="1"/>
    <col min="8243" max="8243" width="36.5703125" style="169" customWidth="1"/>
    <col min="8244" max="8244" width="37" style="169" customWidth="1"/>
    <col min="8245" max="8263" width="36.85546875" style="169" customWidth="1"/>
    <col min="8264" max="8264" width="37" style="169" customWidth="1"/>
    <col min="8265" max="8282" width="36.85546875" style="169" customWidth="1"/>
    <col min="8283" max="8283" width="36.5703125" style="169" customWidth="1"/>
    <col min="8284" max="8296" width="36.85546875" style="169" customWidth="1"/>
    <col min="8297" max="8297" width="36.5703125" style="169" customWidth="1"/>
    <col min="8298" max="8300" width="36.85546875" style="169" customWidth="1"/>
    <col min="8301" max="8301" width="36.5703125" style="169" customWidth="1"/>
    <col min="8302" max="8309" width="36.85546875" style="169" customWidth="1"/>
    <col min="8310" max="8310" width="36.5703125" style="169" customWidth="1"/>
    <col min="8311" max="8448" width="36.85546875" style="169"/>
    <col min="8449" max="8449" width="18.5703125" style="169" customWidth="1"/>
    <col min="8450" max="8458" width="31.42578125" style="169" customWidth="1"/>
    <col min="8459" max="8475" width="36.85546875" style="169" customWidth="1"/>
    <col min="8476" max="8476" width="37" style="169" customWidth="1"/>
    <col min="8477" max="8492" width="36.85546875" style="169" customWidth="1"/>
    <col min="8493" max="8493" width="37.140625" style="169" customWidth="1"/>
    <col min="8494" max="8495" width="36.85546875" style="169" customWidth="1"/>
    <col min="8496" max="8496" width="36.5703125" style="169" customWidth="1"/>
    <col min="8497" max="8498" width="36.85546875" style="169" customWidth="1"/>
    <col min="8499" max="8499" width="36.5703125" style="169" customWidth="1"/>
    <col min="8500" max="8500" width="37" style="169" customWidth="1"/>
    <col min="8501" max="8519" width="36.85546875" style="169" customWidth="1"/>
    <col min="8520" max="8520" width="37" style="169" customWidth="1"/>
    <col min="8521" max="8538" width="36.85546875" style="169" customWidth="1"/>
    <col min="8539" max="8539" width="36.5703125" style="169" customWidth="1"/>
    <col min="8540" max="8552" width="36.85546875" style="169" customWidth="1"/>
    <col min="8553" max="8553" width="36.5703125" style="169" customWidth="1"/>
    <col min="8554" max="8556" width="36.85546875" style="169" customWidth="1"/>
    <col min="8557" max="8557" width="36.5703125" style="169" customWidth="1"/>
    <col min="8558" max="8565" width="36.85546875" style="169" customWidth="1"/>
    <col min="8566" max="8566" width="36.5703125" style="169" customWidth="1"/>
    <col min="8567" max="8704" width="36.85546875" style="169"/>
    <col min="8705" max="8705" width="18.5703125" style="169" customWidth="1"/>
    <col min="8706" max="8714" width="31.42578125" style="169" customWidth="1"/>
    <col min="8715" max="8731" width="36.85546875" style="169" customWidth="1"/>
    <col min="8732" max="8732" width="37" style="169" customWidth="1"/>
    <col min="8733" max="8748" width="36.85546875" style="169" customWidth="1"/>
    <col min="8749" max="8749" width="37.140625" style="169" customWidth="1"/>
    <col min="8750" max="8751" width="36.85546875" style="169" customWidth="1"/>
    <col min="8752" max="8752" width="36.5703125" style="169" customWidth="1"/>
    <col min="8753" max="8754" width="36.85546875" style="169" customWidth="1"/>
    <col min="8755" max="8755" width="36.5703125" style="169" customWidth="1"/>
    <col min="8756" max="8756" width="37" style="169" customWidth="1"/>
    <col min="8757" max="8775" width="36.85546875" style="169" customWidth="1"/>
    <col min="8776" max="8776" width="37" style="169" customWidth="1"/>
    <col min="8777" max="8794" width="36.85546875" style="169" customWidth="1"/>
    <col min="8795" max="8795" width="36.5703125" style="169" customWidth="1"/>
    <col min="8796" max="8808" width="36.85546875" style="169" customWidth="1"/>
    <col min="8809" max="8809" width="36.5703125" style="169" customWidth="1"/>
    <col min="8810" max="8812" width="36.85546875" style="169" customWidth="1"/>
    <col min="8813" max="8813" width="36.5703125" style="169" customWidth="1"/>
    <col min="8814" max="8821" width="36.85546875" style="169" customWidth="1"/>
    <col min="8822" max="8822" width="36.5703125" style="169" customWidth="1"/>
    <col min="8823" max="8960" width="36.85546875" style="169"/>
    <col min="8961" max="8961" width="18.5703125" style="169" customWidth="1"/>
    <col min="8962" max="8970" width="31.42578125" style="169" customWidth="1"/>
    <col min="8971" max="8987" width="36.85546875" style="169" customWidth="1"/>
    <col min="8988" max="8988" width="37" style="169" customWidth="1"/>
    <col min="8989" max="9004" width="36.85546875" style="169" customWidth="1"/>
    <col min="9005" max="9005" width="37.140625" style="169" customWidth="1"/>
    <col min="9006" max="9007" width="36.85546875" style="169" customWidth="1"/>
    <col min="9008" max="9008" width="36.5703125" style="169" customWidth="1"/>
    <col min="9009" max="9010" width="36.85546875" style="169" customWidth="1"/>
    <col min="9011" max="9011" width="36.5703125" style="169" customWidth="1"/>
    <col min="9012" max="9012" width="37" style="169" customWidth="1"/>
    <col min="9013" max="9031" width="36.85546875" style="169" customWidth="1"/>
    <col min="9032" max="9032" width="37" style="169" customWidth="1"/>
    <col min="9033" max="9050" width="36.85546875" style="169" customWidth="1"/>
    <col min="9051" max="9051" width="36.5703125" style="169" customWidth="1"/>
    <col min="9052" max="9064" width="36.85546875" style="169" customWidth="1"/>
    <col min="9065" max="9065" width="36.5703125" style="169" customWidth="1"/>
    <col min="9066" max="9068" width="36.85546875" style="169" customWidth="1"/>
    <col min="9069" max="9069" width="36.5703125" style="169" customWidth="1"/>
    <col min="9070" max="9077" width="36.85546875" style="169" customWidth="1"/>
    <col min="9078" max="9078" width="36.5703125" style="169" customWidth="1"/>
    <col min="9079" max="9216" width="36.85546875" style="169"/>
    <col min="9217" max="9217" width="18.5703125" style="169" customWidth="1"/>
    <col min="9218" max="9226" width="31.42578125" style="169" customWidth="1"/>
    <col min="9227" max="9243" width="36.85546875" style="169" customWidth="1"/>
    <col min="9244" max="9244" width="37" style="169" customWidth="1"/>
    <col min="9245" max="9260" width="36.85546875" style="169" customWidth="1"/>
    <col min="9261" max="9261" width="37.140625" style="169" customWidth="1"/>
    <col min="9262" max="9263" width="36.85546875" style="169" customWidth="1"/>
    <col min="9264" max="9264" width="36.5703125" style="169" customWidth="1"/>
    <col min="9265" max="9266" width="36.85546875" style="169" customWidth="1"/>
    <col min="9267" max="9267" width="36.5703125" style="169" customWidth="1"/>
    <col min="9268" max="9268" width="37" style="169" customWidth="1"/>
    <col min="9269" max="9287" width="36.85546875" style="169" customWidth="1"/>
    <col min="9288" max="9288" width="37" style="169" customWidth="1"/>
    <col min="9289" max="9306" width="36.85546875" style="169" customWidth="1"/>
    <col min="9307" max="9307" width="36.5703125" style="169" customWidth="1"/>
    <col min="9308" max="9320" width="36.85546875" style="169" customWidth="1"/>
    <col min="9321" max="9321" width="36.5703125" style="169" customWidth="1"/>
    <col min="9322" max="9324" width="36.85546875" style="169" customWidth="1"/>
    <col min="9325" max="9325" width="36.5703125" style="169" customWidth="1"/>
    <col min="9326" max="9333" width="36.85546875" style="169" customWidth="1"/>
    <col min="9334" max="9334" width="36.5703125" style="169" customWidth="1"/>
    <col min="9335" max="9472" width="36.85546875" style="169"/>
    <col min="9473" max="9473" width="18.5703125" style="169" customWidth="1"/>
    <col min="9474" max="9482" width="31.42578125" style="169" customWidth="1"/>
    <col min="9483" max="9499" width="36.85546875" style="169" customWidth="1"/>
    <col min="9500" max="9500" width="37" style="169" customWidth="1"/>
    <col min="9501" max="9516" width="36.85546875" style="169" customWidth="1"/>
    <col min="9517" max="9517" width="37.140625" style="169" customWidth="1"/>
    <col min="9518" max="9519" width="36.85546875" style="169" customWidth="1"/>
    <col min="9520" max="9520" width="36.5703125" style="169" customWidth="1"/>
    <col min="9521" max="9522" width="36.85546875" style="169" customWidth="1"/>
    <col min="9523" max="9523" width="36.5703125" style="169" customWidth="1"/>
    <col min="9524" max="9524" width="37" style="169" customWidth="1"/>
    <col min="9525" max="9543" width="36.85546875" style="169" customWidth="1"/>
    <col min="9544" max="9544" width="37" style="169" customWidth="1"/>
    <col min="9545" max="9562" width="36.85546875" style="169" customWidth="1"/>
    <col min="9563" max="9563" width="36.5703125" style="169" customWidth="1"/>
    <col min="9564" max="9576" width="36.85546875" style="169" customWidth="1"/>
    <col min="9577" max="9577" width="36.5703125" style="169" customWidth="1"/>
    <col min="9578" max="9580" width="36.85546875" style="169" customWidth="1"/>
    <col min="9581" max="9581" width="36.5703125" style="169" customWidth="1"/>
    <col min="9582" max="9589" width="36.85546875" style="169" customWidth="1"/>
    <col min="9590" max="9590" width="36.5703125" style="169" customWidth="1"/>
    <col min="9591" max="9728" width="36.85546875" style="169"/>
    <col min="9729" max="9729" width="18.5703125" style="169" customWidth="1"/>
    <col min="9730" max="9738" width="31.42578125" style="169" customWidth="1"/>
    <col min="9739" max="9755" width="36.85546875" style="169" customWidth="1"/>
    <col min="9756" max="9756" width="37" style="169" customWidth="1"/>
    <col min="9757" max="9772" width="36.85546875" style="169" customWidth="1"/>
    <col min="9773" max="9773" width="37.140625" style="169" customWidth="1"/>
    <col min="9774" max="9775" width="36.85546875" style="169" customWidth="1"/>
    <col min="9776" max="9776" width="36.5703125" style="169" customWidth="1"/>
    <col min="9777" max="9778" width="36.85546875" style="169" customWidth="1"/>
    <col min="9779" max="9779" width="36.5703125" style="169" customWidth="1"/>
    <col min="9780" max="9780" width="37" style="169" customWidth="1"/>
    <col min="9781" max="9799" width="36.85546875" style="169" customWidth="1"/>
    <col min="9800" max="9800" width="37" style="169" customWidth="1"/>
    <col min="9801" max="9818" width="36.85546875" style="169" customWidth="1"/>
    <col min="9819" max="9819" width="36.5703125" style="169" customWidth="1"/>
    <col min="9820" max="9832" width="36.85546875" style="169" customWidth="1"/>
    <col min="9833" max="9833" width="36.5703125" style="169" customWidth="1"/>
    <col min="9834" max="9836" width="36.85546875" style="169" customWidth="1"/>
    <col min="9837" max="9837" width="36.5703125" style="169" customWidth="1"/>
    <col min="9838" max="9845" width="36.85546875" style="169" customWidth="1"/>
    <col min="9846" max="9846" width="36.5703125" style="169" customWidth="1"/>
    <col min="9847" max="9984" width="36.85546875" style="169"/>
    <col min="9985" max="9985" width="18.5703125" style="169" customWidth="1"/>
    <col min="9986" max="9994" width="31.42578125" style="169" customWidth="1"/>
    <col min="9995" max="10011" width="36.85546875" style="169" customWidth="1"/>
    <col min="10012" max="10012" width="37" style="169" customWidth="1"/>
    <col min="10013" max="10028" width="36.85546875" style="169" customWidth="1"/>
    <col min="10029" max="10029" width="37.140625" style="169" customWidth="1"/>
    <col min="10030" max="10031" width="36.85546875" style="169" customWidth="1"/>
    <col min="10032" max="10032" width="36.5703125" style="169" customWidth="1"/>
    <col min="10033" max="10034" width="36.85546875" style="169" customWidth="1"/>
    <col min="10035" max="10035" width="36.5703125" style="169" customWidth="1"/>
    <col min="10036" max="10036" width="37" style="169" customWidth="1"/>
    <col min="10037" max="10055" width="36.85546875" style="169" customWidth="1"/>
    <col min="10056" max="10056" width="37" style="169" customWidth="1"/>
    <col min="10057" max="10074" width="36.85546875" style="169" customWidth="1"/>
    <col min="10075" max="10075" width="36.5703125" style="169" customWidth="1"/>
    <col min="10076" max="10088" width="36.85546875" style="169" customWidth="1"/>
    <col min="10089" max="10089" width="36.5703125" style="169" customWidth="1"/>
    <col min="10090" max="10092" width="36.85546875" style="169" customWidth="1"/>
    <col min="10093" max="10093" width="36.5703125" style="169" customWidth="1"/>
    <col min="10094" max="10101" width="36.85546875" style="169" customWidth="1"/>
    <col min="10102" max="10102" width="36.5703125" style="169" customWidth="1"/>
    <col min="10103" max="10240" width="36.85546875" style="169"/>
    <col min="10241" max="10241" width="18.5703125" style="169" customWidth="1"/>
    <col min="10242" max="10250" width="31.42578125" style="169" customWidth="1"/>
    <col min="10251" max="10267" width="36.85546875" style="169" customWidth="1"/>
    <col min="10268" max="10268" width="37" style="169" customWidth="1"/>
    <col min="10269" max="10284" width="36.85546875" style="169" customWidth="1"/>
    <col min="10285" max="10285" width="37.140625" style="169" customWidth="1"/>
    <col min="10286" max="10287" width="36.85546875" style="169" customWidth="1"/>
    <col min="10288" max="10288" width="36.5703125" style="169" customWidth="1"/>
    <col min="10289" max="10290" width="36.85546875" style="169" customWidth="1"/>
    <col min="10291" max="10291" width="36.5703125" style="169" customWidth="1"/>
    <col min="10292" max="10292" width="37" style="169" customWidth="1"/>
    <col min="10293" max="10311" width="36.85546875" style="169" customWidth="1"/>
    <col min="10312" max="10312" width="37" style="169" customWidth="1"/>
    <col min="10313" max="10330" width="36.85546875" style="169" customWidth="1"/>
    <col min="10331" max="10331" width="36.5703125" style="169" customWidth="1"/>
    <col min="10332" max="10344" width="36.85546875" style="169" customWidth="1"/>
    <col min="10345" max="10345" width="36.5703125" style="169" customWidth="1"/>
    <col min="10346" max="10348" width="36.85546875" style="169" customWidth="1"/>
    <col min="10349" max="10349" width="36.5703125" style="169" customWidth="1"/>
    <col min="10350" max="10357" width="36.85546875" style="169" customWidth="1"/>
    <col min="10358" max="10358" width="36.5703125" style="169" customWidth="1"/>
    <col min="10359" max="10496" width="36.85546875" style="169"/>
    <col min="10497" max="10497" width="18.5703125" style="169" customWidth="1"/>
    <col min="10498" max="10506" width="31.42578125" style="169" customWidth="1"/>
    <col min="10507" max="10523" width="36.85546875" style="169" customWidth="1"/>
    <col min="10524" max="10524" width="37" style="169" customWidth="1"/>
    <col min="10525" max="10540" width="36.85546875" style="169" customWidth="1"/>
    <col min="10541" max="10541" width="37.140625" style="169" customWidth="1"/>
    <col min="10542" max="10543" width="36.85546875" style="169" customWidth="1"/>
    <col min="10544" max="10544" width="36.5703125" style="169" customWidth="1"/>
    <col min="10545" max="10546" width="36.85546875" style="169" customWidth="1"/>
    <col min="10547" max="10547" width="36.5703125" style="169" customWidth="1"/>
    <col min="10548" max="10548" width="37" style="169" customWidth="1"/>
    <col min="10549" max="10567" width="36.85546875" style="169" customWidth="1"/>
    <col min="10568" max="10568" width="37" style="169" customWidth="1"/>
    <col min="10569" max="10586" width="36.85546875" style="169" customWidth="1"/>
    <col min="10587" max="10587" width="36.5703125" style="169" customWidth="1"/>
    <col min="10588" max="10600" width="36.85546875" style="169" customWidth="1"/>
    <col min="10601" max="10601" width="36.5703125" style="169" customWidth="1"/>
    <col min="10602" max="10604" width="36.85546875" style="169" customWidth="1"/>
    <col min="10605" max="10605" width="36.5703125" style="169" customWidth="1"/>
    <col min="10606" max="10613" width="36.85546875" style="169" customWidth="1"/>
    <col min="10614" max="10614" width="36.5703125" style="169" customWidth="1"/>
    <col min="10615" max="10752" width="36.85546875" style="169"/>
    <col min="10753" max="10753" width="18.5703125" style="169" customWidth="1"/>
    <col min="10754" max="10762" width="31.42578125" style="169" customWidth="1"/>
    <col min="10763" max="10779" width="36.85546875" style="169" customWidth="1"/>
    <col min="10780" max="10780" width="37" style="169" customWidth="1"/>
    <col min="10781" max="10796" width="36.85546875" style="169" customWidth="1"/>
    <col min="10797" max="10797" width="37.140625" style="169" customWidth="1"/>
    <col min="10798" max="10799" width="36.85546875" style="169" customWidth="1"/>
    <col min="10800" max="10800" width="36.5703125" style="169" customWidth="1"/>
    <col min="10801" max="10802" width="36.85546875" style="169" customWidth="1"/>
    <col min="10803" max="10803" width="36.5703125" style="169" customWidth="1"/>
    <col min="10804" max="10804" width="37" style="169" customWidth="1"/>
    <col min="10805" max="10823" width="36.85546875" style="169" customWidth="1"/>
    <col min="10824" max="10824" width="37" style="169" customWidth="1"/>
    <col min="10825" max="10842" width="36.85546875" style="169" customWidth="1"/>
    <col min="10843" max="10843" width="36.5703125" style="169" customWidth="1"/>
    <col min="10844" max="10856" width="36.85546875" style="169" customWidth="1"/>
    <col min="10857" max="10857" width="36.5703125" style="169" customWidth="1"/>
    <col min="10858" max="10860" width="36.85546875" style="169" customWidth="1"/>
    <col min="10861" max="10861" width="36.5703125" style="169" customWidth="1"/>
    <col min="10862" max="10869" width="36.85546875" style="169" customWidth="1"/>
    <col min="10870" max="10870" width="36.5703125" style="169" customWidth="1"/>
    <col min="10871" max="11008" width="36.85546875" style="169"/>
    <col min="11009" max="11009" width="18.5703125" style="169" customWidth="1"/>
    <col min="11010" max="11018" width="31.42578125" style="169" customWidth="1"/>
    <col min="11019" max="11035" width="36.85546875" style="169" customWidth="1"/>
    <col min="11036" max="11036" width="37" style="169" customWidth="1"/>
    <col min="11037" max="11052" width="36.85546875" style="169" customWidth="1"/>
    <col min="11053" max="11053" width="37.140625" style="169" customWidth="1"/>
    <col min="11054" max="11055" width="36.85546875" style="169" customWidth="1"/>
    <col min="11056" max="11056" width="36.5703125" style="169" customWidth="1"/>
    <col min="11057" max="11058" width="36.85546875" style="169" customWidth="1"/>
    <col min="11059" max="11059" width="36.5703125" style="169" customWidth="1"/>
    <col min="11060" max="11060" width="37" style="169" customWidth="1"/>
    <col min="11061" max="11079" width="36.85546875" style="169" customWidth="1"/>
    <col min="11080" max="11080" width="37" style="169" customWidth="1"/>
    <col min="11081" max="11098" width="36.85546875" style="169" customWidth="1"/>
    <col min="11099" max="11099" width="36.5703125" style="169" customWidth="1"/>
    <col min="11100" max="11112" width="36.85546875" style="169" customWidth="1"/>
    <col min="11113" max="11113" width="36.5703125" style="169" customWidth="1"/>
    <col min="11114" max="11116" width="36.85546875" style="169" customWidth="1"/>
    <col min="11117" max="11117" width="36.5703125" style="169" customWidth="1"/>
    <col min="11118" max="11125" width="36.85546875" style="169" customWidth="1"/>
    <col min="11126" max="11126" width="36.5703125" style="169" customWidth="1"/>
    <col min="11127" max="11264" width="36.85546875" style="169"/>
    <col min="11265" max="11265" width="18.5703125" style="169" customWidth="1"/>
    <col min="11266" max="11274" width="31.42578125" style="169" customWidth="1"/>
    <col min="11275" max="11291" width="36.85546875" style="169" customWidth="1"/>
    <col min="11292" max="11292" width="37" style="169" customWidth="1"/>
    <col min="11293" max="11308" width="36.85546875" style="169" customWidth="1"/>
    <col min="11309" max="11309" width="37.140625" style="169" customWidth="1"/>
    <col min="11310" max="11311" width="36.85546875" style="169" customWidth="1"/>
    <col min="11312" max="11312" width="36.5703125" style="169" customWidth="1"/>
    <col min="11313" max="11314" width="36.85546875" style="169" customWidth="1"/>
    <col min="11315" max="11315" width="36.5703125" style="169" customWidth="1"/>
    <col min="11316" max="11316" width="37" style="169" customWidth="1"/>
    <col min="11317" max="11335" width="36.85546875" style="169" customWidth="1"/>
    <col min="11336" max="11336" width="37" style="169" customWidth="1"/>
    <col min="11337" max="11354" width="36.85546875" style="169" customWidth="1"/>
    <col min="11355" max="11355" width="36.5703125" style="169" customWidth="1"/>
    <col min="11356" max="11368" width="36.85546875" style="169" customWidth="1"/>
    <col min="11369" max="11369" width="36.5703125" style="169" customWidth="1"/>
    <col min="11370" max="11372" width="36.85546875" style="169" customWidth="1"/>
    <col min="11373" max="11373" width="36.5703125" style="169" customWidth="1"/>
    <col min="11374" max="11381" width="36.85546875" style="169" customWidth="1"/>
    <col min="11382" max="11382" width="36.5703125" style="169" customWidth="1"/>
    <col min="11383" max="11520" width="36.85546875" style="169"/>
    <col min="11521" max="11521" width="18.5703125" style="169" customWidth="1"/>
    <col min="11522" max="11530" width="31.42578125" style="169" customWidth="1"/>
    <col min="11531" max="11547" width="36.85546875" style="169" customWidth="1"/>
    <col min="11548" max="11548" width="37" style="169" customWidth="1"/>
    <col min="11549" max="11564" width="36.85546875" style="169" customWidth="1"/>
    <col min="11565" max="11565" width="37.140625" style="169" customWidth="1"/>
    <col min="11566" max="11567" width="36.85546875" style="169" customWidth="1"/>
    <col min="11568" max="11568" width="36.5703125" style="169" customWidth="1"/>
    <col min="11569" max="11570" width="36.85546875" style="169" customWidth="1"/>
    <col min="11571" max="11571" width="36.5703125" style="169" customWidth="1"/>
    <col min="11572" max="11572" width="37" style="169" customWidth="1"/>
    <col min="11573" max="11591" width="36.85546875" style="169" customWidth="1"/>
    <col min="11592" max="11592" width="37" style="169" customWidth="1"/>
    <col min="11593" max="11610" width="36.85546875" style="169" customWidth="1"/>
    <col min="11611" max="11611" width="36.5703125" style="169" customWidth="1"/>
    <col min="11612" max="11624" width="36.85546875" style="169" customWidth="1"/>
    <col min="11625" max="11625" width="36.5703125" style="169" customWidth="1"/>
    <col min="11626" max="11628" width="36.85546875" style="169" customWidth="1"/>
    <col min="11629" max="11629" width="36.5703125" style="169" customWidth="1"/>
    <col min="11630" max="11637" width="36.85546875" style="169" customWidth="1"/>
    <col min="11638" max="11638" width="36.5703125" style="169" customWidth="1"/>
    <col min="11639" max="11776" width="36.85546875" style="169"/>
    <col min="11777" max="11777" width="18.5703125" style="169" customWidth="1"/>
    <col min="11778" max="11786" width="31.42578125" style="169" customWidth="1"/>
    <col min="11787" max="11803" width="36.85546875" style="169" customWidth="1"/>
    <col min="11804" max="11804" width="37" style="169" customWidth="1"/>
    <col min="11805" max="11820" width="36.85546875" style="169" customWidth="1"/>
    <col min="11821" max="11821" width="37.140625" style="169" customWidth="1"/>
    <col min="11822" max="11823" width="36.85546875" style="169" customWidth="1"/>
    <col min="11824" max="11824" width="36.5703125" style="169" customWidth="1"/>
    <col min="11825" max="11826" width="36.85546875" style="169" customWidth="1"/>
    <col min="11827" max="11827" width="36.5703125" style="169" customWidth="1"/>
    <col min="11828" max="11828" width="37" style="169" customWidth="1"/>
    <col min="11829" max="11847" width="36.85546875" style="169" customWidth="1"/>
    <col min="11848" max="11848" width="37" style="169" customWidth="1"/>
    <col min="11849" max="11866" width="36.85546875" style="169" customWidth="1"/>
    <col min="11867" max="11867" width="36.5703125" style="169" customWidth="1"/>
    <col min="11868" max="11880" width="36.85546875" style="169" customWidth="1"/>
    <col min="11881" max="11881" width="36.5703125" style="169" customWidth="1"/>
    <col min="11882" max="11884" width="36.85546875" style="169" customWidth="1"/>
    <col min="11885" max="11885" width="36.5703125" style="169" customWidth="1"/>
    <col min="11886" max="11893" width="36.85546875" style="169" customWidth="1"/>
    <col min="11894" max="11894" width="36.5703125" style="169" customWidth="1"/>
    <col min="11895" max="12032" width="36.85546875" style="169"/>
    <col min="12033" max="12033" width="18.5703125" style="169" customWidth="1"/>
    <col min="12034" max="12042" width="31.42578125" style="169" customWidth="1"/>
    <col min="12043" max="12059" width="36.85546875" style="169" customWidth="1"/>
    <col min="12060" max="12060" width="37" style="169" customWidth="1"/>
    <col min="12061" max="12076" width="36.85546875" style="169" customWidth="1"/>
    <col min="12077" max="12077" width="37.140625" style="169" customWidth="1"/>
    <col min="12078" max="12079" width="36.85546875" style="169" customWidth="1"/>
    <col min="12080" max="12080" width="36.5703125" style="169" customWidth="1"/>
    <col min="12081" max="12082" width="36.85546875" style="169" customWidth="1"/>
    <col min="12083" max="12083" width="36.5703125" style="169" customWidth="1"/>
    <col min="12084" max="12084" width="37" style="169" customWidth="1"/>
    <col min="12085" max="12103" width="36.85546875" style="169" customWidth="1"/>
    <col min="12104" max="12104" width="37" style="169" customWidth="1"/>
    <col min="12105" max="12122" width="36.85546875" style="169" customWidth="1"/>
    <col min="12123" max="12123" width="36.5703125" style="169" customWidth="1"/>
    <col min="12124" max="12136" width="36.85546875" style="169" customWidth="1"/>
    <col min="12137" max="12137" width="36.5703125" style="169" customWidth="1"/>
    <col min="12138" max="12140" width="36.85546875" style="169" customWidth="1"/>
    <col min="12141" max="12141" width="36.5703125" style="169" customWidth="1"/>
    <col min="12142" max="12149" width="36.85546875" style="169" customWidth="1"/>
    <col min="12150" max="12150" width="36.5703125" style="169" customWidth="1"/>
    <col min="12151" max="12288" width="36.85546875" style="169"/>
    <col min="12289" max="12289" width="18.5703125" style="169" customWidth="1"/>
    <col min="12290" max="12298" width="31.42578125" style="169" customWidth="1"/>
    <col min="12299" max="12315" width="36.85546875" style="169" customWidth="1"/>
    <col min="12316" max="12316" width="37" style="169" customWidth="1"/>
    <col min="12317" max="12332" width="36.85546875" style="169" customWidth="1"/>
    <col min="12333" max="12333" width="37.140625" style="169" customWidth="1"/>
    <col min="12334" max="12335" width="36.85546875" style="169" customWidth="1"/>
    <col min="12336" max="12336" width="36.5703125" style="169" customWidth="1"/>
    <col min="12337" max="12338" width="36.85546875" style="169" customWidth="1"/>
    <col min="12339" max="12339" width="36.5703125" style="169" customWidth="1"/>
    <col min="12340" max="12340" width="37" style="169" customWidth="1"/>
    <col min="12341" max="12359" width="36.85546875" style="169" customWidth="1"/>
    <col min="12360" max="12360" width="37" style="169" customWidth="1"/>
    <col min="12361" max="12378" width="36.85546875" style="169" customWidth="1"/>
    <col min="12379" max="12379" width="36.5703125" style="169" customWidth="1"/>
    <col min="12380" max="12392" width="36.85546875" style="169" customWidth="1"/>
    <col min="12393" max="12393" width="36.5703125" style="169" customWidth="1"/>
    <col min="12394" max="12396" width="36.85546875" style="169" customWidth="1"/>
    <col min="12397" max="12397" width="36.5703125" style="169" customWidth="1"/>
    <col min="12398" max="12405" width="36.85546875" style="169" customWidth="1"/>
    <col min="12406" max="12406" width="36.5703125" style="169" customWidth="1"/>
    <col min="12407" max="12544" width="36.85546875" style="169"/>
    <col min="12545" max="12545" width="18.5703125" style="169" customWidth="1"/>
    <col min="12546" max="12554" width="31.42578125" style="169" customWidth="1"/>
    <col min="12555" max="12571" width="36.85546875" style="169" customWidth="1"/>
    <col min="12572" max="12572" width="37" style="169" customWidth="1"/>
    <col min="12573" max="12588" width="36.85546875" style="169" customWidth="1"/>
    <col min="12589" max="12589" width="37.140625" style="169" customWidth="1"/>
    <col min="12590" max="12591" width="36.85546875" style="169" customWidth="1"/>
    <col min="12592" max="12592" width="36.5703125" style="169" customWidth="1"/>
    <col min="12593" max="12594" width="36.85546875" style="169" customWidth="1"/>
    <col min="12595" max="12595" width="36.5703125" style="169" customWidth="1"/>
    <col min="12596" max="12596" width="37" style="169" customWidth="1"/>
    <col min="12597" max="12615" width="36.85546875" style="169" customWidth="1"/>
    <col min="12616" max="12616" width="37" style="169" customWidth="1"/>
    <col min="12617" max="12634" width="36.85546875" style="169" customWidth="1"/>
    <col min="12635" max="12635" width="36.5703125" style="169" customWidth="1"/>
    <col min="12636" max="12648" width="36.85546875" style="169" customWidth="1"/>
    <col min="12649" max="12649" width="36.5703125" style="169" customWidth="1"/>
    <col min="12650" max="12652" width="36.85546875" style="169" customWidth="1"/>
    <col min="12653" max="12653" width="36.5703125" style="169" customWidth="1"/>
    <col min="12654" max="12661" width="36.85546875" style="169" customWidth="1"/>
    <col min="12662" max="12662" width="36.5703125" style="169" customWidth="1"/>
    <col min="12663" max="12800" width="36.85546875" style="169"/>
    <col min="12801" max="12801" width="18.5703125" style="169" customWidth="1"/>
    <col min="12802" max="12810" width="31.42578125" style="169" customWidth="1"/>
    <col min="12811" max="12827" width="36.85546875" style="169" customWidth="1"/>
    <col min="12828" max="12828" width="37" style="169" customWidth="1"/>
    <col min="12829" max="12844" width="36.85546875" style="169" customWidth="1"/>
    <col min="12845" max="12845" width="37.140625" style="169" customWidth="1"/>
    <col min="12846" max="12847" width="36.85546875" style="169" customWidth="1"/>
    <col min="12848" max="12848" width="36.5703125" style="169" customWidth="1"/>
    <col min="12849" max="12850" width="36.85546875" style="169" customWidth="1"/>
    <col min="12851" max="12851" width="36.5703125" style="169" customWidth="1"/>
    <col min="12852" max="12852" width="37" style="169" customWidth="1"/>
    <col min="12853" max="12871" width="36.85546875" style="169" customWidth="1"/>
    <col min="12872" max="12872" width="37" style="169" customWidth="1"/>
    <col min="12873" max="12890" width="36.85546875" style="169" customWidth="1"/>
    <col min="12891" max="12891" width="36.5703125" style="169" customWidth="1"/>
    <col min="12892" max="12904" width="36.85546875" style="169" customWidth="1"/>
    <col min="12905" max="12905" width="36.5703125" style="169" customWidth="1"/>
    <col min="12906" max="12908" width="36.85546875" style="169" customWidth="1"/>
    <col min="12909" max="12909" width="36.5703125" style="169" customWidth="1"/>
    <col min="12910" max="12917" width="36.85546875" style="169" customWidth="1"/>
    <col min="12918" max="12918" width="36.5703125" style="169" customWidth="1"/>
    <col min="12919" max="13056" width="36.85546875" style="169"/>
    <col min="13057" max="13057" width="18.5703125" style="169" customWidth="1"/>
    <col min="13058" max="13066" width="31.42578125" style="169" customWidth="1"/>
    <col min="13067" max="13083" width="36.85546875" style="169" customWidth="1"/>
    <col min="13084" max="13084" width="37" style="169" customWidth="1"/>
    <col min="13085" max="13100" width="36.85546875" style="169" customWidth="1"/>
    <col min="13101" max="13101" width="37.140625" style="169" customWidth="1"/>
    <col min="13102" max="13103" width="36.85546875" style="169" customWidth="1"/>
    <col min="13104" max="13104" width="36.5703125" style="169" customWidth="1"/>
    <col min="13105" max="13106" width="36.85546875" style="169" customWidth="1"/>
    <col min="13107" max="13107" width="36.5703125" style="169" customWidth="1"/>
    <col min="13108" max="13108" width="37" style="169" customWidth="1"/>
    <col min="13109" max="13127" width="36.85546875" style="169" customWidth="1"/>
    <col min="13128" max="13128" width="37" style="169" customWidth="1"/>
    <col min="13129" max="13146" width="36.85546875" style="169" customWidth="1"/>
    <col min="13147" max="13147" width="36.5703125" style="169" customWidth="1"/>
    <col min="13148" max="13160" width="36.85546875" style="169" customWidth="1"/>
    <col min="13161" max="13161" width="36.5703125" style="169" customWidth="1"/>
    <col min="13162" max="13164" width="36.85546875" style="169" customWidth="1"/>
    <col min="13165" max="13165" width="36.5703125" style="169" customWidth="1"/>
    <col min="13166" max="13173" width="36.85546875" style="169" customWidth="1"/>
    <col min="13174" max="13174" width="36.5703125" style="169" customWidth="1"/>
    <col min="13175" max="13312" width="36.85546875" style="169"/>
    <col min="13313" max="13313" width="18.5703125" style="169" customWidth="1"/>
    <col min="13314" max="13322" width="31.42578125" style="169" customWidth="1"/>
    <col min="13323" max="13339" width="36.85546875" style="169" customWidth="1"/>
    <col min="13340" max="13340" width="37" style="169" customWidth="1"/>
    <col min="13341" max="13356" width="36.85546875" style="169" customWidth="1"/>
    <col min="13357" max="13357" width="37.140625" style="169" customWidth="1"/>
    <col min="13358" max="13359" width="36.85546875" style="169" customWidth="1"/>
    <col min="13360" max="13360" width="36.5703125" style="169" customWidth="1"/>
    <col min="13361" max="13362" width="36.85546875" style="169" customWidth="1"/>
    <col min="13363" max="13363" width="36.5703125" style="169" customWidth="1"/>
    <col min="13364" max="13364" width="37" style="169" customWidth="1"/>
    <col min="13365" max="13383" width="36.85546875" style="169" customWidth="1"/>
    <col min="13384" max="13384" width="37" style="169" customWidth="1"/>
    <col min="13385" max="13402" width="36.85546875" style="169" customWidth="1"/>
    <col min="13403" max="13403" width="36.5703125" style="169" customWidth="1"/>
    <col min="13404" max="13416" width="36.85546875" style="169" customWidth="1"/>
    <col min="13417" max="13417" width="36.5703125" style="169" customWidth="1"/>
    <col min="13418" max="13420" width="36.85546875" style="169" customWidth="1"/>
    <col min="13421" max="13421" width="36.5703125" style="169" customWidth="1"/>
    <col min="13422" max="13429" width="36.85546875" style="169" customWidth="1"/>
    <col min="13430" max="13430" width="36.5703125" style="169" customWidth="1"/>
    <col min="13431" max="13568" width="36.85546875" style="169"/>
    <col min="13569" max="13569" width="18.5703125" style="169" customWidth="1"/>
    <col min="13570" max="13578" width="31.42578125" style="169" customWidth="1"/>
    <col min="13579" max="13595" width="36.85546875" style="169" customWidth="1"/>
    <col min="13596" max="13596" width="37" style="169" customWidth="1"/>
    <col min="13597" max="13612" width="36.85546875" style="169" customWidth="1"/>
    <col min="13613" max="13613" width="37.140625" style="169" customWidth="1"/>
    <col min="13614" max="13615" width="36.85546875" style="169" customWidth="1"/>
    <col min="13616" max="13616" width="36.5703125" style="169" customWidth="1"/>
    <col min="13617" max="13618" width="36.85546875" style="169" customWidth="1"/>
    <col min="13619" max="13619" width="36.5703125" style="169" customWidth="1"/>
    <col min="13620" max="13620" width="37" style="169" customWidth="1"/>
    <col min="13621" max="13639" width="36.85546875" style="169" customWidth="1"/>
    <col min="13640" max="13640" width="37" style="169" customWidth="1"/>
    <col min="13641" max="13658" width="36.85546875" style="169" customWidth="1"/>
    <col min="13659" max="13659" width="36.5703125" style="169" customWidth="1"/>
    <col min="13660" max="13672" width="36.85546875" style="169" customWidth="1"/>
    <col min="13673" max="13673" width="36.5703125" style="169" customWidth="1"/>
    <col min="13674" max="13676" width="36.85546875" style="169" customWidth="1"/>
    <col min="13677" max="13677" width="36.5703125" style="169" customWidth="1"/>
    <col min="13678" max="13685" width="36.85546875" style="169" customWidth="1"/>
    <col min="13686" max="13686" width="36.5703125" style="169" customWidth="1"/>
    <col min="13687" max="13824" width="36.85546875" style="169"/>
    <col min="13825" max="13825" width="18.5703125" style="169" customWidth="1"/>
    <col min="13826" max="13834" width="31.42578125" style="169" customWidth="1"/>
    <col min="13835" max="13851" width="36.85546875" style="169" customWidth="1"/>
    <col min="13852" max="13852" width="37" style="169" customWidth="1"/>
    <col min="13853" max="13868" width="36.85546875" style="169" customWidth="1"/>
    <col min="13869" max="13869" width="37.140625" style="169" customWidth="1"/>
    <col min="13870" max="13871" width="36.85546875" style="169" customWidth="1"/>
    <col min="13872" max="13872" width="36.5703125" style="169" customWidth="1"/>
    <col min="13873" max="13874" width="36.85546875" style="169" customWidth="1"/>
    <col min="13875" max="13875" width="36.5703125" style="169" customWidth="1"/>
    <col min="13876" max="13876" width="37" style="169" customWidth="1"/>
    <col min="13877" max="13895" width="36.85546875" style="169" customWidth="1"/>
    <col min="13896" max="13896" width="37" style="169" customWidth="1"/>
    <col min="13897" max="13914" width="36.85546875" style="169" customWidth="1"/>
    <col min="13915" max="13915" width="36.5703125" style="169" customWidth="1"/>
    <col min="13916" max="13928" width="36.85546875" style="169" customWidth="1"/>
    <col min="13929" max="13929" width="36.5703125" style="169" customWidth="1"/>
    <col min="13930" max="13932" width="36.85546875" style="169" customWidth="1"/>
    <col min="13933" max="13933" width="36.5703125" style="169" customWidth="1"/>
    <col min="13934" max="13941" width="36.85546875" style="169" customWidth="1"/>
    <col min="13942" max="13942" width="36.5703125" style="169" customWidth="1"/>
    <col min="13943" max="14080" width="36.85546875" style="169"/>
    <col min="14081" max="14081" width="18.5703125" style="169" customWidth="1"/>
    <col min="14082" max="14090" width="31.42578125" style="169" customWidth="1"/>
    <col min="14091" max="14107" width="36.85546875" style="169" customWidth="1"/>
    <col min="14108" max="14108" width="37" style="169" customWidth="1"/>
    <col min="14109" max="14124" width="36.85546875" style="169" customWidth="1"/>
    <col min="14125" max="14125" width="37.140625" style="169" customWidth="1"/>
    <col min="14126" max="14127" width="36.85546875" style="169" customWidth="1"/>
    <col min="14128" max="14128" width="36.5703125" style="169" customWidth="1"/>
    <col min="14129" max="14130" width="36.85546875" style="169" customWidth="1"/>
    <col min="14131" max="14131" width="36.5703125" style="169" customWidth="1"/>
    <col min="14132" max="14132" width="37" style="169" customWidth="1"/>
    <col min="14133" max="14151" width="36.85546875" style="169" customWidth="1"/>
    <col min="14152" max="14152" width="37" style="169" customWidth="1"/>
    <col min="14153" max="14170" width="36.85546875" style="169" customWidth="1"/>
    <col min="14171" max="14171" width="36.5703125" style="169" customWidth="1"/>
    <col min="14172" max="14184" width="36.85546875" style="169" customWidth="1"/>
    <col min="14185" max="14185" width="36.5703125" style="169" customWidth="1"/>
    <col min="14186" max="14188" width="36.85546875" style="169" customWidth="1"/>
    <col min="14189" max="14189" width="36.5703125" style="169" customWidth="1"/>
    <col min="14190" max="14197" width="36.85546875" style="169" customWidth="1"/>
    <col min="14198" max="14198" width="36.5703125" style="169" customWidth="1"/>
    <col min="14199" max="14336" width="36.85546875" style="169"/>
    <col min="14337" max="14337" width="18.5703125" style="169" customWidth="1"/>
    <col min="14338" max="14346" width="31.42578125" style="169" customWidth="1"/>
    <col min="14347" max="14363" width="36.85546875" style="169" customWidth="1"/>
    <col min="14364" max="14364" width="37" style="169" customWidth="1"/>
    <col min="14365" max="14380" width="36.85546875" style="169" customWidth="1"/>
    <col min="14381" max="14381" width="37.140625" style="169" customWidth="1"/>
    <col min="14382" max="14383" width="36.85546875" style="169" customWidth="1"/>
    <col min="14384" max="14384" width="36.5703125" style="169" customWidth="1"/>
    <col min="14385" max="14386" width="36.85546875" style="169" customWidth="1"/>
    <col min="14387" max="14387" width="36.5703125" style="169" customWidth="1"/>
    <col min="14388" max="14388" width="37" style="169" customWidth="1"/>
    <col min="14389" max="14407" width="36.85546875" style="169" customWidth="1"/>
    <col min="14408" max="14408" width="37" style="169" customWidth="1"/>
    <col min="14409" max="14426" width="36.85546875" style="169" customWidth="1"/>
    <col min="14427" max="14427" width="36.5703125" style="169" customWidth="1"/>
    <col min="14428" max="14440" width="36.85546875" style="169" customWidth="1"/>
    <col min="14441" max="14441" width="36.5703125" style="169" customWidth="1"/>
    <col min="14442" max="14444" width="36.85546875" style="169" customWidth="1"/>
    <col min="14445" max="14445" width="36.5703125" style="169" customWidth="1"/>
    <col min="14446" max="14453" width="36.85546875" style="169" customWidth="1"/>
    <col min="14454" max="14454" width="36.5703125" style="169" customWidth="1"/>
    <col min="14455" max="14592" width="36.85546875" style="169"/>
    <col min="14593" max="14593" width="18.5703125" style="169" customWidth="1"/>
    <col min="14594" max="14602" width="31.42578125" style="169" customWidth="1"/>
    <col min="14603" max="14619" width="36.85546875" style="169" customWidth="1"/>
    <col min="14620" max="14620" width="37" style="169" customWidth="1"/>
    <col min="14621" max="14636" width="36.85546875" style="169" customWidth="1"/>
    <col min="14637" max="14637" width="37.140625" style="169" customWidth="1"/>
    <col min="14638" max="14639" width="36.85546875" style="169" customWidth="1"/>
    <col min="14640" max="14640" width="36.5703125" style="169" customWidth="1"/>
    <col min="14641" max="14642" width="36.85546875" style="169" customWidth="1"/>
    <col min="14643" max="14643" width="36.5703125" style="169" customWidth="1"/>
    <col min="14644" max="14644" width="37" style="169" customWidth="1"/>
    <col min="14645" max="14663" width="36.85546875" style="169" customWidth="1"/>
    <col min="14664" max="14664" width="37" style="169" customWidth="1"/>
    <col min="14665" max="14682" width="36.85546875" style="169" customWidth="1"/>
    <col min="14683" max="14683" width="36.5703125" style="169" customWidth="1"/>
    <col min="14684" max="14696" width="36.85546875" style="169" customWidth="1"/>
    <col min="14697" max="14697" width="36.5703125" style="169" customWidth="1"/>
    <col min="14698" max="14700" width="36.85546875" style="169" customWidth="1"/>
    <col min="14701" max="14701" width="36.5703125" style="169" customWidth="1"/>
    <col min="14702" max="14709" width="36.85546875" style="169" customWidth="1"/>
    <col min="14710" max="14710" width="36.5703125" style="169" customWidth="1"/>
    <col min="14711" max="14848" width="36.85546875" style="169"/>
    <col min="14849" max="14849" width="18.5703125" style="169" customWidth="1"/>
    <col min="14850" max="14858" width="31.42578125" style="169" customWidth="1"/>
    <col min="14859" max="14875" width="36.85546875" style="169" customWidth="1"/>
    <col min="14876" max="14876" width="37" style="169" customWidth="1"/>
    <col min="14877" max="14892" width="36.85546875" style="169" customWidth="1"/>
    <col min="14893" max="14893" width="37.140625" style="169" customWidth="1"/>
    <col min="14894" max="14895" width="36.85546875" style="169" customWidth="1"/>
    <col min="14896" max="14896" width="36.5703125" style="169" customWidth="1"/>
    <col min="14897" max="14898" width="36.85546875" style="169" customWidth="1"/>
    <col min="14899" max="14899" width="36.5703125" style="169" customWidth="1"/>
    <col min="14900" max="14900" width="37" style="169" customWidth="1"/>
    <col min="14901" max="14919" width="36.85546875" style="169" customWidth="1"/>
    <col min="14920" max="14920" width="37" style="169" customWidth="1"/>
    <col min="14921" max="14938" width="36.85546875" style="169" customWidth="1"/>
    <col min="14939" max="14939" width="36.5703125" style="169" customWidth="1"/>
    <col min="14940" max="14952" width="36.85546875" style="169" customWidth="1"/>
    <col min="14953" max="14953" width="36.5703125" style="169" customWidth="1"/>
    <col min="14954" max="14956" width="36.85546875" style="169" customWidth="1"/>
    <col min="14957" max="14957" width="36.5703125" style="169" customWidth="1"/>
    <col min="14958" max="14965" width="36.85546875" style="169" customWidth="1"/>
    <col min="14966" max="14966" width="36.5703125" style="169" customWidth="1"/>
    <col min="14967" max="15104" width="36.85546875" style="169"/>
    <col min="15105" max="15105" width="18.5703125" style="169" customWidth="1"/>
    <col min="15106" max="15114" width="31.42578125" style="169" customWidth="1"/>
    <col min="15115" max="15131" width="36.85546875" style="169" customWidth="1"/>
    <col min="15132" max="15132" width="37" style="169" customWidth="1"/>
    <col min="15133" max="15148" width="36.85546875" style="169" customWidth="1"/>
    <col min="15149" max="15149" width="37.140625" style="169" customWidth="1"/>
    <col min="15150" max="15151" width="36.85546875" style="169" customWidth="1"/>
    <col min="15152" max="15152" width="36.5703125" style="169" customWidth="1"/>
    <col min="15153" max="15154" width="36.85546875" style="169" customWidth="1"/>
    <col min="15155" max="15155" width="36.5703125" style="169" customWidth="1"/>
    <col min="15156" max="15156" width="37" style="169" customWidth="1"/>
    <col min="15157" max="15175" width="36.85546875" style="169" customWidth="1"/>
    <col min="15176" max="15176" width="37" style="169" customWidth="1"/>
    <col min="15177" max="15194" width="36.85546875" style="169" customWidth="1"/>
    <col min="15195" max="15195" width="36.5703125" style="169" customWidth="1"/>
    <col min="15196" max="15208" width="36.85546875" style="169" customWidth="1"/>
    <col min="15209" max="15209" width="36.5703125" style="169" customWidth="1"/>
    <col min="15210" max="15212" width="36.85546875" style="169" customWidth="1"/>
    <col min="15213" max="15213" width="36.5703125" style="169" customWidth="1"/>
    <col min="15214" max="15221" width="36.85546875" style="169" customWidth="1"/>
    <col min="15222" max="15222" width="36.5703125" style="169" customWidth="1"/>
    <col min="15223" max="15360" width="36.85546875" style="169"/>
    <col min="15361" max="15361" width="18.5703125" style="169" customWidth="1"/>
    <col min="15362" max="15370" width="31.42578125" style="169" customWidth="1"/>
    <col min="15371" max="15387" width="36.85546875" style="169" customWidth="1"/>
    <col min="15388" max="15388" width="37" style="169" customWidth="1"/>
    <col min="15389" max="15404" width="36.85546875" style="169" customWidth="1"/>
    <col min="15405" max="15405" width="37.140625" style="169" customWidth="1"/>
    <col min="15406" max="15407" width="36.85546875" style="169" customWidth="1"/>
    <col min="15408" max="15408" width="36.5703125" style="169" customWidth="1"/>
    <col min="15409" max="15410" width="36.85546875" style="169" customWidth="1"/>
    <col min="15411" max="15411" width="36.5703125" style="169" customWidth="1"/>
    <col min="15412" max="15412" width="37" style="169" customWidth="1"/>
    <col min="15413" max="15431" width="36.85546875" style="169" customWidth="1"/>
    <col min="15432" max="15432" width="37" style="169" customWidth="1"/>
    <col min="15433" max="15450" width="36.85546875" style="169" customWidth="1"/>
    <col min="15451" max="15451" width="36.5703125" style="169" customWidth="1"/>
    <col min="15452" max="15464" width="36.85546875" style="169" customWidth="1"/>
    <col min="15465" max="15465" width="36.5703125" style="169" customWidth="1"/>
    <col min="15466" max="15468" width="36.85546875" style="169" customWidth="1"/>
    <col min="15469" max="15469" width="36.5703125" style="169" customWidth="1"/>
    <col min="15470" max="15477" width="36.85546875" style="169" customWidth="1"/>
    <col min="15478" max="15478" width="36.5703125" style="169" customWidth="1"/>
    <col min="15479" max="15616" width="36.85546875" style="169"/>
    <col min="15617" max="15617" width="18.5703125" style="169" customWidth="1"/>
    <col min="15618" max="15626" width="31.42578125" style="169" customWidth="1"/>
    <col min="15627" max="15643" width="36.85546875" style="169" customWidth="1"/>
    <col min="15644" max="15644" width="37" style="169" customWidth="1"/>
    <col min="15645" max="15660" width="36.85546875" style="169" customWidth="1"/>
    <col min="15661" max="15661" width="37.140625" style="169" customWidth="1"/>
    <col min="15662" max="15663" width="36.85546875" style="169" customWidth="1"/>
    <col min="15664" max="15664" width="36.5703125" style="169" customWidth="1"/>
    <col min="15665" max="15666" width="36.85546875" style="169" customWidth="1"/>
    <col min="15667" max="15667" width="36.5703125" style="169" customWidth="1"/>
    <col min="15668" max="15668" width="37" style="169" customWidth="1"/>
    <col min="15669" max="15687" width="36.85546875" style="169" customWidth="1"/>
    <col min="15688" max="15688" width="37" style="169" customWidth="1"/>
    <col min="15689" max="15706" width="36.85546875" style="169" customWidth="1"/>
    <col min="15707" max="15707" width="36.5703125" style="169" customWidth="1"/>
    <col min="15708" max="15720" width="36.85546875" style="169" customWidth="1"/>
    <col min="15721" max="15721" width="36.5703125" style="169" customWidth="1"/>
    <col min="15722" max="15724" width="36.85546875" style="169" customWidth="1"/>
    <col min="15725" max="15725" width="36.5703125" style="169" customWidth="1"/>
    <col min="15726" max="15733" width="36.85546875" style="169" customWidth="1"/>
    <col min="15734" max="15734" width="36.5703125" style="169" customWidth="1"/>
    <col min="15735" max="15872" width="36.85546875" style="169"/>
    <col min="15873" max="15873" width="18.5703125" style="169" customWidth="1"/>
    <col min="15874" max="15882" width="31.42578125" style="169" customWidth="1"/>
    <col min="15883" max="15899" width="36.85546875" style="169" customWidth="1"/>
    <col min="15900" max="15900" width="37" style="169" customWidth="1"/>
    <col min="15901" max="15916" width="36.85546875" style="169" customWidth="1"/>
    <col min="15917" max="15917" width="37.140625" style="169" customWidth="1"/>
    <col min="15918" max="15919" width="36.85546875" style="169" customWidth="1"/>
    <col min="15920" max="15920" width="36.5703125" style="169" customWidth="1"/>
    <col min="15921" max="15922" width="36.85546875" style="169" customWidth="1"/>
    <col min="15923" max="15923" width="36.5703125" style="169" customWidth="1"/>
    <col min="15924" max="15924" width="37" style="169" customWidth="1"/>
    <col min="15925" max="15943" width="36.85546875" style="169" customWidth="1"/>
    <col min="15944" max="15944" width="37" style="169" customWidth="1"/>
    <col min="15945" max="15962" width="36.85546875" style="169" customWidth="1"/>
    <col min="15963" max="15963" width="36.5703125" style="169" customWidth="1"/>
    <col min="15964" max="15976" width="36.85546875" style="169" customWidth="1"/>
    <col min="15977" max="15977" width="36.5703125" style="169" customWidth="1"/>
    <col min="15978" max="15980" width="36.85546875" style="169" customWidth="1"/>
    <col min="15981" max="15981" width="36.5703125" style="169" customWidth="1"/>
    <col min="15982" max="15989" width="36.85546875" style="169" customWidth="1"/>
    <col min="15990" max="15990" width="36.5703125" style="169" customWidth="1"/>
    <col min="15991" max="16128" width="36.85546875" style="169"/>
    <col min="16129" max="16129" width="18.5703125" style="169" customWidth="1"/>
    <col min="16130" max="16138" width="31.42578125" style="169" customWidth="1"/>
    <col min="16139" max="16155" width="36.85546875" style="169" customWidth="1"/>
    <col min="16156" max="16156" width="37" style="169" customWidth="1"/>
    <col min="16157" max="16172" width="36.85546875" style="169" customWidth="1"/>
    <col min="16173" max="16173" width="37.140625" style="169" customWidth="1"/>
    <col min="16174" max="16175" width="36.85546875" style="169" customWidth="1"/>
    <col min="16176" max="16176" width="36.5703125" style="169" customWidth="1"/>
    <col min="16177" max="16178" width="36.85546875" style="169" customWidth="1"/>
    <col min="16179" max="16179" width="36.5703125" style="169" customWidth="1"/>
    <col min="16180" max="16180" width="37" style="169" customWidth="1"/>
    <col min="16181" max="16199" width="36.85546875" style="169" customWidth="1"/>
    <col min="16200" max="16200" width="37" style="169" customWidth="1"/>
    <col min="16201" max="16218" width="36.85546875" style="169" customWidth="1"/>
    <col min="16219" max="16219" width="36.5703125" style="169" customWidth="1"/>
    <col min="16220" max="16232" width="36.85546875" style="169" customWidth="1"/>
    <col min="16233" max="16233" width="36.5703125" style="169" customWidth="1"/>
    <col min="16234" max="16236" width="36.85546875" style="169" customWidth="1"/>
    <col min="16237" max="16237" width="36.5703125" style="169" customWidth="1"/>
    <col min="16238" max="16245" width="36.85546875" style="169" customWidth="1"/>
    <col min="16246" max="16246" width="36.5703125" style="169" customWidth="1"/>
    <col min="16247" max="16384" width="36.85546875" style="169"/>
  </cols>
  <sheetData>
    <row r="1" spans="1:245" s="116" customFormat="1" ht="12.75" customHeight="1" x14ac:dyDescent="0.25">
      <c r="A1" s="112" t="s">
        <v>118</v>
      </c>
      <c r="B1" s="113"/>
      <c r="C1" s="114"/>
      <c r="D1" s="114"/>
      <c r="E1" s="114"/>
      <c r="F1" s="114"/>
      <c r="G1" s="114"/>
      <c r="H1" s="114"/>
      <c r="I1" s="114"/>
      <c r="J1" s="114"/>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1:245" s="120" customFormat="1" ht="12.75" customHeight="1" x14ac:dyDescent="0.25">
      <c r="A2" s="117" t="s">
        <v>119</v>
      </c>
      <c r="B2" s="118">
        <v>1</v>
      </c>
      <c r="C2" s="118">
        <v>2</v>
      </c>
      <c r="D2" s="118">
        <v>3</v>
      </c>
      <c r="E2" s="118">
        <v>4</v>
      </c>
      <c r="F2" s="118">
        <v>5</v>
      </c>
      <c r="G2" s="118">
        <v>6</v>
      </c>
      <c r="H2" s="118">
        <v>7</v>
      </c>
      <c r="I2" s="118">
        <v>8</v>
      </c>
      <c r="J2" s="118">
        <v>9</v>
      </c>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9"/>
      <c r="AK2" s="119" t="str">
        <f t="shared" ref="AK2:CV2" si="0">IF(AK3="","",AJ2+1)</f>
        <v/>
      </c>
      <c r="AL2" s="119" t="str">
        <f t="shared" si="0"/>
        <v/>
      </c>
      <c r="AM2" s="119" t="str">
        <f t="shared" si="0"/>
        <v/>
      </c>
      <c r="AN2" s="119" t="str">
        <f t="shared" si="0"/>
        <v/>
      </c>
      <c r="AO2" s="119" t="str">
        <f t="shared" si="0"/>
        <v/>
      </c>
      <c r="AP2" s="119" t="str">
        <f t="shared" si="0"/>
        <v/>
      </c>
      <c r="AQ2" s="119" t="str">
        <f t="shared" si="0"/>
        <v/>
      </c>
      <c r="AR2" s="119" t="str">
        <f t="shared" si="0"/>
        <v/>
      </c>
      <c r="AS2" s="119" t="str">
        <f t="shared" si="0"/>
        <v/>
      </c>
      <c r="AT2" s="119" t="str">
        <f t="shared" si="0"/>
        <v/>
      </c>
      <c r="AU2" s="119" t="str">
        <f t="shared" si="0"/>
        <v/>
      </c>
      <c r="AV2" s="119" t="str">
        <f t="shared" si="0"/>
        <v/>
      </c>
      <c r="AW2" s="119" t="str">
        <f t="shared" si="0"/>
        <v/>
      </c>
      <c r="AX2" s="119" t="str">
        <f t="shared" si="0"/>
        <v/>
      </c>
      <c r="AY2" s="119" t="str">
        <f t="shared" si="0"/>
        <v/>
      </c>
      <c r="AZ2" s="119" t="str">
        <f t="shared" si="0"/>
        <v/>
      </c>
      <c r="BA2" s="119" t="str">
        <f t="shared" si="0"/>
        <v/>
      </c>
      <c r="BB2" s="119" t="str">
        <f t="shared" si="0"/>
        <v/>
      </c>
      <c r="BC2" s="119" t="str">
        <f t="shared" si="0"/>
        <v/>
      </c>
      <c r="BD2" s="119" t="str">
        <f t="shared" si="0"/>
        <v/>
      </c>
      <c r="BE2" s="119" t="str">
        <f t="shared" si="0"/>
        <v/>
      </c>
      <c r="BF2" s="119" t="str">
        <f t="shared" si="0"/>
        <v/>
      </c>
      <c r="BG2" s="119" t="str">
        <f t="shared" si="0"/>
        <v/>
      </c>
      <c r="BH2" s="119" t="str">
        <f t="shared" si="0"/>
        <v/>
      </c>
      <c r="BI2" s="119" t="str">
        <f t="shared" si="0"/>
        <v/>
      </c>
      <c r="BJ2" s="119" t="str">
        <f t="shared" si="0"/>
        <v/>
      </c>
      <c r="BK2" s="119" t="str">
        <f t="shared" si="0"/>
        <v/>
      </c>
      <c r="BL2" s="119" t="str">
        <f t="shared" si="0"/>
        <v/>
      </c>
      <c r="BM2" s="119" t="str">
        <f t="shared" si="0"/>
        <v/>
      </c>
      <c r="BN2" s="119" t="str">
        <f t="shared" si="0"/>
        <v/>
      </c>
      <c r="BO2" s="119" t="str">
        <f t="shared" si="0"/>
        <v/>
      </c>
      <c r="BP2" s="119" t="str">
        <f t="shared" si="0"/>
        <v/>
      </c>
      <c r="BQ2" s="119" t="str">
        <f t="shared" si="0"/>
        <v/>
      </c>
      <c r="BR2" s="119" t="str">
        <f t="shared" si="0"/>
        <v/>
      </c>
      <c r="BS2" s="119" t="str">
        <f t="shared" si="0"/>
        <v/>
      </c>
      <c r="BT2" s="119" t="str">
        <f t="shared" si="0"/>
        <v/>
      </c>
      <c r="BU2" s="119" t="str">
        <f t="shared" si="0"/>
        <v/>
      </c>
      <c r="BV2" s="119" t="str">
        <f t="shared" si="0"/>
        <v/>
      </c>
      <c r="BW2" s="119" t="str">
        <f t="shared" si="0"/>
        <v/>
      </c>
      <c r="BX2" s="119" t="str">
        <f t="shared" si="0"/>
        <v/>
      </c>
      <c r="BY2" s="119" t="str">
        <f t="shared" si="0"/>
        <v/>
      </c>
      <c r="BZ2" s="119" t="str">
        <f t="shared" si="0"/>
        <v/>
      </c>
      <c r="CA2" s="119" t="str">
        <f t="shared" si="0"/>
        <v/>
      </c>
      <c r="CB2" s="119" t="str">
        <f t="shared" si="0"/>
        <v/>
      </c>
      <c r="CC2" s="119" t="str">
        <f t="shared" si="0"/>
        <v/>
      </c>
      <c r="CD2" s="119" t="str">
        <f t="shared" si="0"/>
        <v/>
      </c>
      <c r="CE2" s="119" t="str">
        <f t="shared" si="0"/>
        <v/>
      </c>
      <c r="CF2" s="119" t="str">
        <f t="shared" si="0"/>
        <v/>
      </c>
      <c r="CG2" s="119" t="str">
        <f t="shared" si="0"/>
        <v/>
      </c>
      <c r="CH2" s="119" t="str">
        <f t="shared" si="0"/>
        <v/>
      </c>
      <c r="CI2" s="119" t="str">
        <f t="shared" si="0"/>
        <v/>
      </c>
      <c r="CJ2" s="119" t="str">
        <f t="shared" si="0"/>
        <v/>
      </c>
      <c r="CK2" s="119" t="str">
        <f t="shared" si="0"/>
        <v/>
      </c>
      <c r="CL2" s="119" t="str">
        <f t="shared" si="0"/>
        <v/>
      </c>
      <c r="CM2" s="119" t="str">
        <f t="shared" si="0"/>
        <v/>
      </c>
      <c r="CN2" s="119" t="str">
        <f t="shared" si="0"/>
        <v/>
      </c>
      <c r="CO2" s="119" t="str">
        <f t="shared" si="0"/>
        <v/>
      </c>
      <c r="CP2" s="119" t="str">
        <f t="shared" si="0"/>
        <v/>
      </c>
      <c r="CQ2" s="119" t="str">
        <f t="shared" si="0"/>
        <v/>
      </c>
      <c r="CR2" s="119" t="str">
        <f t="shared" si="0"/>
        <v/>
      </c>
      <c r="CS2" s="119" t="str">
        <f t="shared" si="0"/>
        <v/>
      </c>
      <c r="CT2" s="119" t="str">
        <f t="shared" si="0"/>
        <v/>
      </c>
      <c r="CU2" s="119" t="str">
        <f t="shared" si="0"/>
        <v/>
      </c>
      <c r="CV2" s="119" t="str">
        <f t="shared" si="0"/>
        <v/>
      </c>
      <c r="CW2" s="119" t="str">
        <f t="shared" ref="CW2:FH2" si="1">IF(CW3="","",CV2+1)</f>
        <v/>
      </c>
      <c r="CX2" s="119" t="str">
        <f t="shared" si="1"/>
        <v/>
      </c>
      <c r="CY2" s="119" t="str">
        <f t="shared" si="1"/>
        <v/>
      </c>
      <c r="CZ2" s="119" t="str">
        <f t="shared" si="1"/>
        <v/>
      </c>
      <c r="DA2" s="119" t="str">
        <f t="shared" si="1"/>
        <v/>
      </c>
      <c r="DB2" s="119" t="str">
        <f t="shared" si="1"/>
        <v/>
      </c>
      <c r="DC2" s="119" t="str">
        <f t="shared" si="1"/>
        <v/>
      </c>
      <c r="DD2" s="119" t="str">
        <f t="shared" si="1"/>
        <v/>
      </c>
      <c r="DE2" s="119" t="str">
        <f t="shared" si="1"/>
        <v/>
      </c>
      <c r="DF2" s="119" t="str">
        <f t="shared" si="1"/>
        <v/>
      </c>
      <c r="DG2" s="119" t="str">
        <f t="shared" si="1"/>
        <v/>
      </c>
      <c r="DH2" s="119" t="str">
        <f t="shared" si="1"/>
        <v/>
      </c>
      <c r="DI2" s="119" t="str">
        <f t="shared" si="1"/>
        <v/>
      </c>
      <c r="DJ2" s="119" t="str">
        <f t="shared" si="1"/>
        <v/>
      </c>
      <c r="DK2" s="119" t="str">
        <f t="shared" si="1"/>
        <v/>
      </c>
      <c r="DL2" s="119" t="str">
        <f t="shared" si="1"/>
        <v/>
      </c>
      <c r="DM2" s="119" t="str">
        <f t="shared" si="1"/>
        <v/>
      </c>
      <c r="DN2" s="119" t="str">
        <f t="shared" si="1"/>
        <v/>
      </c>
      <c r="DO2" s="119" t="str">
        <f t="shared" si="1"/>
        <v/>
      </c>
      <c r="DP2" s="119" t="str">
        <f t="shared" si="1"/>
        <v/>
      </c>
      <c r="DQ2" s="119" t="str">
        <f t="shared" si="1"/>
        <v/>
      </c>
      <c r="DR2" s="119" t="str">
        <f t="shared" si="1"/>
        <v/>
      </c>
      <c r="DS2" s="119" t="str">
        <f t="shared" si="1"/>
        <v/>
      </c>
      <c r="DT2" s="119" t="str">
        <f t="shared" si="1"/>
        <v/>
      </c>
      <c r="DU2" s="119" t="str">
        <f t="shared" si="1"/>
        <v/>
      </c>
      <c r="DV2" s="119" t="str">
        <f t="shared" si="1"/>
        <v/>
      </c>
      <c r="DW2" s="119" t="str">
        <f t="shared" si="1"/>
        <v/>
      </c>
      <c r="DX2" s="119" t="str">
        <f t="shared" si="1"/>
        <v/>
      </c>
      <c r="DY2" s="119" t="str">
        <f t="shared" si="1"/>
        <v/>
      </c>
      <c r="DZ2" s="119" t="str">
        <f t="shared" si="1"/>
        <v/>
      </c>
      <c r="EA2" s="119" t="str">
        <f t="shared" si="1"/>
        <v/>
      </c>
      <c r="EB2" s="119" t="str">
        <f t="shared" si="1"/>
        <v/>
      </c>
      <c r="EC2" s="119" t="str">
        <f t="shared" si="1"/>
        <v/>
      </c>
      <c r="ED2" s="119" t="str">
        <f t="shared" si="1"/>
        <v/>
      </c>
      <c r="EE2" s="119" t="str">
        <f t="shared" si="1"/>
        <v/>
      </c>
      <c r="EF2" s="119" t="str">
        <f t="shared" si="1"/>
        <v/>
      </c>
      <c r="EG2" s="119" t="str">
        <f t="shared" si="1"/>
        <v/>
      </c>
      <c r="EH2" s="119" t="str">
        <f t="shared" si="1"/>
        <v/>
      </c>
      <c r="EI2" s="119" t="str">
        <f t="shared" si="1"/>
        <v/>
      </c>
      <c r="EJ2" s="119" t="str">
        <f t="shared" si="1"/>
        <v/>
      </c>
      <c r="EK2" s="119" t="str">
        <f t="shared" si="1"/>
        <v/>
      </c>
      <c r="EL2" s="119" t="str">
        <f t="shared" si="1"/>
        <v/>
      </c>
      <c r="EM2" s="119" t="str">
        <f t="shared" si="1"/>
        <v/>
      </c>
      <c r="EN2" s="119" t="str">
        <f t="shared" si="1"/>
        <v/>
      </c>
      <c r="EO2" s="119" t="str">
        <f t="shared" si="1"/>
        <v/>
      </c>
      <c r="EP2" s="119" t="str">
        <f t="shared" si="1"/>
        <v/>
      </c>
      <c r="EQ2" s="119" t="str">
        <f t="shared" si="1"/>
        <v/>
      </c>
      <c r="ER2" s="119" t="str">
        <f t="shared" si="1"/>
        <v/>
      </c>
      <c r="ES2" s="119" t="str">
        <f t="shared" si="1"/>
        <v/>
      </c>
      <c r="ET2" s="119" t="str">
        <f t="shared" si="1"/>
        <v/>
      </c>
      <c r="EU2" s="119" t="str">
        <f t="shared" si="1"/>
        <v/>
      </c>
      <c r="EV2" s="119" t="str">
        <f t="shared" si="1"/>
        <v/>
      </c>
      <c r="EW2" s="119" t="str">
        <f t="shared" si="1"/>
        <v/>
      </c>
      <c r="EX2" s="119" t="str">
        <f t="shared" si="1"/>
        <v/>
      </c>
      <c r="EY2" s="119" t="str">
        <f t="shared" si="1"/>
        <v/>
      </c>
      <c r="EZ2" s="119" t="str">
        <f t="shared" si="1"/>
        <v/>
      </c>
      <c r="FA2" s="119" t="str">
        <f t="shared" si="1"/>
        <v/>
      </c>
      <c r="FB2" s="119" t="str">
        <f t="shared" si="1"/>
        <v/>
      </c>
      <c r="FC2" s="119" t="str">
        <f t="shared" si="1"/>
        <v/>
      </c>
      <c r="FD2" s="119" t="str">
        <f t="shared" si="1"/>
        <v/>
      </c>
      <c r="FE2" s="119" t="str">
        <f t="shared" si="1"/>
        <v/>
      </c>
      <c r="FF2" s="119" t="str">
        <f t="shared" si="1"/>
        <v/>
      </c>
      <c r="FG2" s="119" t="str">
        <f t="shared" si="1"/>
        <v/>
      </c>
      <c r="FH2" s="119" t="str">
        <f t="shared" si="1"/>
        <v/>
      </c>
      <c r="FI2" s="119" t="str">
        <f t="shared" ref="FI2:HT2" si="2">IF(FI3="","",FH2+1)</f>
        <v/>
      </c>
      <c r="FJ2" s="119" t="str">
        <f t="shared" si="2"/>
        <v/>
      </c>
      <c r="FK2" s="119" t="str">
        <f t="shared" si="2"/>
        <v/>
      </c>
      <c r="FL2" s="119" t="str">
        <f t="shared" si="2"/>
        <v/>
      </c>
      <c r="FM2" s="119" t="str">
        <f t="shared" si="2"/>
        <v/>
      </c>
      <c r="FN2" s="119" t="str">
        <f t="shared" si="2"/>
        <v/>
      </c>
      <c r="FO2" s="119" t="str">
        <f t="shared" si="2"/>
        <v/>
      </c>
      <c r="FP2" s="119" t="str">
        <f t="shared" si="2"/>
        <v/>
      </c>
      <c r="FQ2" s="119" t="str">
        <f t="shared" si="2"/>
        <v/>
      </c>
      <c r="FR2" s="119" t="str">
        <f t="shared" si="2"/>
        <v/>
      </c>
      <c r="FS2" s="119" t="str">
        <f t="shared" si="2"/>
        <v/>
      </c>
      <c r="FT2" s="119" t="str">
        <f t="shared" si="2"/>
        <v/>
      </c>
      <c r="FU2" s="119" t="str">
        <f t="shared" si="2"/>
        <v/>
      </c>
      <c r="FV2" s="119" t="str">
        <f t="shared" si="2"/>
        <v/>
      </c>
      <c r="FW2" s="119" t="str">
        <f t="shared" si="2"/>
        <v/>
      </c>
      <c r="FX2" s="119" t="str">
        <f t="shared" si="2"/>
        <v/>
      </c>
      <c r="FY2" s="119" t="str">
        <f t="shared" si="2"/>
        <v/>
      </c>
      <c r="FZ2" s="119" t="str">
        <f t="shared" si="2"/>
        <v/>
      </c>
      <c r="GA2" s="119" t="str">
        <f t="shared" si="2"/>
        <v/>
      </c>
      <c r="GB2" s="119" t="str">
        <f t="shared" si="2"/>
        <v/>
      </c>
      <c r="GC2" s="119" t="str">
        <f t="shared" si="2"/>
        <v/>
      </c>
      <c r="GD2" s="119" t="str">
        <f t="shared" si="2"/>
        <v/>
      </c>
      <c r="GE2" s="119" t="str">
        <f t="shared" si="2"/>
        <v/>
      </c>
      <c r="GF2" s="119" t="str">
        <f t="shared" si="2"/>
        <v/>
      </c>
      <c r="GG2" s="119" t="str">
        <f t="shared" si="2"/>
        <v/>
      </c>
      <c r="GH2" s="119" t="str">
        <f t="shared" si="2"/>
        <v/>
      </c>
      <c r="GI2" s="119" t="str">
        <f t="shared" si="2"/>
        <v/>
      </c>
      <c r="GJ2" s="119" t="str">
        <f t="shared" si="2"/>
        <v/>
      </c>
      <c r="GK2" s="119" t="str">
        <f t="shared" si="2"/>
        <v/>
      </c>
      <c r="GL2" s="119" t="str">
        <f t="shared" si="2"/>
        <v/>
      </c>
      <c r="GM2" s="119" t="str">
        <f t="shared" si="2"/>
        <v/>
      </c>
      <c r="GN2" s="119" t="str">
        <f t="shared" si="2"/>
        <v/>
      </c>
      <c r="GO2" s="119" t="str">
        <f t="shared" si="2"/>
        <v/>
      </c>
      <c r="GP2" s="119" t="str">
        <f t="shared" si="2"/>
        <v/>
      </c>
      <c r="GQ2" s="119" t="str">
        <f t="shared" si="2"/>
        <v/>
      </c>
      <c r="GR2" s="119" t="str">
        <f t="shared" si="2"/>
        <v/>
      </c>
      <c r="GS2" s="119" t="str">
        <f t="shared" si="2"/>
        <v/>
      </c>
      <c r="GT2" s="119" t="str">
        <f t="shared" si="2"/>
        <v/>
      </c>
      <c r="GU2" s="119" t="str">
        <f t="shared" si="2"/>
        <v/>
      </c>
      <c r="GV2" s="119" t="str">
        <f t="shared" si="2"/>
        <v/>
      </c>
      <c r="GW2" s="119" t="str">
        <f t="shared" si="2"/>
        <v/>
      </c>
      <c r="GX2" s="119" t="str">
        <f t="shared" si="2"/>
        <v/>
      </c>
      <c r="GY2" s="119" t="str">
        <f t="shared" si="2"/>
        <v/>
      </c>
      <c r="GZ2" s="119" t="str">
        <f t="shared" si="2"/>
        <v/>
      </c>
      <c r="HA2" s="119" t="str">
        <f t="shared" si="2"/>
        <v/>
      </c>
      <c r="HB2" s="119" t="str">
        <f t="shared" si="2"/>
        <v/>
      </c>
      <c r="HC2" s="119" t="str">
        <f t="shared" si="2"/>
        <v/>
      </c>
      <c r="HD2" s="119" t="str">
        <f t="shared" si="2"/>
        <v/>
      </c>
      <c r="HE2" s="119" t="str">
        <f t="shared" si="2"/>
        <v/>
      </c>
      <c r="HF2" s="119" t="str">
        <f t="shared" si="2"/>
        <v/>
      </c>
      <c r="HG2" s="119" t="str">
        <f t="shared" si="2"/>
        <v/>
      </c>
      <c r="HH2" s="119" t="str">
        <f t="shared" si="2"/>
        <v/>
      </c>
      <c r="HI2" s="119" t="str">
        <f t="shared" si="2"/>
        <v/>
      </c>
      <c r="HJ2" s="119" t="str">
        <f t="shared" si="2"/>
        <v/>
      </c>
      <c r="HK2" s="119" t="str">
        <f t="shared" si="2"/>
        <v/>
      </c>
      <c r="HL2" s="119" t="str">
        <f t="shared" si="2"/>
        <v/>
      </c>
      <c r="HM2" s="119" t="str">
        <f t="shared" si="2"/>
        <v/>
      </c>
      <c r="HN2" s="119" t="str">
        <f t="shared" si="2"/>
        <v/>
      </c>
      <c r="HO2" s="119" t="str">
        <f t="shared" si="2"/>
        <v/>
      </c>
      <c r="HP2" s="119" t="str">
        <f t="shared" si="2"/>
        <v/>
      </c>
      <c r="HQ2" s="119" t="str">
        <f t="shared" si="2"/>
        <v/>
      </c>
      <c r="HR2" s="119" t="str">
        <f t="shared" si="2"/>
        <v/>
      </c>
      <c r="HS2" s="119" t="str">
        <f t="shared" si="2"/>
        <v/>
      </c>
      <c r="HT2" s="119" t="str">
        <f t="shared" si="2"/>
        <v/>
      </c>
      <c r="HU2" s="119" t="str">
        <f t="shared" ref="HU2:IK2" si="3">IF(HU3="","",HT2+1)</f>
        <v/>
      </c>
      <c r="HV2" s="119" t="str">
        <f t="shared" si="3"/>
        <v/>
      </c>
      <c r="HW2" s="119" t="str">
        <f t="shared" si="3"/>
        <v/>
      </c>
      <c r="HX2" s="119" t="str">
        <f t="shared" si="3"/>
        <v/>
      </c>
      <c r="HY2" s="119" t="str">
        <f t="shared" si="3"/>
        <v/>
      </c>
      <c r="HZ2" s="119" t="str">
        <f t="shared" si="3"/>
        <v/>
      </c>
      <c r="IA2" s="119" t="str">
        <f t="shared" si="3"/>
        <v/>
      </c>
      <c r="IB2" s="119" t="str">
        <f t="shared" si="3"/>
        <v/>
      </c>
      <c r="IC2" s="119" t="str">
        <f t="shared" si="3"/>
        <v/>
      </c>
      <c r="ID2" s="119" t="str">
        <f t="shared" si="3"/>
        <v/>
      </c>
      <c r="IE2" s="119" t="str">
        <f t="shared" si="3"/>
        <v/>
      </c>
      <c r="IF2" s="119" t="str">
        <f t="shared" si="3"/>
        <v/>
      </c>
      <c r="IG2" s="119" t="str">
        <f t="shared" si="3"/>
        <v/>
      </c>
      <c r="IH2" s="119" t="str">
        <f t="shared" si="3"/>
        <v/>
      </c>
      <c r="II2" s="119" t="str">
        <f t="shared" si="3"/>
        <v/>
      </c>
      <c r="IJ2" s="119" t="str">
        <f t="shared" si="3"/>
        <v/>
      </c>
      <c r="IK2" s="119" t="str">
        <f t="shared" si="3"/>
        <v/>
      </c>
    </row>
    <row r="3" spans="1:245" s="125" customFormat="1" x14ac:dyDescent="0.2">
      <c r="A3" s="121" t="s">
        <v>120</v>
      </c>
      <c r="B3" s="122" t="s">
        <v>121</v>
      </c>
      <c r="C3" s="122" t="s">
        <v>121</v>
      </c>
      <c r="D3" s="122" t="s">
        <v>121</v>
      </c>
      <c r="E3" s="122" t="s">
        <v>121</v>
      </c>
      <c r="F3" s="122" t="s">
        <v>121</v>
      </c>
      <c r="G3" s="122" t="s">
        <v>121</v>
      </c>
      <c r="H3" s="122"/>
      <c r="I3" s="122"/>
      <c r="J3" s="122"/>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row>
    <row r="4" spans="1:245" s="125" customFormat="1" ht="63.75" x14ac:dyDescent="0.2">
      <c r="A4" s="121" t="s">
        <v>122</v>
      </c>
      <c r="B4" s="122" t="s">
        <v>284</v>
      </c>
      <c r="C4" s="122" t="s">
        <v>276</v>
      </c>
      <c r="D4" s="122" t="s">
        <v>331</v>
      </c>
      <c r="E4" s="122" t="s">
        <v>313</v>
      </c>
      <c r="F4" s="124" t="s">
        <v>346</v>
      </c>
      <c r="G4" s="122" t="s">
        <v>416</v>
      </c>
      <c r="H4" s="122"/>
      <c r="I4" s="122"/>
      <c r="J4" s="122"/>
      <c r="K4" s="123"/>
      <c r="L4" s="122"/>
      <c r="M4" s="122"/>
      <c r="N4" s="122"/>
      <c r="O4" s="123"/>
      <c r="P4" s="123"/>
      <c r="Q4" s="122"/>
      <c r="R4" s="122"/>
      <c r="S4" s="122"/>
      <c r="T4" s="122"/>
      <c r="U4" s="122"/>
      <c r="V4" s="122"/>
      <c r="W4" s="122"/>
      <c r="X4" s="127"/>
      <c r="Y4" s="122"/>
      <c r="Z4" s="123"/>
      <c r="AA4" s="122"/>
      <c r="AB4" s="122"/>
      <c r="AC4" s="123"/>
      <c r="AD4" s="123"/>
      <c r="AE4" s="123"/>
      <c r="AF4" s="123"/>
      <c r="AG4" s="123"/>
      <c r="AH4" s="123"/>
      <c r="AI4" s="123"/>
      <c r="AQ4" s="128"/>
      <c r="AR4" s="128"/>
      <c r="AS4" s="128"/>
      <c r="AT4" s="128"/>
      <c r="AU4" s="128"/>
      <c r="AV4" s="128"/>
      <c r="AW4" s="128"/>
      <c r="GA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row>
    <row r="5" spans="1:245" s="133" customFormat="1" x14ac:dyDescent="0.2">
      <c r="A5" s="129" t="s">
        <v>123</v>
      </c>
      <c r="B5" s="130" t="s">
        <v>285</v>
      </c>
      <c r="C5" s="130" t="s">
        <v>279</v>
      </c>
      <c r="D5" s="130" t="s">
        <v>332</v>
      </c>
      <c r="E5" s="130" t="s">
        <v>314</v>
      </c>
      <c r="F5" s="130" t="s">
        <v>279</v>
      </c>
      <c r="G5" s="130" t="s">
        <v>417</v>
      </c>
      <c r="H5" s="130"/>
      <c r="I5" s="130"/>
      <c r="J5" s="130"/>
      <c r="K5" s="130"/>
      <c r="L5" s="131"/>
      <c r="M5" s="130"/>
      <c r="N5" s="131"/>
      <c r="O5" s="131"/>
      <c r="P5" s="131"/>
      <c r="Q5" s="130"/>
      <c r="R5" s="131"/>
      <c r="S5" s="130"/>
      <c r="T5" s="131"/>
      <c r="U5" s="130"/>
      <c r="V5" s="131"/>
      <c r="W5" s="130"/>
      <c r="X5" s="131"/>
      <c r="Y5" s="130"/>
      <c r="Z5" s="130"/>
      <c r="AA5" s="131"/>
      <c r="AB5" s="131"/>
      <c r="AC5" s="131"/>
      <c r="AD5" s="131"/>
      <c r="AE5" s="131"/>
      <c r="AF5" s="131"/>
      <c r="AG5" s="131"/>
      <c r="AH5" s="131"/>
      <c r="AI5" s="131"/>
      <c r="DO5" s="134"/>
      <c r="GC5" s="135"/>
      <c r="GD5" s="135"/>
      <c r="GE5" s="135"/>
      <c r="GF5" s="135"/>
      <c r="GG5" s="135"/>
      <c r="GH5" s="135"/>
      <c r="GI5" s="135"/>
      <c r="GJ5" s="135"/>
      <c r="GK5" s="135"/>
      <c r="GL5" s="135"/>
      <c r="GM5" s="135"/>
      <c r="GN5" s="135"/>
      <c r="GO5" s="135"/>
      <c r="GP5" s="135"/>
      <c r="GQ5" s="135"/>
      <c r="GR5" s="135"/>
      <c r="GS5" s="135"/>
      <c r="GT5" s="135"/>
      <c r="GU5" s="135"/>
      <c r="GV5" s="135"/>
      <c r="GW5" s="136"/>
      <c r="GX5" s="135"/>
      <c r="GY5" s="135"/>
      <c r="GZ5" s="135"/>
      <c r="HA5" s="135"/>
      <c r="HB5" s="135"/>
    </row>
    <row r="6" spans="1:245" s="133" customFormat="1" x14ac:dyDescent="0.2">
      <c r="A6" s="129" t="s">
        <v>124</v>
      </c>
      <c r="B6" s="130"/>
      <c r="C6" s="130"/>
      <c r="D6" s="130" t="s">
        <v>333</v>
      </c>
      <c r="E6" s="130"/>
      <c r="F6" s="132"/>
      <c r="G6" s="130" t="s">
        <v>418</v>
      </c>
      <c r="H6" s="130"/>
      <c r="I6" s="130"/>
      <c r="J6" s="130"/>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GC6" s="135"/>
      <c r="GD6" s="135"/>
      <c r="GE6" s="135"/>
      <c r="GF6" s="135"/>
      <c r="GG6" s="135"/>
      <c r="GH6" s="135"/>
      <c r="GI6" s="135"/>
      <c r="GJ6" s="135"/>
      <c r="GK6" s="135"/>
      <c r="GL6" s="135"/>
      <c r="GM6" s="135"/>
      <c r="GN6" s="135"/>
      <c r="GO6" s="135"/>
      <c r="GP6" s="135"/>
      <c r="GQ6" s="135"/>
      <c r="GR6" s="135"/>
      <c r="GS6" s="135"/>
      <c r="GT6" s="135"/>
      <c r="GU6" s="135"/>
      <c r="GV6" s="135"/>
      <c r="GW6" s="135"/>
      <c r="GX6" s="135"/>
      <c r="GY6" s="135"/>
      <c r="GZ6" s="135"/>
      <c r="HA6" s="135"/>
      <c r="HB6" s="135"/>
    </row>
    <row r="7" spans="1:245" s="140" customFormat="1" x14ac:dyDescent="0.2">
      <c r="A7" s="121" t="s">
        <v>125</v>
      </c>
      <c r="B7" s="137" t="s">
        <v>286</v>
      </c>
      <c r="C7" s="137" t="s">
        <v>277</v>
      </c>
      <c r="D7" s="137" t="s">
        <v>335</v>
      </c>
      <c r="E7" s="137" t="s">
        <v>286</v>
      </c>
      <c r="F7" s="139" t="s">
        <v>277</v>
      </c>
      <c r="G7" s="137" t="s">
        <v>420</v>
      </c>
      <c r="H7" s="137"/>
      <c r="I7" s="137"/>
      <c r="J7" s="137"/>
      <c r="K7" s="138"/>
      <c r="L7" s="138"/>
      <c r="M7" s="137"/>
      <c r="N7" s="138"/>
      <c r="O7" s="138"/>
      <c r="P7" s="138"/>
      <c r="Q7" s="137"/>
      <c r="R7" s="138"/>
      <c r="S7" s="137"/>
      <c r="T7" s="138"/>
      <c r="U7" s="138"/>
      <c r="V7" s="138"/>
      <c r="W7" s="138"/>
      <c r="X7" s="138"/>
      <c r="Y7" s="138"/>
      <c r="Z7" s="138"/>
      <c r="AA7" s="138"/>
      <c r="AB7" s="138"/>
      <c r="AC7" s="138"/>
      <c r="AD7" s="138"/>
      <c r="AE7" s="138"/>
      <c r="AF7" s="138"/>
      <c r="AG7" s="138"/>
      <c r="AH7" s="138"/>
      <c r="AI7" s="138"/>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row>
    <row r="8" spans="1:245" s="140" customFormat="1" x14ac:dyDescent="0.2">
      <c r="A8" s="121" t="s">
        <v>127</v>
      </c>
      <c r="B8" s="137"/>
      <c r="C8" s="137" t="s">
        <v>278</v>
      </c>
      <c r="D8" s="137" t="s">
        <v>336</v>
      </c>
      <c r="E8" s="137" t="s">
        <v>315</v>
      </c>
      <c r="F8" s="139" t="s">
        <v>347</v>
      </c>
      <c r="G8" s="137"/>
      <c r="H8" s="137"/>
      <c r="I8" s="137"/>
      <c r="J8" s="137"/>
      <c r="K8" s="138"/>
      <c r="L8" s="138"/>
      <c r="M8" s="138"/>
      <c r="N8" s="137"/>
      <c r="O8" s="138"/>
      <c r="P8" s="138"/>
      <c r="Q8" s="138"/>
      <c r="R8" s="138"/>
      <c r="S8" s="137"/>
      <c r="T8" s="138"/>
      <c r="U8" s="138"/>
      <c r="V8" s="138"/>
      <c r="W8" s="138"/>
      <c r="X8" s="138"/>
      <c r="Y8" s="138"/>
      <c r="Z8" s="138"/>
      <c r="AA8" s="138"/>
      <c r="AB8" s="138"/>
      <c r="AC8" s="138"/>
      <c r="AD8" s="138"/>
      <c r="AE8" s="138"/>
      <c r="AF8" s="138"/>
      <c r="AG8" s="138"/>
      <c r="AH8" s="138"/>
      <c r="AI8" s="138"/>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row>
    <row r="9" spans="1:245" s="133" customFormat="1" x14ac:dyDescent="0.2">
      <c r="A9" s="129" t="s">
        <v>128</v>
      </c>
      <c r="B9" s="130" t="s">
        <v>287</v>
      </c>
      <c r="C9" s="130" t="s">
        <v>280</v>
      </c>
      <c r="D9" s="142"/>
      <c r="E9" s="142" t="s">
        <v>316</v>
      </c>
      <c r="F9" s="130" t="s">
        <v>280</v>
      </c>
      <c r="G9" s="130"/>
      <c r="H9" s="130"/>
      <c r="I9" s="130"/>
      <c r="J9" s="130"/>
      <c r="K9" s="131"/>
      <c r="L9" s="130"/>
      <c r="M9" s="130"/>
      <c r="N9" s="131"/>
      <c r="O9" s="131"/>
      <c r="P9" s="131"/>
      <c r="Q9" s="142"/>
      <c r="R9" s="131"/>
      <c r="S9" s="130"/>
      <c r="T9" s="130"/>
      <c r="U9" s="130"/>
      <c r="V9" s="131"/>
      <c r="W9" s="131"/>
      <c r="X9" s="131"/>
      <c r="Y9" s="131"/>
      <c r="Z9" s="131"/>
      <c r="AA9" s="131"/>
      <c r="AB9" s="131"/>
      <c r="AC9" s="131"/>
      <c r="AD9" s="131"/>
      <c r="AE9" s="131"/>
      <c r="AF9" s="131"/>
      <c r="AG9" s="131"/>
      <c r="AH9" s="131"/>
      <c r="AI9" s="131"/>
      <c r="AY9" s="134"/>
      <c r="GC9" s="135"/>
      <c r="GD9" s="135"/>
      <c r="GE9" s="135"/>
      <c r="GF9" s="135"/>
      <c r="GG9" s="135"/>
      <c r="GH9" s="135"/>
      <c r="GI9" s="135"/>
      <c r="GJ9" s="135"/>
      <c r="GK9" s="135"/>
      <c r="GL9" s="135"/>
      <c r="GM9" s="135"/>
      <c r="GN9" s="135"/>
      <c r="GO9" s="135"/>
      <c r="GP9" s="135"/>
      <c r="GQ9" s="135"/>
      <c r="GR9" s="135"/>
      <c r="GS9" s="135"/>
      <c r="GT9" s="135"/>
      <c r="GU9" s="135"/>
      <c r="GV9" s="135"/>
      <c r="GW9" s="135"/>
      <c r="GX9" s="135"/>
      <c r="GY9" s="135"/>
      <c r="GZ9" s="135"/>
      <c r="HA9" s="135"/>
      <c r="HB9" s="135"/>
    </row>
    <row r="10" spans="1:245" s="133" customFormat="1" ht="25.5" x14ac:dyDescent="0.2">
      <c r="A10" s="129" t="s">
        <v>129</v>
      </c>
      <c r="B10" s="130" t="s">
        <v>281</v>
      </c>
      <c r="C10" s="130" t="s">
        <v>281</v>
      </c>
      <c r="D10" s="130" t="s">
        <v>337</v>
      </c>
      <c r="E10" s="130" t="s">
        <v>317</v>
      </c>
      <c r="F10" s="130" t="s">
        <v>281</v>
      </c>
      <c r="G10" s="130" t="s">
        <v>419</v>
      </c>
      <c r="H10" s="130"/>
      <c r="I10" s="130"/>
      <c r="J10" s="130"/>
      <c r="K10" s="131"/>
      <c r="L10" s="131"/>
      <c r="M10" s="131"/>
      <c r="N10" s="131"/>
      <c r="O10" s="131"/>
      <c r="P10" s="131"/>
      <c r="Q10" s="130"/>
      <c r="R10" s="131"/>
      <c r="S10" s="131"/>
      <c r="T10" s="131"/>
      <c r="U10" s="131"/>
      <c r="V10" s="131"/>
      <c r="W10" s="131"/>
      <c r="X10" s="131"/>
      <c r="Y10" s="131"/>
      <c r="Z10" s="131"/>
      <c r="AA10" s="131"/>
      <c r="AB10" s="131"/>
      <c r="AC10" s="131"/>
      <c r="AD10" s="131"/>
      <c r="AE10" s="131"/>
      <c r="AF10" s="131"/>
      <c r="AG10" s="131"/>
      <c r="AH10" s="131"/>
      <c r="AI10" s="131"/>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c r="GY10" s="135"/>
      <c r="GZ10" s="135"/>
      <c r="HA10" s="135"/>
      <c r="HB10" s="135"/>
    </row>
    <row r="11" spans="1:245" s="140" customFormat="1" x14ac:dyDescent="0.2">
      <c r="A11" s="121" t="s">
        <v>130</v>
      </c>
      <c r="B11" s="137"/>
      <c r="C11" s="137"/>
      <c r="D11" s="137"/>
      <c r="E11" s="137"/>
      <c r="F11" s="139"/>
      <c r="G11" s="137"/>
      <c r="H11" s="137"/>
      <c r="I11" s="137"/>
      <c r="J11" s="137"/>
      <c r="K11" s="138"/>
      <c r="L11" s="138"/>
      <c r="M11" s="138"/>
      <c r="N11" s="138"/>
      <c r="O11" s="138"/>
      <c r="P11" s="138"/>
      <c r="Q11" s="138"/>
      <c r="R11" s="138"/>
      <c r="S11" s="137"/>
      <c r="T11" s="138"/>
      <c r="U11" s="138"/>
      <c r="V11" s="138"/>
      <c r="W11" s="138"/>
      <c r="X11" s="137"/>
      <c r="Y11" s="138"/>
      <c r="Z11" s="138"/>
      <c r="AA11" s="138"/>
      <c r="AB11" s="138"/>
      <c r="AC11" s="138"/>
      <c r="AD11" s="138"/>
      <c r="AE11" s="138"/>
      <c r="AF11" s="138"/>
      <c r="AG11" s="138"/>
      <c r="AH11" s="138"/>
      <c r="AI11" s="138"/>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row>
    <row r="12" spans="1:245" s="140" customFormat="1" ht="25.5" x14ac:dyDescent="0.2">
      <c r="A12" s="121" t="s">
        <v>131</v>
      </c>
      <c r="B12" s="137"/>
      <c r="C12" s="137"/>
      <c r="D12" s="137"/>
      <c r="E12" s="137"/>
      <c r="F12" s="139"/>
      <c r="G12" s="137"/>
      <c r="H12" s="137"/>
      <c r="I12" s="137"/>
      <c r="J12" s="137"/>
      <c r="K12" s="138"/>
      <c r="L12" s="138"/>
      <c r="M12" s="138"/>
      <c r="N12" s="138"/>
      <c r="O12" s="138"/>
      <c r="P12" s="138"/>
      <c r="Q12" s="138"/>
      <c r="R12" s="138"/>
      <c r="S12" s="137"/>
      <c r="T12" s="138"/>
      <c r="U12" s="138"/>
      <c r="V12" s="138"/>
      <c r="W12" s="138"/>
      <c r="X12" s="137"/>
      <c r="Y12" s="138"/>
      <c r="Z12" s="138"/>
      <c r="AA12" s="138"/>
      <c r="AB12" s="138"/>
      <c r="AC12" s="138"/>
      <c r="AD12" s="138"/>
      <c r="AE12" s="138"/>
      <c r="AF12" s="138"/>
      <c r="AG12" s="138"/>
      <c r="AH12" s="138"/>
      <c r="AI12" s="138"/>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row>
    <row r="13" spans="1:245" s="133" customFormat="1" x14ac:dyDescent="0.2">
      <c r="A13" s="129" t="s">
        <v>132</v>
      </c>
      <c r="B13" s="130"/>
      <c r="C13" s="130"/>
      <c r="D13" s="130"/>
      <c r="E13" s="130"/>
      <c r="F13" s="132"/>
      <c r="G13" s="130"/>
      <c r="H13" s="130"/>
      <c r="I13" s="130"/>
      <c r="J13" s="130"/>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row>
    <row r="14" spans="1:245" s="133" customFormat="1" x14ac:dyDescent="0.2">
      <c r="A14" s="129" t="s">
        <v>133</v>
      </c>
      <c r="B14" s="130"/>
      <c r="C14" s="130"/>
      <c r="D14" s="130"/>
      <c r="E14" s="130"/>
      <c r="F14" s="132"/>
      <c r="G14" s="130"/>
      <c r="H14" s="130"/>
      <c r="I14" s="130"/>
      <c r="J14" s="130"/>
      <c r="K14" s="131"/>
      <c r="L14" s="131"/>
      <c r="M14" s="131"/>
      <c r="N14" s="130"/>
      <c r="O14" s="131"/>
      <c r="P14" s="131"/>
      <c r="Q14" s="131"/>
      <c r="R14" s="131"/>
      <c r="S14" s="131"/>
      <c r="T14" s="131"/>
      <c r="U14" s="131"/>
      <c r="V14" s="131"/>
      <c r="W14" s="131"/>
      <c r="X14" s="131"/>
      <c r="Y14" s="131"/>
      <c r="Z14" s="131"/>
      <c r="AA14" s="131"/>
      <c r="AB14" s="131"/>
      <c r="AC14" s="131"/>
      <c r="AD14" s="131"/>
      <c r="AE14" s="131"/>
      <c r="AF14" s="131"/>
      <c r="AG14" s="131"/>
      <c r="AH14" s="131"/>
      <c r="AI14" s="131"/>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row>
    <row r="15" spans="1:245" s="125" customFormat="1" ht="25.5" x14ac:dyDescent="0.2">
      <c r="A15" s="121" t="s">
        <v>134</v>
      </c>
      <c r="B15" s="122" t="s">
        <v>279</v>
      </c>
      <c r="C15" s="122"/>
      <c r="D15" s="122" t="s">
        <v>343</v>
      </c>
      <c r="E15" s="122"/>
      <c r="F15" s="122" t="s">
        <v>279</v>
      </c>
      <c r="G15" s="122"/>
      <c r="H15" s="122"/>
      <c r="I15" s="122"/>
      <c r="J15" s="122"/>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c r="HA15" s="126"/>
      <c r="HB15" s="126"/>
    </row>
    <row r="16" spans="1:245" s="140" customFormat="1" x14ac:dyDescent="0.2">
      <c r="A16" s="121" t="s">
        <v>135</v>
      </c>
      <c r="B16" s="137" t="s">
        <v>288</v>
      </c>
      <c r="C16" s="137"/>
      <c r="D16" s="137"/>
      <c r="E16" s="137"/>
      <c r="F16" s="139"/>
      <c r="G16" s="137"/>
      <c r="H16" s="137"/>
      <c r="I16" s="137"/>
      <c r="J16" s="137"/>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CC16" s="125"/>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row>
    <row r="17" spans="1:210" s="146" customFormat="1" x14ac:dyDescent="0.2">
      <c r="A17" s="129" t="s">
        <v>136</v>
      </c>
      <c r="B17" s="143" t="s">
        <v>289</v>
      </c>
      <c r="C17" s="143"/>
      <c r="D17" s="143" t="s">
        <v>338</v>
      </c>
      <c r="E17" s="143"/>
      <c r="F17" s="145"/>
      <c r="G17" s="143"/>
      <c r="H17" s="143"/>
      <c r="I17" s="143"/>
      <c r="J17" s="143"/>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c r="GY17" s="147"/>
      <c r="GZ17" s="147"/>
      <c r="HA17" s="147"/>
      <c r="HB17" s="147"/>
    </row>
    <row r="18" spans="1:210" s="146" customFormat="1" x14ac:dyDescent="0.2">
      <c r="A18" s="129" t="s">
        <v>137</v>
      </c>
      <c r="B18" s="143"/>
      <c r="C18" s="143"/>
      <c r="D18" s="143" t="s">
        <v>339</v>
      </c>
      <c r="E18" s="143" t="s">
        <v>318</v>
      </c>
      <c r="F18" s="145"/>
      <c r="G18" s="143"/>
      <c r="H18" s="143"/>
      <c r="I18" s="143"/>
      <c r="J18" s="143"/>
      <c r="K18" s="144"/>
      <c r="L18" s="144"/>
      <c r="M18" s="144"/>
      <c r="N18" s="144"/>
      <c r="O18" s="144"/>
      <c r="P18" s="144"/>
      <c r="Q18" s="144"/>
      <c r="R18" s="144"/>
      <c r="S18" s="144"/>
      <c r="T18" s="144"/>
      <c r="U18" s="144"/>
      <c r="V18" s="144"/>
      <c r="W18" s="144"/>
      <c r="X18" s="148"/>
      <c r="Y18" s="144"/>
      <c r="Z18" s="144"/>
      <c r="AA18" s="144"/>
      <c r="AB18" s="144"/>
      <c r="AC18" s="144"/>
      <c r="AD18" s="144"/>
      <c r="AE18" s="144"/>
      <c r="AF18" s="144"/>
      <c r="AG18" s="144"/>
      <c r="AH18" s="144"/>
      <c r="AI18" s="144"/>
      <c r="GC18" s="147"/>
      <c r="GD18" s="147"/>
      <c r="GE18" s="147"/>
      <c r="GF18" s="147"/>
      <c r="GG18" s="147"/>
      <c r="GH18" s="147"/>
      <c r="GI18" s="147"/>
      <c r="GJ18" s="147"/>
      <c r="GK18" s="147"/>
      <c r="GL18" s="147"/>
      <c r="GM18" s="147"/>
      <c r="GN18" s="147"/>
      <c r="GO18" s="147"/>
      <c r="GP18" s="147"/>
      <c r="GQ18" s="147"/>
      <c r="GR18" s="147"/>
      <c r="GS18" s="147"/>
      <c r="GT18" s="147"/>
      <c r="GU18" s="147"/>
      <c r="GV18" s="147"/>
      <c r="GW18" s="147"/>
      <c r="GX18" s="147"/>
      <c r="GY18" s="147"/>
      <c r="GZ18" s="147"/>
      <c r="HA18" s="147"/>
      <c r="HB18" s="147"/>
    </row>
    <row r="19" spans="1:210" s="125" customFormat="1" x14ac:dyDescent="0.2">
      <c r="A19" s="121" t="s">
        <v>138</v>
      </c>
      <c r="B19" s="122"/>
      <c r="C19" s="122"/>
      <c r="D19" s="122"/>
      <c r="E19" s="122"/>
      <c r="F19" s="124"/>
      <c r="G19" s="122"/>
      <c r="H19" s="122"/>
      <c r="I19" s="122"/>
      <c r="J19" s="122"/>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row>
    <row r="20" spans="1:210" s="154" customFormat="1" ht="15" x14ac:dyDescent="0.25">
      <c r="A20" s="149" t="s">
        <v>139</v>
      </c>
      <c r="B20" s="150" t="s">
        <v>290</v>
      </c>
      <c r="C20" t="s">
        <v>275</v>
      </c>
      <c r="D20" s="150" t="s">
        <v>340</v>
      </c>
      <c r="E20" s="150" t="s">
        <v>319</v>
      </c>
      <c r="F20" s="152" t="s">
        <v>348</v>
      </c>
      <c r="G20" t="s">
        <v>421</v>
      </c>
      <c r="H20" s="150"/>
      <c r="I20" s="150"/>
      <c r="J20" s="150"/>
      <c r="K20" s="151"/>
      <c r="L20" s="151"/>
      <c r="M20" s="153"/>
      <c r="N20" s="151"/>
      <c r="P20" s="155"/>
      <c r="Q20" s="151"/>
      <c r="R20" s="151"/>
      <c r="T20" s="151"/>
      <c r="U20" s="151"/>
      <c r="V20" s="151"/>
      <c r="W20" s="151"/>
      <c r="X20" s="151"/>
      <c r="Y20" s="151"/>
      <c r="Z20" s="151"/>
      <c r="AA20" s="155"/>
      <c r="AB20" s="155"/>
      <c r="AC20" s="155"/>
      <c r="AD20" s="155"/>
      <c r="AE20" s="155"/>
      <c r="AF20" s="155"/>
      <c r="AG20" s="155"/>
      <c r="AH20" s="155"/>
      <c r="AI20" s="155"/>
      <c r="AJ20" s="155"/>
      <c r="AK20" s="155"/>
      <c r="AL20" s="155"/>
      <c r="AM20" s="155"/>
      <c r="AN20" s="155"/>
      <c r="AO20" s="155"/>
      <c r="AP20" s="155"/>
      <c r="AQ20" s="155"/>
      <c r="AR20" s="155"/>
      <c r="AS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X20" s="155"/>
      <c r="BY20" s="155"/>
      <c r="BZ20" s="155"/>
      <c r="CA20" s="155"/>
      <c r="CB20" s="155"/>
      <c r="CC20" s="155"/>
      <c r="CD20" s="155"/>
      <c r="CE20" s="155"/>
      <c r="CF20" s="155"/>
      <c r="CG20" s="155"/>
      <c r="CH20" s="155"/>
      <c r="CI20" s="155"/>
      <c r="CK20" s="155"/>
      <c r="CL20" s="155"/>
      <c r="CN20" s="155"/>
      <c r="CO20" s="155"/>
      <c r="CP20" s="155"/>
      <c r="CQ20" s="155"/>
      <c r="CR20" s="155"/>
      <c r="CS20" s="155"/>
      <c r="CT20" s="155"/>
      <c r="CU20" s="155"/>
      <c r="CW20" s="155"/>
      <c r="CX20" s="155"/>
      <c r="CY20" s="155"/>
      <c r="CZ20" s="155"/>
      <c r="DA20" s="155"/>
      <c r="DB20" s="155"/>
      <c r="DC20" s="155"/>
      <c r="DD20" s="155"/>
      <c r="DE20" s="155"/>
      <c r="DF20" s="155"/>
      <c r="DG20" s="155"/>
      <c r="DH20" s="155"/>
      <c r="DI20" s="155"/>
      <c r="DJ20" s="155"/>
      <c r="DK20" s="155"/>
      <c r="DL20" s="155"/>
      <c r="DM20" s="155"/>
      <c r="DN20" s="155"/>
      <c r="DO20" s="155"/>
      <c r="DP20" s="155"/>
      <c r="DQ20" s="155"/>
      <c r="DR20" s="155"/>
      <c r="DS20" s="155"/>
      <c r="DT20" s="155"/>
      <c r="GC20" s="153"/>
      <c r="GE20" s="153"/>
      <c r="GI20" s="153"/>
      <c r="GJ20" s="153"/>
      <c r="GK20" s="153"/>
      <c r="GM20" s="153"/>
      <c r="GN20" s="153"/>
      <c r="GO20" s="153"/>
      <c r="GP20" s="153"/>
      <c r="GQ20" s="153"/>
      <c r="GR20" s="153"/>
      <c r="GS20" s="153"/>
      <c r="GT20" s="153"/>
      <c r="GU20" s="153"/>
      <c r="GV20" s="153"/>
      <c r="GW20" s="153"/>
      <c r="GX20" s="153"/>
      <c r="GY20" s="153"/>
      <c r="GZ20" s="153"/>
      <c r="HA20" s="153"/>
      <c r="HB20" s="153"/>
    </row>
    <row r="21" spans="1:210" s="137" customFormat="1" ht="25.5" x14ac:dyDescent="0.25">
      <c r="A21" s="156" t="s">
        <v>140</v>
      </c>
      <c r="B21" s="157" t="s">
        <v>291</v>
      </c>
      <c r="C21" s="157" t="s">
        <v>141</v>
      </c>
      <c r="D21" s="157" t="s">
        <v>341</v>
      </c>
      <c r="E21" s="157" t="s">
        <v>320</v>
      </c>
      <c r="F21" s="157" t="s">
        <v>341</v>
      </c>
      <c r="G21" s="157"/>
      <c r="H21" s="157"/>
      <c r="I21" s="157"/>
      <c r="J21" s="157"/>
      <c r="K21" s="158"/>
      <c r="L21" s="158"/>
      <c r="M21" s="159"/>
      <c r="N21" s="158"/>
      <c r="P21" s="160"/>
      <c r="Q21" s="158"/>
      <c r="R21" s="158"/>
      <c r="T21" s="158"/>
      <c r="U21" s="158"/>
      <c r="V21" s="158"/>
      <c r="W21" s="158"/>
      <c r="X21" s="158"/>
      <c r="Y21" s="158"/>
      <c r="Z21" s="158"/>
      <c r="AA21" s="160"/>
      <c r="AB21" s="160"/>
      <c r="AC21" s="160"/>
      <c r="AD21" s="160"/>
      <c r="AE21" s="160"/>
      <c r="AF21" s="160"/>
      <c r="AG21" s="160"/>
      <c r="AH21" s="160"/>
      <c r="AI21" s="160"/>
      <c r="AJ21" s="160"/>
      <c r="AK21" s="160"/>
      <c r="AL21" s="160"/>
      <c r="AM21" s="160"/>
      <c r="AN21" s="160"/>
      <c r="AO21" s="160"/>
      <c r="AP21" s="160"/>
      <c r="AQ21" s="160"/>
      <c r="AR21" s="160"/>
      <c r="AS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X21" s="160"/>
      <c r="BY21" s="160"/>
      <c r="BZ21" s="160"/>
      <c r="CA21" s="160"/>
      <c r="CB21" s="160"/>
      <c r="CC21" s="160"/>
      <c r="CD21" s="160"/>
      <c r="CE21" s="160"/>
      <c r="CF21" s="160"/>
      <c r="CG21" s="160"/>
      <c r="CH21" s="160"/>
      <c r="CI21" s="160"/>
      <c r="CK21" s="160"/>
      <c r="CL21" s="160"/>
      <c r="CN21" s="160"/>
      <c r="CO21" s="160"/>
      <c r="CP21" s="160"/>
      <c r="CQ21" s="160"/>
      <c r="CR21" s="160"/>
      <c r="CS21" s="160"/>
      <c r="CT21" s="160"/>
      <c r="CU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GC21" s="159"/>
      <c r="GE21" s="159"/>
      <c r="GI21" s="159"/>
      <c r="GJ21" s="159"/>
      <c r="GK21" s="159"/>
      <c r="GM21" s="159"/>
      <c r="GN21" s="159"/>
      <c r="GO21" s="159"/>
      <c r="GP21" s="159"/>
      <c r="GQ21" s="159"/>
      <c r="GR21" s="159"/>
      <c r="GS21" s="159"/>
      <c r="GT21" s="159"/>
      <c r="GU21" s="159"/>
      <c r="GV21" s="159"/>
      <c r="GW21" s="159"/>
      <c r="GX21" s="159"/>
      <c r="GY21" s="159"/>
      <c r="GZ21" s="159"/>
      <c r="HA21" s="159"/>
      <c r="HB21" s="159"/>
    </row>
    <row r="22" spans="1:210" s="133" customFormat="1" x14ac:dyDescent="0.2">
      <c r="A22" s="129" t="s">
        <v>142</v>
      </c>
      <c r="B22" s="130" t="s">
        <v>96</v>
      </c>
      <c r="C22" s="130" t="s">
        <v>96</v>
      </c>
      <c r="D22" s="130" t="s">
        <v>96</v>
      </c>
      <c r="E22" s="130" t="s">
        <v>96</v>
      </c>
      <c r="F22" s="130" t="s">
        <v>96</v>
      </c>
      <c r="G22" s="130"/>
      <c r="H22" s="130"/>
      <c r="I22" s="130"/>
      <c r="J22" s="130"/>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row>
    <row r="23" spans="1:210" s="146" customFormat="1" ht="25.5" x14ac:dyDescent="0.2">
      <c r="A23" s="129" t="s">
        <v>143</v>
      </c>
      <c r="B23" s="143" t="s">
        <v>286</v>
      </c>
      <c r="C23" s="143" t="s">
        <v>126</v>
      </c>
      <c r="D23" s="143" t="s">
        <v>334</v>
      </c>
      <c r="E23" s="143" t="s">
        <v>286</v>
      </c>
      <c r="F23" s="143" t="s">
        <v>277</v>
      </c>
      <c r="G23" s="130"/>
      <c r="H23" s="143"/>
      <c r="I23" s="143"/>
      <c r="J23" s="143"/>
      <c r="K23" s="131"/>
      <c r="L23" s="144"/>
      <c r="M23" s="130"/>
      <c r="N23" s="144"/>
      <c r="O23" s="144"/>
      <c r="P23" s="144"/>
      <c r="Q23" s="143"/>
      <c r="R23" s="144"/>
      <c r="S23" s="143"/>
      <c r="T23" s="144"/>
      <c r="U23" s="144"/>
      <c r="V23" s="144"/>
      <c r="W23" s="144"/>
      <c r="X23" s="143"/>
      <c r="Y23" s="144"/>
      <c r="Z23" s="144"/>
      <c r="AA23" s="144"/>
      <c r="AB23" s="144"/>
      <c r="AC23" s="144"/>
      <c r="AD23" s="144"/>
      <c r="AE23" s="144"/>
      <c r="AF23" s="144"/>
      <c r="AG23" s="144"/>
      <c r="AH23" s="144"/>
      <c r="AI23" s="144"/>
      <c r="GC23" s="147"/>
      <c r="GD23" s="147"/>
      <c r="GE23" s="147"/>
      <c r="GF23" s="147"/>
      <c r="GG23" s="147"/>
      <c r="GH23" s="147"/>
      <c r="GI23" s="147"/>
      <c r="GJ23" s="147"/>
      <c r="GK23" s="147"/>
      <c r="GL23" s="147"/>
      <c r="GM23" s="147"/>
      <c r="GN23" s="147"/>
      <c r="GO23" s="147"/>
      <c r="GP23" s="147"/>
      <c r="GQ23" s="147"/>
      <c r="GR23" s="147"/>
      <c r="GS23" s="147"/>
      <c r="GT23" s="147"/>
      <c r="GU23" s="147"/>
      <c r="GV23" s="147"/>
      <c r="GW23" s="147"/>
      <c r="GX23" s="147"/>
      <c r="GY23" s="147"/>
      <c r="GZ23" s="147"/>
      <c r="HA23" s="147"/>
      <c r="HB23" s="147"/>
    </row>
    <row r="24" spans="1:210" s="140" customFormat="1" ht="25.5" x14ac:dyDescent="0.2">
      <c r="A24" s="121" t="s">
        <v>144</v>
      </c>
      <c r="B24" s="137" t="s">
        <v>292</v>
      </c>
      <c r="C24" s="137" t="s">
        <v>145</v>
      </c>
      <c r="D24" s="122" t="s">
        <v>238</v>
      </c>
      <c r="E24" s="122" t="s">
        <v>238</v>
      </c>
      <c r="F24" s="122" t="s">
        <v>238</v>
      </c>
      <c r="G24" s="122"/>
      <c r="H24" s="137"/>
      <c r="I24" s="137"/>
      <c r="J24" s="137"/>
      <c r="K24" s="123"/>
      <c r="L24" s="138"/>
      <c r="M24" s="122"/>
      <c r="N24" s="138"/>
      <c r="O24" s="138"/>
      <c r="P24" s="138"/>
      <c r="Q24" s="123"/>
      <c r="R24" s="138"/>
      <c r="S24" s="122"/>
      <c r="T24" s="138"/>
      <c r="U24" s="138"/>
      <c r="V24" s="138"/>
      <c r="W24" s="138"/>
      <c r="X24" s="138"/>
      <c r="Y24" s="138"/>
      <c r="Z24" s="138"/>
      <c r="AA24" s="138"/>
      <c r="AB24" s="138"/>
      <c r="AC24" s="138"/>
      <c r="AD24" s="138"/>
      <c r="AE24" s="138"/>
      <c r="AF24" s="138"/>
      <c r="AG24" s="138"/>
      <c r="AH24" s="138"/>
      <c r="AI24" s="138"/>
      <c r="GC24" s="141"/>
      <c r="GD24" s="141"/>
      <c r="GE24" s="141"/>
      <c r="GF24" s="141"/>
      <c r="GG24" s="141"/>
      <c r="GH24" s="141"/>
      <c r="GI24" s="141"/>
      <c r="GJ24" s="141"/>
      <c r="GK24" s="141"/>
      <c r="GL24" s="141"/>
      <c r="GM24" s="141"/>
      <c r="GN24" s="141"/>
      <c r="GO24" s="141"/>
      <c r="GP24" s="141"/>
      <c r="GQ24" s="141"/>
      <c r="GR24" s="141"/>
      <c r="GS24" s="141"/>
      <c r="GT24" s="141"/>
      <c r="GU24" s="141"/>
      <c r="GV24" s="141"/>
      <c r="GW24" s="141"/>
      <c r="GX24" s="141"/>
      <c r="GY24" s="141"/>
      <c r="GZ24" s="141"/>
      <c r="HA24" s="141"/>
      <c r="HB24" s="141"/>
    </row>
    <row r="25" spans="1:210" s="125" customFormat="1" x14ac:dyDescent="0.2">
      <c r="A25" s="121" t="s">
        <v>146</v>
      </c>
      <c r="B25" s="122" t="s">
        <v>293</v>
      </c>
      <c r="C25" s="122" t="s">
        <v>147</v>
      </c>
      <c r="D25" s="122" t="s">
        <v>147</v>
      </c>
      <c r="E25" s="122"/>
      <c r="F25" s="124"/>
      <c r="G25" s="122"/>
      <c r="H25" s="122"/>
      <c r="I25" s="122"/>
      <c r="J25" s="122"/>
      <c r="K25" s="123"/>
      <c r="L25" s="123"/>
      <c r="M25" s="122"/>
      <c r="N25" s="123"/>
      <c r="O25" s="123"/>
      <c r="P25" s="123"/>
      <c r="Q25" s="122"/>
      <c r="R25" s="123"/>
      <c r="S25" s="122"/>
      <c r="T25" s="123"/>
      <c r="U25" s="123"/>
      <c r="V25" s="123"/>
      <c r="W25" s="123"/>
      <c r="X25" s="123"/>
      <c r="Y25" s="123"/>
      <c r="Z25" s="123"/>
      <c r="AA25" s="123"/>
      <c r="AB25" s="123"/>
      <c r="AC25" s="123"/>
      <c r="AD25" s="123"/>
      <c r="AE25" s="123"/>
      <c r="AF25" s="123"/>
      <c r="AG25" s="123"/>
      <c r="AH25" s="123"/>
      <c r="AI25" s="123"/>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row>
    <row r="26" spans="1:210" s="133" customFormat="1" ht="103.5" customHeight="1" x14ac:dyDescent="0.2">
      <c r="A26" s="134" t="s">
        <v>148</v>
      </c>
      <c r="B26" s="130" t="s">
        <v>294</v>
      </c>
      <c r="C26" s="130" t="s">
        <v>282</v>
      </c>
      <c r="D26" s="130" t="s">
        <v>342</v>
      </c>
      <c r="E26" s="130" t="s">
        <v>321</v>
      </c>
      <c r="F26" s="130" t="s">
        <v>349</v>
      </c>
      <c r="G26" s="130" t="s">
        <v>422</v>
      </c>
      <c r="H26" s="130"/>
      <c r="I26" s="130"/>
      <c r="J26" s="130"/>
      <c r="K26" s="161"/>
      <c r="L26" s="130"/>
      <c r="M26" s="130"/>
      <c r="N26" s="130"/>
      <c r="O26" s="130"/>
      <c r="P26" s="130"/>
      <c r="Q26" s="130"/>
      <c r="R26" s="130"/>
      <c r="S26" s="130"/>
      <c r="T26" s="130"/>
      <c r="U26" s="130"/>
      <c r="V26" s="130"/>
      <c r="W26" s="130"/>
      <c r="X26" s="130"/>
      <c r="Y26" s="130"/>
      <c r="Z26" s="130"/>
      <c r="AA26" s="162"/>
      <c r="AB26" s="162"/>
      <c r="AC26" s="162"/>
      <c r="AD26" s="130"/>
      <c r="AE26" s="162"/>
      <c r="AF26" s="162"/>
      <c r="AG26" s="162"/>
      <c r="AH26" s="162"/>
      <c r="AI26" s="162"/>
      <c r="AJ26" s="134"/>
      <c r="AK26" s="163"/>
      <c r="AL26" s="163"/>
      <c r="AM26" s="163"/>
      <c r="AN26" s="163"/>
      <c r="AO26" s="163"/>
      <c r="AP26" s="163"/>
      <c r="AQ26" s="163"/>
      <c r="AR26" s="163"/>
      <c r="AS26" s="163"/>
      <c r="AU26" s="134"/>
      <c r="AV26" s="134"/>
      <c r="AW26" s="134"/>
      <c r="AX26" s="134"/>
      <c r="BL26" s="163"/>
      <c r="DS26" s="134"/>
      <c r="DT26" s="134"/>
      <c r="GC26" s="135"/>
      <c r="GD26" s="135"/>
      <c r="GE26" s="135"/>
      <c r="GF26" s="135"/>
      <c r="GG26" s="135"/>
      <c r="GH26" s="135"/>
      <c r="GI26" s="135"/>
      <c r="GJ26" s="135"/>
      <c r="GK26" s="136"/>
      <c r="GL26" s="135"/>
      <c r="GM26" s="135"/>
      <c r="GN26" s="135"/>
      <c r="GO26" s="135"/>
      <c r="GP26" s="135"/>
      <c r="GQ26" s="135"/>
      <c r="GR26" s="135"/>
      <c r="GS26" s="135"/>
      <c r="GT26" s="135"/>
      <c r="GU26" s="135"/>
      <c r="GV26" s="135"/>
      <c r="GW26" s="135"/>
      <c r="GX26" s="135"/>
      <c r="GY26" s="135"/>
      <c r="GZ26" s="135"/>
      <c r="HA26" s="164"/>
      <c r="HB26" s="164"/>
    </row>
    <row r="27" spans="1:210" s="133" customFormat="1" ht="25.5" x14ac:dyDescent="0.25">
      <c r="A27" s="129" t="s">
        <v>149</v>
      </c>
      <c r="B27" s="130" t="s">
        <v>295</v>
      </c>
      <c r="C27" s="130" t="s">
        <v>283</v>
      </c>
      <c r="D27" s="130"/>
      <c r="E27" s="130" t="s">
        <v>322</v>
      </c>
      <c r="F27" s="132"/>
      <c r="G27" s="130"/>
      <c r="H27" s="130"/>
      <c r="I27" s="130"/>
      <c r="J27" s="130"/>
      <c r="K27" s="131"/>
      <c r="L27" s="131"/>
      <c r="M27" s="131"/>
      <c r="N27" s="131"/>
      <c r="O27" s="131"/>
      <c r="P27" s="131"/>
      <c r="Q27" s="131"/>
      <c r="R27" s="131"/>
      <c r="S27" s="130"/>
      <c r="T27" s="131"/>
      <c r="U27" s="131"/>
      <c r="V27" s="131"/>
      <c r="W27" s="131"/>
      <c r="X27" s="130"/>
      <c r="Y27" s="131"/>
      <c r="Z27" s="131"/>
      <c r="AA27" s="131"/>
      <c r="AB27" s="131"/>
      <c r="AC27" s="131"/>
      <c r="AD27" s="131"/>
      <c r="AE27" s="131"/>
      <c r="AF27" s="131"/>
      <c r="AG27" s="131"/>
      <c r="AH27" s="131"/>
      <c r="AI27" s="131"/>
    </row>
    <row r="28" spans="1:210" s="165" customFormat="1" ht="12.75" customHeight="1" x14ac:dyDescent="0.25">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row>
    <row r="29" spans="1:210" s="165" customFormat="1" ht="12.75" customHeight="1" x14ac:dyDescent="0.25">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row>
    <row r="30" spans="1:210" s="165" customFormat="1" ht="12.75" customHeight="1" x14ac:dyDescent="0.25">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row>
    <row r="31" spans="1:210" s="165" customFormat="1" ht="12.75" customHeight="1" x14ac:dyDescent="0.25">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row>
    <row r="32" spans="1:210" s="165" customFormat="1" ht="12.75" customHeight="1" x14ac:dyDescent="0.25">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row>
    <row r="33" spans="2:35" s="165" customFormat="1" ht="12.75" customHeight="1" x14ac:dyDescent="0.25">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row>
    <row r="34" spans="2:35" s="165" customFormat="1" ht="12.75" customHeight="1" x14ac:dyDescent="0.25">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2:35" s="165" customFormat="1" ht="12.75" customHeight="1" x14ac:dyDescent="0.25">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row>
    <row r="36" spans="2:35" s="165" customFormat="1" ht="12.75" customHeight="1" x14ac:dyDescent="0.25">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row>
    <row r="37" spans="2:35" s="165" customFormat="1" ht="12.75" customHeight="1" x14ac:dyDescent="0.25">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row>
    <row r="38" spans="2:35" s="165" customFormat="1" ht="12.75" customHeight="1" x14ac:dyDescent="0.2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row>
    <row r="39" spans="2:35" s="165" customFormat="1" ht="12.75" customHeight="1" x14ac:dyDescent="0.25">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2:35" s="165" customFormat="1" ht="12.75" customHeight="1" x14ac:dyDescent="0.2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row>
    <row r="50" spans="1:35" ht="12.75" customHeight="1" x14ac:dyDescent="0.2">
      <c r="A50" s="167" t="s">
        <v>150</v>
      </c>
    </row>
    <row r="51" spans="1:35" s="170" customFormat="1" ht="12.75" customHeight="1" x14ac:dyDescent="0.25">
      <c r="B51" s="171" t="s">
        <v>151</v>
      </c>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row>
    <row r="52" spans="1:35" ht="12.75" customHeight="1" x14ac:dyDescent="0.2">
      <c r="B52" s="172" t="s">
        <v>75</v>
      </c>
    </row>
    <row r="53" spans="1:35" ht="12.75" customHeight="1" x14ac:dyDescent="0.2">
      <c r="B53" s="173" t="s">
        <v>152</v>
      </c>
    </row>
    <row r="54" spans="1:35" ht="12.75" customHeight="1" x14ac:dyDescent="0.2">
      <c r="B54" s="173" t="s">
        <v>153</v>
      </c>
    </row>
    <row r="55" spans="1:35" ht="12.75" customHeight="1" x14ac:dyDescent="0.2">
      <c r="B55" s="173" t="s">
        <v>154</v>
      </c>
    </row>
    <row r="56" spans="1:35" ht="12.75" customHeight="1" x14ac:dyDescent="0.2">
      <c r="B56" s="173" t="s">
        <v>121</v>
      </c>
    </row>
    <row r="57" spans="1:35" ht="12.75" customHeight="1" x14ac:dyDescent="0.2">
      <c r="B57" s="173" t="s">
        <v>155</v>
      </c>
    </row>
    <row r="58" spans="1:35" ht="12.75" customHeight="1" x14ac:dyDescent="0.2">
      <c r="B58" s="173" t="s">
        <v>156</v>
      </c>
    </row>
    <row r="59" spans="1:35" ht="12.75" customHeight="1" x14ac:dyDescent="0.2">
      <c r="B59" s="173" t="s">
        <v>157</v>
      </c>
    </row>
    <row r="60" spans="1:35" ht="12.75" customHeight="1" x14ac:dyDescent="0.2">
      <c r="B60" s="173" t="s">
        <v>158</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60" t="s">
        <v>18</v>
      </c>
      <c r="B1" s="360"/>
      <c r="C1" s="360"/>
      <c r="D1" s="360"/>
      <c r="E1" s="360"/>
      <c r="F1" s="360"/>
      <c r="G1" s="360"/>
      <c r="H1" s="360"/>
      <c r="I1" s="360"/>
      <c r="J1" s="360"/>
      <c r="K1" s="360"/>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74" t="s">
        <v>159</v>
      </c>
      <c r="C2" s="175"/>
      <c r="D2" s="175"/>
      <c r="E2" s="175"/>
      <c r="F2" s="175"/>
      <c r="G2" s="175"/>
      <c r="H2" s="175"/>
    </row>
    <row r="3" spans="1:39" s="173" customFormat="1" ht="40.5" customHeight="1" x14ac:dyDescent="0.2">
      <c r="B3" s="176" t="s">
        <v>160</v>
      </c>
      <c r="C3" s="177" t="s">
        <v>161</v>
      </c>
      <c r="D3" s="177" t="s">
        <v>162</v>
      </c>
      <c r="E3" s="177" t="s">
        <v>82</v>
      </c>
      <c r="F3" s="177" t="s">
        <v>163</v>
      </c>
      <c r="G3" s="177" t="s">
        <v>164</v>
      </c>
      <c r="H3" s="177" t="s">
        <v>165</v>
      </c>
      <c r="I3" s="178" t="s">
        <v>17</v>
      </c>
      <c r="J3" s="177" t="s">
        <v>166</v>
      </c>
      <c r="K3" s="177" t="s">
        <v>167</v>
      </c>
    </row>
    <row r="4" spans="1:39" s="173" customFormat="1" x14ac:dyDescent="0.2">
      <c r="B4" s="52" t="s">
        <v>362</v>
      </c>
      <c r="C4" s="36" t="s">
        <v>371</v>
      </c>
      <c r="D4" s="179">
        <v>2</v>
      </c>
      <c r="E4" s="179">
        <v>1</v>
      </c>
      <c r="F4" s="179">
        <v>1</v>
      </c>
      <c r="G4" s="179">
        <v>1</v>
      </c>
      <c r="H4" s="180">
        <v>1</v>
      </c>
      <c r="I4" s="181" t="str">
        <f t="shared" ref="I4:I6" si="0">IF(D4&lt;&gt;"",D4&amp;","&amp;E4&amp;","&amp;F4&amp;","&amp;G4&amp;","&amp;H4,"0,0,0,0,0")</f>
        <v>2,1,1,1,1</v>
      </c>
      <c r="J4" s="182" t="s">
        <v>168</v>
      </c>
      <c r="K4" s="183" t="s">
        <v>169</v>
      </c>
    </row>
    <row r="5" spans="1:39" s="173" customFormat="1" ht="15.75" x14ac:dyDescent="0.3">
      <c r="B5" s="52" t="s">
        <v>369</v>
      </c>
      <c r="C5" s="36" t="s">
        <v>372</v>
      </c>
      <c r="D5" s="179">
        <v>2</v>
      </c>
      <c r="E5" s="179">
        <v>2</v>
      </c>
      <c r="F5" s="179">
        <v>1</v>
      </c>
      <c r="G5" s="179">
        <v>1</v>
      </c>
      <c r="H5" s="180">
        <v>2</v>
      </c>
      <c r="I5" s="181" t="str">
        <f t="shared" si="0"/>
        <v>2,2,1,1,2</v>
      </c>
      <c r="J5" s="182" t="s">
        <v>168</v>
      </c>
      <c r="K5" s="183" t="s">
        <v>169</v>
      </c>
    </row>
    <row r="6" spans="1:39" s="173" customFormat="1" x14ac:dyDescent="0.2">
      <c r="B6" s="52" t="s">
        <v>370</v>
      </c>
      <c r="C6" s="36" t="s">
        <v>372</v>
      </c>
      <c r="D6" s="179">
        <v>2</v>
      </c>
      <c r="E6" s="179">
        <v>2</v>
      </c>
      <c r="F6" s="179">
        <v>1</v>
      </c>
      <c r="G6" s="179">
        <v>1</v>
      </c>
      <c r="H6" s="180">
        <v>2</v>
      </c>
      <c r="I6" s="181" t="str">
        <f t="shared" si="0"/>
        <v>2,2,1,1,2</v>
      </c>
      <c r="J6" s="182" t="s">
        <v>168</v>
      </c>
      <c r="K6" s="183" t="s">
        <v>169</v>
      </c>
    </row>
    <row r="7" spans="1:39" s="173" customFormat="1" x14ac:dyDescent="0.2">
      <c r="B7" s="54"/>
      <c r="C7" s="184"/>
      <c r="D7" s="179"/>
      <c r="E7" s="179"/>
      <c r="F7" s="179"/>
      <c r="G7" s="179"/>
      <c r="H7" s="180"/>
      <c r="I7" s="181"/>
      <c r="J7" s="182" t="s">
        <v>168</v>
      </c>
      <c r="K7" s="183" t="s">
        <v>169</v>
      </c>
    </row>
    <row r="8" spans="1:39" s="173" customFormat="1" ht="12.75" customHeight="1" x14ac:dyDescent="0.2">
      <c r="B8" s="185" t="s">
        <v>69</v>
      </c>
      <c r="C8" s="186"/>
      <c r="D8" s="186"/>
      <c r="E8" s="186"/>
      <c r="F8" s="186"/>
      <c r="G8" s="186"/>
      <c r="H8" s="186"/>
      <c r="I8" s="187" t="str">
        <f>MAX(D4:D7)&amp;","&amp;MAX(E4:E7)&amp;","&amp;MAX(F4:F7)&amp;","&amp;MAX(G4:G7)&amp;","&amp;MAX(H4:H7)</f>
        <v>2,2,1,1,2</v>
      </c>
      <c r="J8" s="392"/>
      <c r="K8" s="392"/>
    </row>
    <row r="9" spans="1:39" ht="20.25" x14ac:dyDescent="0.3">
      <c r="B9" s="8"/>
      <c r="C9" s="8"/>
      <c r="D9" s="8"/>
      <c r="E9" s="8"/>
      <c r="F9" s="8"/>
      <c r="G9" s="8"/>
      <c r="H9" s="8"/>
      <c r="I9" s="70"/>
      <c r="O9" s="8"/>
      <c r="P9" s="8"/>
      <c r="Q9" s="8"/>
      <c r="R9" s="8"/>
      <c r="S9" s="8"/>
      <c r="T9" s="8"/>
      <c r="U9" s="8"/>
      <c r="V9" s="8"/>
      <c r="W9" s="8"/>
      <c r="X9" s="8"/>
      <c r="Y9" s="8"/>
      <c r="Z9" s="8"/>
      <c r="AA9" s="8"/>
      <c r="AB9" s="8"/>
      <c r="AC9" s="8"/>
      <c r="AD9" s="8"/>
      <c r="AE9" s="8"/>
      <c r="AF9" s="8"/>
      <c r="AG9" s="8"/>
      <c r="AH9" s="8"/>
      <c r="AI9" s="8"/>
      <c r="AJ9" s="8"/>
      <c r="AK9" s="8"/>
      <c r="AL9" s="8"/>
      <c r="AM9" s="8"/>
    </row>
    <row r="10" spans="1:39" ht="20.25" x14ac:dyDescent="0.3">
      <c r="A10" s="174" t="s">
        <v>170</v>
      </c>
      <c r="C10" s="8"/>
      <c r="D10" s="8"/>
      <c r="E10" s="8"/>
      <c r="F10" s="8"/>
      <c r="G10" s="8"/>
      <c r="H10" s="70"/>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9" s="189" customFormat="1" ht="13.5" thickBot="1" x14ac:dyDescent="0.25">
      <c r="A11" s="188" t="s">
        <v>171</v>
      </c>
    </row>
    <row r="12" spans="1:39" ht="17.25" customHeight="1" thickBot="1" x14ac:dyDescent="0.25">
      <c r="B12" s="393" t="s">
        <v>172</v>
      </c>
      <c r="C12" s="395" t="s">
        <v>173</v>
      </c>
      <c r="D12" s="396"/>
      <c r="E12" s="396"/>
      <c r="F12" s="396"/>
      <c r="G12" s="397"/>
    </row>
    <row r="13" spans="1:39" ht="13.5" thickBot="1" x14ac:dyDescent="0.25">
      <c r="B13" s="394"/>
      <c r="C13" s="190">
        <v>1</v>
      </c>
      <c r="D13" s="190">
        <v>2</v>
      </c>
      <c r="E13" s="190">
        <v>3</v>
      </c>
      <c r="F13" s="190">
        <v>4</v>
      </c>
      <c r="G13" s="190">
        <v>5</v>
      </c>
    </row>
    <row r="14" spans="1:39" ht="72.75" thickBot="1" x14ac:dyDescent="0.25">
      <c r="B14" s="398" t="s">
        <v>174</v>
      </c>
      <c r="C14" s="191" t="s">
        <v>175</v>
      </c>
      <c r="D14" s="191" t="s">
        <v>176</v>
      </c>
      <c r="E14" s="191" t="s">
        <v>177</v>
      </c>
      <c r="F14" s="191" t="s">
        <v>178</v>
      </c>
      <c r="G14" s="191" t="s">
        <v>179</v>
      </c>
    </row>
    <row r="15" spans="1:39" ht="24" customHeight="1" thickBot="1" x14ac:dyDescent="0.25">
      <c r="B15" s="399"/>
      <c r="C15" s="401" t="s">
        <v>180</v>
      </c>
      <c r="D15" s="402"/>
      <c r="E15" s="401" t="s">
        <v>181</v>
      </c>
      <c r="F15" s="403"/>
      <c r="G15" s="402"/>
    </row>
    <row r="16" spans="1:39" ht="36.75" thickBot="1" x14ac:dyDescent="0.25">
      <c r="B16" s="400"/>
      <c r="C16" s="192" t="s">
        <v>182</v>
      </c>
      <c r="D16" s="404" t="s">
        <v>183</v>
      </c>
      <c r="E16" s="405"/>
      <c r="F16" s="406" t="s">
        <v>184</v>
      </c>
      <c r="G16" s="407"/>
    </row>
    <row r="17" spans="1:18" ht="60.75" thickBot="1" x14ac:dyDescent="0.25">
      <c r="B17" s="193" t="s">
        <v>82</v>
      </c>
      <c r="C17" s="191" t="s">
        <v>185</v>
      </c>
      <c r="D17" s="191" t="s">
        <v>186</v>
      </c>
      <c r="E17" s="191" t="s">
        <v>187</v>
      </c>
      <c r="F17" s="191" t="s">
        <v>188</v>
      </c>
      <c r="G17" s="191" t="s">
        <v>189</v>
      </c>
    </row>
    <row r="18" spans="1:18" ht="44.25" customHeight="1" thickBot="1" x14ac:dyDescent="0.25">
      <c r="B18" s="193" t="s">
        <v>163</v>
      </c>
      <c r="C18" s="191" t="s">
        <v>190</v>
      </c>
      <c r="D18" s="191" t="s">
        <v>191</v>
      </c>
      <c r="E18" s="191" t="s">
        <v>192</v>
      </c>
      <c r="F18" s="191" t="s">
        <v>193</v>
      </c>
      <c r="G18" s="191" t="s">
        <v>194</v>
      </c>
    </row>
    <row r="19" spans="1:18" ht="44.25" customHeight="1" thickBot="1" x14ac:dyDescent="0.25">
      <c r="B19" s="193" t="s">
        <v>164</v>
      </c>
      <c r="C19" s="191" t="s">
        <v>195</v>
      </c>
      <c r="D19" s="191" t="s">
        <v>196</v>
      </c>
      <c r="E19" s="191" t="s">
        <v>197</v>
      </c>
      <c r="F19" s="191" t="s">
        <v>198</v>
      </c>
      <c r="G19" s="191" t="s">
        <v>199</v>
      </c>
    </row>
    <row r="20" spans="1:18" ht="44.25" customHeight="1" thickBot="1" x14ac:dyDescent="0.25">
      <c r="B20" s="193" t="s">
        <v>200</v>
      </c>
      <c r="C20" s="191" t="s">
        <v>201</v>
      </c>
      <c r="D20" s="401" t="s">
        <v>202</v>
      </c>
      <c r="E20" s="402"/>
      <c r="F20" s="191" t="s">
        <v>203</v>
      </c>
      <c r="G20" s="191" t="s">
        <v>204</v>
      </c>
    </row>
    <row r="21" spans="1:18" x14ac:dyDescent="0.2">
      <c r="B21" s="194"/>
      <c r="C21" s="195"/>
      <c r="D21" s="195"/>
      <c r="E21" s="195"/>
      <c r="F21" s="195"/>
      <c r="G21" s="195"/>
    </row>
    <row r="22" spans="1:18" customFormat="1" ht="15" x14ac:dyDescent="0.25">
      <c r="A22" s="196" t="s">
        <v>205</v>
      </c>
      <c r="C22" s="197"/>
      <c r="D22" s="197"/>
      <c r="E22" s="197"/>
      <c r="F22" s="197"/>
      <c r="G22" s="197"/>
      <c r="H22" s="197"/>
      <c r="I22" s="197"/>
      <c r="J22" s="197"/>
      <c r="K22" s="197"/>
      <c r="L22" s="197"/>
      <c r="M22" s="197"/>
      <c r="N22" s="197"/>
      <c r="O22" s="197"/>
      <c r="P22" s="197"/>
      <c r="Q22" s="197"/>
      <c r="R22" s="197"/>
    </row>
    <row r="23" spans="1:18" customFormat="1" ht="15" x14ac:dyDescent="0.25">
      <c r="B23" s="198" t="s">
        <v>206</v>
      </c>
      <c r="C23" s="199"/>
      <c r="D23" s="199"/>
      <c r="E23" s="199"/>
      <c r="F23" s="199"/>
      <c r="G23" s="199"/>
      <c r="H23" s="200"/>
      <c r="I23" s="197"/>
      <c r="J23" s="197"/>
      <c r="K23" s="197"/>
      <c r="L23" s="197"/>
      <c r="M23" s="197"/>
      <c r="N23" s="197"/>
      <c r="O23" s="197"/>
      <c r="P23" s="197"/>
      <c r="Q23" s="197"/>
      <c r="R23" s="197"/>
    </row>
    <row r="24" spans="1:18" customFormat="1" ht="65.25" customHeight="1" x14ac:dyDescent="0.25">
      <c r="B24" s="201"/>
      <c r="C24" s="373" t="s">
        <v>207</v>
      </c>
      <c r="D24" s="374"/>
      <c r="E24" s="374"/>
      <c r="F24" s="374"/>
      <c r="G24" s="374"/>
      <c r="H24" s="375"/>
      <c r="N24" s="202"/>
      <c r="O24" s="202"/>
      <c r="P24" s="202"/>
      <c r="Q24" s="202"/>
      <c r="R24" s="202"/>
    </row>
    <row r="25" spans="1:18" customFormat="1" ht="15" x14ac:dyDescent="0.25">
      <c r="B25" s="201"/>
      <c r="C25" s="203" t="s">
        <v>208</v>
      </c>
      <c r="D25" s="204"/>
      <c r="E25" s="204"/>
      <c r="F25" s="204"/>
      <c r="G25" s="204"/>
      <c r="H25" s="205"/>
      <c r="I25" s="197"/>
      <c r="J25" s="197"/>
      <c r="K25" s="197"/>
      <c r="L25" s="197"/>
      <c r="M25" s="197"/>
      <c r="N25" s="197"/>
      <c r="O25" s="197"/>
      <c r="P25" s="197"/>
      <c r="Q25" s="197"/>
      <c r="R25" s="197"/>
    </row>
    <row r="26" spans="1:18" customFormat="1" ht="15" x14ac:dyDescent="0.25">
      <c r="B26" s="201"/>
      <c r="C26" s="206" t="s">
        <v>209</v>
      </c>
      <c r="D26" s="207"/>
      <c r="E26" s="207"/>
      <c r="F26" s="207"/>
      <c r="G26" s="207"/>
      <c r="H26" s="208"/>
      <c r="I26" s="197"/>
      <c r="J26" s="197"/>
      <c r="K26" s="197"/>
      <c r="L26" s="197"/>
      <c r="M26" s="197"/>
      <c r="N26" s="197"/>
      <c r="O26" s="197"/>
      <c r="P26" s="197"/>
      <c r="Q26" s="197"/>
      <c r="R26" s="197"/>
    </row>
    <row r="27" spans="1:18" customFormat="1" ht="15" x14ac:dyDescent="0.25">
      <c r="B27" s="201"/>
      <c r="C27" s="206" t="s">
        <v>210</v>
      </c>
      <c r="D27" s="207"/>
      <c r="E27" s="207"/>
      <c r="F27" s="207"/>
      <c r="G27" s="207"/>
      <c r="H27" s="208"/>
      <c r="I27" s="197"/>
      <c r="J27" s="197"/>
      <c r="K27" s="197"/>
      <c r="L27" s="197"/>
      <c r="M27" s="197"/>
      <c r="N27" s="197"/>
      <c r="O27" s="197"/>
      <c r="P27" s="197"/>
      <c r="Q27" s="197"/>
      <c r="R27" s="197"/>
    </row>
    <row r="28" spans="1:18" customFormat="1" ht="15" x14ac:dyDescent="0.25">
      <c r="B28" s="201"/>
      <c r="C28" s="206" t="s">
        <v>211</v>
      </c>
      <c r="D28" s="207"/>
      <c r="E28" s="207"/>
      <c r="F28" s="207"/>
      <c r="G28" s="207"/>
      <c r="H28" s="208"/>
      <c r="I28" s="197"/>
      <c r="J28" s="197"/>
      <c r="K28" s="197"/>
      <c r="L28" s="197"/>
      <c r="M28" s="197"/>
      <c r="N28" s="197"/>
      <c r="O28" s="197"/>
      <c r="P28" s="197"/>
      <c r="Q28" s="197"/>
      <c r="R28" s="197"/>
    </row>
    <row r="29" spans="1:18" customFormat="1" ht="15" x14ac:dyDescent="0.25">
      <c r="B29" s="201"/>
      <c r="C29" s="206" t="s">
        <v>212</v>
      </c>
      <c r="D29" s="207"/>
      <c r="E29" s="207"/>
      <c r="F29" s="207"/>
      <c r="G29" s="207"/>
      <c r="H29" s="208"/>
      <c r="I29" s="197"/>
      <c r="J29" s="197"/>
      <c r="K29" s="197"/>
      <c r="L29" s="197"/>
      <c r="M29" s="197"/>
      <c r="N29" s="197"/>
      <c r="O29" s="197"/>
      <c r="P29" s="197"/>
      <c r="Q29" s="197"/>
      <c r="R29" s="197"/>
    </row>
    <row r="30" spans="1:18" customFormat="1" ht="41.25" customHeight="1" x14ac:dyDescent="0.25">
      <c r="B30" s="201"/>
      <c r="C30" s="389" t="s">
        <v>213</v>
      </c>
      <c r="D30" s="390"/>
      <c r="E30" s="390"/>
      <c r="F30" s="390"/>
      <c r="G30" s="390"/>
      <c r="H30" s="391"/>
      <c r="N30" s="209"/>
      <c r="O30" s="209"/>
      <c r="P30" s="209"/>
      <c r="Q30" s="197"/>
      <c r="R30" s="197"/>
    </row>
    <row r="31" spans="1:18" customFormat="1" ht="38.25" customHeight="1" x14ac:dyDescent="0.25">
      <c r="B31" s="210"/>
      <c r="C31" s="373" t="s">
        <v>214</v>
      </c>
      <c r="D31" s="374"/>
      <c r="E31" s="374"/>
      <c r="F31" s="374"/>
      <c r="G31" s="374"/>
      <c r="H31" s="375"/>
      <c r="N31" s="202"/>
      <c r="O31" s="202"/>
      <c r="P31" s="202"/>
      <c r="Q31" s="202"/>
      <c r="R31" s="197"/>
    </row>
    <row r="32" spans="1:18" customFormat="1" ht="43.5" customHeight="1" x14ac:dyDescent="0.25">
      <c r="B32" s="373" t="s">
        <v>215</v>
      </c>
      <c r="C32" s="374"/>
      <c r="D32" s="374"/>
      <c r="E32" s="374"/>
      <c r="F32" s="374"/>
      <c r="G32" s="374"/>
      <c r="H32" s="375"/>
      <c r="I32" s="197"/>
      <c r="J32" s="197"/>
      <c r="K32" s="197"/>
      <c r="L32" s="197"/>
      <c r="M32" s="197"/>
      <c r="N32" s="197"/>
      <c r="O32" s="197"/>
      <c r="P32" s="197"/>
      <c r="Q32" s="197"/>
      <c r="R32" s="197"/>
    </row>
    <row r="33" spans="1:9" customFormat="1" ht="49.5" customHeight="1" x14ac:dyDescent="0.25">
      <c r="B33" s="373" t="s">
        <v>216</v>
      </c>
      <c r="C33" s="374"/>
      <c r="D33" s="374"/>
      <c r="E33" s="374"/>
      <c r="F33" s="374"/>
      <c r="G33" s="374"/>
      <c r="H33" s="375"/>
      <c r="I33" s="211"/>
    </row>
    <row r="34" spans="1:9" customFormat="1" ht="46.5" customHeight="1" x14ac:dyDescent="0.25">
      <c r="B34" s="373" t="s">
        <v>217</v>
      </c>
      <c r="C34" s="374"/>
      <c r="D34" s="374"/>
      <c r="E34" s="374"/>
      <c r="F34" s="374"/>
      <c r="G34" s="374"/>
      <c r="H34" s="375"/>
      <c r="I34" s="211"/>
    </row>
    <row r="35" spans="1:9" customFormat="1" ht="30" customHeight="1" x14ac:dyDescent="0.25">
      <c r="B35" s="373" t="s">
        <v>218</v>
      </c>
      <c r="C35" s="374"/>
      <c r="D35" s="374"/>
      <c r="E35" s="374"/>
      <c r="F35" s="374"/>
      <c r="G35" s="374"/>
      <c r="H35" s="375"/>
      <c r="I35" s="211"/>
    </row>
    <row r="36" spans="1:9" customFormat="1" ht="15" customHeight="1" x14ac:dyDescent="0.25">
      <c r="A36" s="212" t="s">
        <v>219</v>
      </c>
      <c r="B36" s="212"/>
      <c r="I36" s="213"/>
    </row>
    <row r="37" spans="1:9" customFormat="1" ht="30" customHeight="1" x14ac:dyDescent="0.25">
      <c r="B37" s="376" t="s">
        <v>220</v>
      </c>
      <c r="C37" s="377"/>
      <c r="D37" s="377"/>
      <c r="E37" s="377"/>
      <c r="F37" s="377"/>
      <c r="G37" s="377"/>
      <c r="H37" s="378"/>
    </row>
    <row r="38" spans="1:9" customFormat="1" ht="12.75" customHeight="1" x14ac:dyDescent="0.25">
      <c r="B38" s="379" t="s">
        <v>221</v>
      </c>
      <c r="C38" s="380"/>
      <c r="D38" s="380"/>
      <c r="E38" s="380"/>
      <c r="F38" s="380"/>
      <c r="G38" s="214"/>
      <c r="H38" s="215"/>
    </row>
    <row r="39" spans="1:9" customFormat="1" ht="29.25" customHeight="1" x14ac:dyDescent="0.25">
      <c r="B39" s="381" t="s">
        <v>222</v>
      </c>
      <c r="C39" s="382"/>
      <c r="D39" s="382"/>
      <c r="E39" s="382"/>
      <c r="F39" s="382"/>
      <c r="G39" s="382"/>
      <c r="H39" s="383"/>
    </row>
    <row r="40" spans="1:9" customFormat="1" ht="15" customHeight="1" x14ac:dyDescent="0.25">
      <c r="B40" s="216" t="s">
        <v>223</v>
      </c>
      <c r="C40" s="214"/>
      <c r="D40" s="214"/>
      <c r="E40" s="214"/>
      <c r="F40" s="214"/>
      <c r="G40" s="214"/>
      <c r="H40" s="215"/>
    </row>
    <row r="41" spans="1:9" customFormat="1" ht="30.75" customHeight="1" x14ac:dyDescent="0.25">
      <c r="B41" s="381" t="s">
        <v>224</v>
      </c>
      <c r="C41" s="382"/>
      <c r="D41" s="382"/>
      <c r="E41" s="382"/>
      <c r="F41" s="382"/>
      <c r="G41" s="382"/>
      <c r="H41" s="383"/>
    </row>
    <row r="42" spans="1:9" customFormat="1" ht="12.75" customHeight="1" x14ac:dyDescent="0.25">
      <c r="B42" s="384" t="s">
        <v>225</v>
      </c>
      <c r="C42" s="385"/>
      <c r="D42" s="385"/>
      <c r="E42" s="385"/>
      <c r="F42" s="385"/>
      <c r="G42" s="385"/>
      <c r="H42" s="215"/>
    </row>
    <row r="43" spans="1:9" customFormat="1" ht="35.25" customHeight="1" x14ac:dyDescent="0.25">
      <c r="B43" s="381" t="s">
        <v>226</v>
      </c>
      <c r="C43" s="382"/>
      <c r="D43" s="382"/>
      <c r="E43" s="382"/>
      <c r="F43" s="382"/>
      <c r="G43" s="382"/>
      <c r="H43" s="383"/>
    </row>
    <row r="44" spans="1:9" customFormat="1" ht="24.75" customHeight="1" x14ac:dyDescent="0.25">
      <c r="B44" s="386" t="s">
        <v>227</v>
      </c>
      <c r="C44" s="387"/>
      <c r="D44" s="387"/>
      <c r="E44" s="387"/>
      <c r="F44" s="387"/>
      <c r="G44" s="387"/>
      <c r="H44" s="388"/>
    </row>
    <row r="45" spans="1:9" customFormat="1" ht="27.75" customHeight="1" x14ac:dyDescent="0.25">
      <c r="B45" s="389" t="s">
        <v>228</v>
      </c>
      <c r="C45" s="390"/>
      <c r="D45" s="390"/>
      <c r="E45" s="390"/>
      <c r="F45" s="390"/>
      <c r="G45" s="390"/>
      <c r="H45" s="391"/>
    </row>
    <row r="46" spans="1:9" customFormat="1" ht="21" customHeight="1" x14ac:dyDescent="0.25">
      <c r="B46" s="373" t="s">
        <v>229</v>
      </c>
      <c r="C46" s="374"/>
      <c r="D46" s="374"/>
      <c r="E46" s="374"/>
      <c r="F46" s="374"/>
      <c r="G46" s="374"/>
      <c r="H46" s="375"/>
    </row>
    <row r="47" spans="1:9" customFormat="1" ht="26.25" customHeight="1" x14ac:dyDescent="0.25">
      <c r="B47" s="372" t="s">
        <v>230</v>
      </c>
      <c r="C47" s="372"/>
      <c r="D47" s="372"/>
      <c r="E47" s="372"/>
      <c r="F47" s="372"/>
      <c r="G47" s="372"/>
      <c r="H47" s="372"/>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145"/>
  <sheetViews>
    <sheetView zoomScaleNormal="100" workbookViewId="0">
      <selection activeCell="L109" sqref="L109"/>
    </sheetView>
  </sheetViews>
  <sheetFormatPr defaultRowHeight="15" x14ac:dyDescent="0.25"/>
  <cols>
    <col min="1" max="1" width="35.28515625" style="225" customWidth="1"/>
    <col min="2" max="2" width="11" style="225" customWidth="1"/>
    <col min="3" max="3" width="13.85546875" style="225" customWidth="1"/>
    <col min="4" max="4" width="15.140625" style="225" customWidth="1"/>
    <col min="5" max="6" width="11" style="225" customWidth="1"/>
    <col min="7" max="7" width="9.140625" style="225" customWidth="1"/>
    <col min="8" max="8" width="18" style="225" customWidth="1"/>
    <col min="9" max="9" width="12.5703125" style="225" customWidth="1"/>
    <col min="11" max="11" width="16.85546875" customWidth="1"/>
    <col min="12" max="12" width="12" customWidth="1"/>
    <col min="14" max="14" width="22" customWidth="1"/>
    <col min="17" max="17" width="9.14062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70" t="s">
        <v>243</v>
      </c>
    </row>
    <row r="2" spans="1:9" s="218" customFormat="1" ht="18" customHeight="1" x14ac:dyDescent="0.25">
      <c r="A2" s="217" t="s">
        <v>19</v>
      </c>
      <c r="C2" s="219"/>
      <c r="D2" s="220"/>
      <c r="E2" s="220"/>
      <c r="F2" s="220"/>
      <c r="G2" s="220"/>
      <c r="H2" s="220"/>
      <c r="I2" s="217" t="s">
        <v>60</v>
      </c>
    </row>
    <row r="3" spans="1:9" s="218" customFormat="1" x14ac:dyDescent="0.2">
      <c r="A3" s="221" t="s">
        <v>244</v>
      </c>
      <c r="C3" s="222"/>
    </row>
    <row r="4" spans="1:9" s="218" customFormat="1" ht="12.75" x14ac:dyDescent="0.2">
      <c r="A4" s="223" t="s">
        <v>231</v>
      </c>
      <c r="B4" s="223" t="s">
        <v>56</v>
      </c>
      <c r="C4" s="223" t="s">
        <v>68</v>
      </c>
      <c r="D4" s="223" t="s">
        <v>232</v>
      </c>
      <c r="E4" s="224" t="s">
        <v>22</v>
      </c>
    </row>
    <row r="5" spans="1:9" x14ac:dyDescent="0.25">
      <c r="A5" t="s">
        <v>245</v>
      </c>
      <c r="B5" s="243">
        <v>27</v>
      </c>
      <c r="C5" s="243" t="s">
        <v>246</v>
      </c>
      <c r="I5" s="225" t="s">
        <v>247</v>
      </c>
    </row>
    <row r="6" spans="1:9" x14ac:dyDescent="0.25">
      <c r="A6" t="s">
        <v>248</v>
      </c>
      <c r="B6" s="243">
        <v>1380</v>
      </c>
      <c r="C6" s="243" t="s">
        <v>249</v>
      </c>
      <c r="I6" s="225" t="s">
        <v>247</v>
      </c>
    </row>
    <row r="7" spans="1:9" x14ac:dyDescent="0.25">
      <c r="A7" t="s">
        <v>231</v>
      </c>
      <c r="B7" s="243">
        <v>120</v>
      </c>
      <c r="C7" s="243" t="s">
        <v>250</v>
      </c>
      <c r="I7" s="225" t="s">
        <v>247</v>
      </c>
    </row>
    <row r="8" spans="1:9" x14ac:dyDescent="0.25">
      <c r="A8" t="s">
        <v>251</v>
      </c>
      <c r="B8" s="243">
        <v>43.611499999999999</v>
      </c>
      <c r="C8" s="243" t="s">
        <v>252</v>
      </c>
      <c r="I8" s="225" t="s">
        <v>247</v>
      </c>
    </row>
    <row r="9" spans="1:9" x14ac:dyDescent="0.25">
      <c r="A9" t="s">
        <v>253</v>
      </c>
      <c r="B9" s="244">
        <v>54327200</v>
      </c>
      <c r="C9" s="243" t="s">
        <v>254</v>
      </c>
      <c r="I9" s="225" t="s">
        <v>247</v>
      </c>
    </row>
    <row r="10" spans="1:9" x14ac:dyDescent="0.25">
      <c r="A10" t="s">
        <v>255</v>
      </c>
      <c r="B10" s="243">
        <v>0</v>
      </c>
      <c r="C10" s="243" t="s">
        <v>256</v>
      </c>
      <c r="I10" s="225" t="s">
        <v>247</v>
      </c>
    </row>
    <row r="11" spans="1:9" x14ac:dyDescent="0.25">
      <c r="A11" t="s">
        <v>257</v>
      </c>
      <c r="B11" s="243">
        <v>8.8009999999999998E-3</v>
      </c>
      <c r="C11" s="243" t="s">
        <v>256</v>
      </c>
      <c r="I11" s="225" t="s">
        <v>247</v>
      </c>
    </row>
    <row r="12" spans="1:9" x14ac:dyDescent="0.25">
      <c r="A12" s="245" t="s">
        <v>258</v>
      </c>
      <c r="B12" s="246">
        <v>0.91869199999999995</v>
      </c>
      <c r="C12" s="246" t="s">
        <v>256</v>
      </c>
      <c r="D12" s="247"/>
      <c r="I12" s="225" t="s">
        <v>247</v>
      </c>
    </row>
    <row r="13" spans="1:9" x14ac:dyDescent="0.25">
      <c r="A13" s="245" t="s">
        <v>259</v>
      </c>
      <c r="B13" s="246">
        <v>9.1009999999999997E-3</v>
      </c>
      <c r="C13" s="246" t="s">
        <v>256</v>
      </c>
      <c r="D13" s="247"/>
      <c r="I13" s="225" t="s">
        <v>247</v>
      </c>
    </row>
    <row r="14" spans="1:9" x14ac:dyDescent="0.25">
      <c r="A14" t="s">
        <v>260</v>
      </c>
      <c r="B14" s="243">
        <v>1.5102000000000001E-2</v>
      </c>
      <c r="C14" s="243" t="s">
        <v>256</v>
      </c>
      <c r="I14" s="225" t="s">
        <v>247</v>
      </c>
    </row>
    <row r="15" spans="1:9" x14ac:dyDescent="0.25">
      <c r="A15" t="s">
        <v>261</v>
      </c>
      <c r="B15" s="243">
        <v>1.3501000000000001E-2</v>
      </c>
      <c r="C15" s="243" t="s">
        <v>256</v>
      </c>
      <c r="I15" s="225" t="s">
        <v>247</v>
      </c>
    </row>
    <row r="16" spans="1:9" x14ac:dyDescent="0.25">
      <c r="A16" t="s">
        <v>262</v>
      </c>
      <c r="B16" s="243">
        <v>1.6001999999999999E-2</v>
      </c>
      <c r="C16" s="243" t="s">
        <v>256</v>
      </c>
      <c r="I16" s="225" t="s">
        <v>247</v>
      </c>
    </row>
    <row r="17" spans="1:9" x14ac:dyDescent="0.25">
      <c r="A17" t="s">
        <v>263</v>
      </c>
      <c r="B17" s="243">
        <v>2.8999999999999998E-3</v>
      </c>
      <c r="C17" s="243" t="s">
        <v>256</v>
      </c>
      <c r="I17" s="225" t="s">
        <v>247</v>
      </c>
    </row>
    <row r="18" spans="1:9" x14ac:dyDescent="0.25">
      <c r="A18" t="s">
        <v>264</v>
      </c>
      <c r="B18" s="243">
        <v>7.4009999999999996E-3</v>
      </c>
      <c r="C18" s="243" t="s">
        <v>256</v>
      </c>
      <c r="I18" s="225" t="s">
        <v>247</v>
      </c>
    </row>
    <row r="19" spans="1:9" x14ac:dyDescent="0.25">
      <c r="A19" t="s">
        <v>265</v>
      </c>
      <c r="B19" s="243">
        <v>8.5000000000000006E-3</v>
      </c>
      <c r="C19" s="243" t="s">
        <v>256</v>
      </c>
      <c r="I19" s="225" t="s">
        <v>247</v>
      </c>
    </row>
    <row r="20" spans="1:9" x14ac:dyDescent="0.25">
      <c r="A20" t="s">
        <v>69</v>
      </c>
      <c r="B20" s="243">
        <f>SUM(B10:B19)</f>
        <v>0.99999999999999978</v>
      </c>
      <c r="C20" s="243" t="s">
        <v>256</v>
      </c>
      <c r="I20" s="225" t="s">
        <v>247</v>
      </c>
    </row>
    <row r="21" spans="1:9" x14ac:dyDescent="0.25">
      <c r="A21"/>
      <c r="B21" s="243"/>
      <c r="C21" s="243"/>
    </row>
    <row r="22" spans="1:9" x14ac:dyDescent="0.25">
      <c r="A22" s="223" t="s">
        <v>231</v>
      </c>
      <c r="B22" s="223" t="s">
        <v>56</v>
      </c>
      <c r="C22" s="223" t="s">
        <v>68</v>
      </c>
      <c r="D22" s="223" t="s">
        <v>232</v>
      </c>
      <c r="E22" s="224" t="s">
        <v>22</v>
      </c>
    </row>
    <row r="23" spans="1:9" x14ac:dyDescent="0.25">
      <c r="A23" s="225" t="s">
        <v>266</v>
      </c>
    </row>
    <row r="24" spans="1:9" x14ac:dyDescent="0.25">
      <c r="A24" s="225" t="s">
        <v>255</v>
      </c>
      <c r="B24" s="225">
        <v>2</v>
      </c>
      <c r="C24" s="225" t="s">
        <v>252</v>
      </c>
    </row>
    <row r="25" spans="1:9" x14ac:dyDescent="0.25">
      <c r="A25" s="225" t="s">
        <v>257</v>
      </c>
      <c r="B25" s="225">
        <v>28</v>
      </c>
      <c r="C25" s="225" t="s">
        <v>252</v>
      </c>
    </row>
    <row r="26" spans="1:9" x14ac:dyDescent="0.25">
      <c r="A26" s="225" t="s">
        <v>258</v>
      </c>
      <c r="B26" s="225">
        <v>44</v>
      </c>
      <c r="C26" s="225" t="s">
        <v>252</v>
      </c>
    </row>
    <row r="27" spans="1:9" x14ac:dyDescent="0.25">
      <c r="A27" s="225" t="s">
        <v>259</v>
      </c>
      <c r="B27" s="225">
        <v>34</v>
      </c>
      <c r="C27" s="225" t="s">
        <v>252</v>
      </c>
    </row>
    <row r="28" spans="1:9" x14ac:dyDescent="0.25">
      <c r="A28" s="225" t="s">
        <v>260</v>
      </c>
      <c r="B28" s="225">
        <f>12+4</f>
        <v>16</v>
      </c>
      <c r="C28" s="225" t="s">
        <v>252</v>
      </c>
    </row>
    <row r="29" spans="1:9" x14ac:dyDescent="0.25">
      <c r="A29" s="225" t="s">
        <v>261</v>
      </c>
      <c r="B29" s="225">
        <f>2*12+6</f>
        <v>30</v>
      </c>
      <c r="C29" s="225" t="s">
        <v>252</v>
      </c>
    </row>
    <row r="30" spans="1:9" x14ac:dyDescent="0.25">
      <c r="A30" s="225" t="s">
        <v>262</v>
      </c>
      <c r="B30" s="225">
        <f>3*12+8</f>
        <v>44</v>
      </c>
      <c r="C30" s="225" t="s">
        <v>252</v>
      </c>
    </row>
    <row r="31" spans="1:9" x14ac:dyDescent="0.25">
      <c r="A31" s="225" t="s">
        <v>263</v>
      </c>
      <c r="B31" s="225">
        <f>4*12+10</f>
        <v>58</v>
      </c>
      <c r="C31" s="225" t="s">
        <v>252</v>
      </c>
    </row>
    <row r="32" spans="1:9" x14ac:dyDescent="0.25">
      <c r="A32" s="225" t="s">
        <v>264</v>
      </c>
      <c r="B32" s="225">
        <f>4*12+10</f>
        <v>58</v>
      </c>
      <c r="C32" s="225" t="s">
        <v>252</v>
      </c>
    </row>
    <row r="33" spans="1:5" x14ac:dyDescent="0.25">
      <c r="A33" s="225" t="s">
        <v>265</v>
      </c>
      <c r="B33" s="225">
        <f>5*12+12</f>
        <v>72</v>
      </c>
      <c r="C33" s="225" t="s">
        <v>252</v>
      </c>
    </row>
    <row r="35" spans="1:5" x14ac:dyDescent="0.25">
      <c r="A35" s="223" t="s">
        <v>231</v>
      </c>
      <c r="B35" s="223" t="s">
        <v>56</v>
      </c>
      <c r="C35" s="223" t="s">
        <v>68</v>
      </c>
      <c r="D35" s="223" t="s">
        <v>232</v>
      </c>
      <c r="E35" s="224" t="s">
        <v>22</v>
      </c>
    </row>
    <row r="36" spans="1:5" x14ac:dyDescent="0.25">
      <c r="A36" s="225" t="s">
        <v>251</v>
      </c>
      <c r="B36" s="243">
        <v>43.611499999999999</v>
      </c>
      <c r="C36" s="225" t="s">
        <v>252</v>
      </c>
    </row>
    <row r="37" spans="1:5" x14ac:dyDescent="0.25">
      <c r="A37" s="225" t="s">
        <v>255</v>
      </c>
      <c r="B37" s="225">
        <f>B24/$B$36*B10</f>
        <v>0</v>
      </c>
      <c r="C37" s="225" t="s">
        <v>242</v>
      </c>
    </row>
    <row r="38" spans="1:5" x14ac:dyDescent="0.25">
      <c r="A38" s="225" t="s">
        <v>257</v>
      </c>
      <c r="B38" s="225">
        <f t="shared" ref="B38:B46" si="0">B25/$B$36*B11</f>
        <v>5.6505279570755419E-3</v>
      </c>
      <c r="C38" s="225" t="s">
        <v>242</v>
      </c>
    </row>
    <row r="39" spans="1:5" x14ac:dyDescent="0.25">
      <c r="A39" s="225" t="s">
        <v>258</v>
      </c>
      <c r="B39" s="225">
        <f t="shared" si="0"/>
        <v>0.92687589282643335</v>
      </c>
      <c r="C39" s="225" t="s">
        <v>242</v>
      </c>
    </row>
    <row r="40" spans="1:5" x14ac:dyDescent="0.25">
      <c r="A40" s="225" t="s">
        <v>259</v>
      </c>
      <c r="B40" s="225">
        <f t="shared" si="0"/>
        <v>7.0952386411840913E-3</v>
      </c>
      <c r="C40" s="225" t="s">
        <v>242</v>
      </c>
    </row>
    <row r="41" spans="1:5" x14ac:dyDescent="0.25">
      <c r="A41" s="225" t="s">
        <v>260</v>
      </c>
      <c r="B41" s="225">
        <f t="shared" si="0"/>
        <v>5.5405569631863157E-3</v>
      </c>
      <c r="C41" s="225" t="s">
        <v>242</v>
      </c>
    </row>
    <row r="42" spans="1:5" x14ac:dyDescent="0.25">
      <c r="A42" s="225" t="s">
        <v>261</v>
      </c>
      <c r="B42" s="225">
        <f t="shared" si="0"/>
        <v>9.2872292858535016E-3</v>
      </c>
      <c r="C42" s="225" t="s">
        <v>242</v>
      </c>
    </row>
    <row r="43" spans="1:5" x14ac:dyDescent="0.25">
      <c r="A43" s="225" t="s">
        <v>262</v>
      </c>
      <c r="B43" s="225">
        <f t="shared" si="0"/>
        <v>1.6144549029499099E-2</v>
      </c>
      <c r="C43" s="225" t="s">
        <v>242</v>
      </c>
    </row>
    <row r="44" spans="1:5" x14ac:dyDescent="0.25">
      <c r="A44" s="225" t="s">
        <v>263</v>
      </c>
      <c r="B44" s="225">
        <f t="shared" si="0"/>
        <v>3.8567808949474332E-3</v>
      </c>
      <c r="C44" s="225" t="s">
        <v>242</v>
      </c>
    </row>
    <row r="45" spans="1:5" x14ac:dyDescent="0.25">
      <c r="A45" s="225" t="s">
        <v>264</v>
      </c>
      <c r="B45" s="225">
        <f t="shared" si="0"/>
        <v>9.8427708287951565E-3</v>
      </c>
      <c r="C45" s="225" t="s">
        <v>242</v>
      </c>
    </row>
    <row r="46" spans="1:5" x14ac:dyDescent="0.25">
      <c r="A46" s="225" t="s">
        <v>265</v>
      </c>
      <c r="B46" s="225">
        <f t="shared" si="0"/>
        <v>1.4032995884113136E-2</v>
      </c>
      <c r="C46" s="225" t="s">
        <v>242</v>
      </c>
    </row>
    <row r="47" spans="1:5" x14ac:dyDescent="0.25">
      <c r="A47" s="225" t="s">
        <v>69</v>
      </c>
      <c r="B47" s="230">
        <f>SUM(B37:B46)</f>
        <v>0.99832654231108764</v>
      </c>
      <c r="C47" s="225" t="s">
        <v>242</v>
      </c>
    </row>
    <row r="48" spans="1:5" x14ac:dyDescent="0.25">
      <c r="B48" s="230"/>
    </row>
    <row r="49" spans="1:9" x14ac:dyDescent="0.25">
      <c r="A49" s="222" t="s">
        <v>423</v>
      </c>
      <c r="B49" s="306">
        <f>SUM(B40:B46,B38,B37)</f>
        <v>7.145064948465428E-2</v>
      </c>
      <c r="C49" s="225" t="s">
        <v>242</v>
      </c>
    </row>
    <row r="50" spans="1:9" x14ac:dyDescent="0.25">
      <c r="A50" s="222" t="s">
        <v>424</v>
      </c>
      <c r="B50" s="306">
        <f>B39</f>
        <v>0.92687589282643335</v>
      </c>
      <c r="C50" s="225" t="s">
        <v>242</v>
      </c>
    </row>
    <row r="51" spans="1:9" x14ac:dyDescent="0.25">
      <c r="A51" s="222"/>
      <c r="B51" s="306"/>
    </row>
    <row r="52" spans="1:9" ht="15.75" x14ac:dyDescent="0.25">
      <c r="A52" s="221" t="s">
        <v>425</v>
      </c>
    </row>
    <row r="53" spans="1:9" x14ac:dyDescent="0.25">
      <c r="A53" s="223" t="s">
        <v>231</v>
      </c>
      <c r="B53" s="223" t="s">
        <v>56</v>
      </c>
      <c r="C53" s="223" t="s">
        <v>68</v>
      </c>
      <c r="D53" s="223" t="s">
        <v>56</v>
      </c>
      <c r="E53" s="223" t="s">
        <v>68</v>
      </c>
    </row>
    <row r="54" spans="1:9" x14ac:dyDescent="0.25">
      <c r="A54" s="222" t="s">
        <v>423</v>
      </c>
      <c r="B54" s="306">
        <v>3.3094506208063555E-2</v>
      </c>
      <c r="C54" s="225" t="s">
        <v>242</v>
      </c>
      <c r="D54" s="222"/>
      <c r="E54" s="224"/>
      <c r="I54" s="225" t="s">
        <v>426</v>
      </c>
    </row>
    <row r="55" spans="1:9" x14ac:dyDescent="0.25">
      <c r="A55" s="222" t="s">
        <v>424</v>
      </c>
      <c r="B55" s="306">
        <v>0.96690549379193647</v>
      </c>
      <c r="C55" s="225" t="s">
        <v>242</v>
      </c>
      <c r="D55" s="223"/>
      <c r="E55" s="224"/>
      <c r="I55" s="225" t="s">
        <v>426</v>
      </c>
    </row>
    <row r="56" spans="1:9" x14ac:dyDescent="0.25">
      <c r="A56" s="223"/>
      <c r="B56" s="223"/>
      <c r="C56" s="223"/>
      <c r="D56" s="223"/>
      <c r="E56" s="224"/>
    </row>
    <row r="57" spans="1:9" x14ac:dyDescent="0.25">
      <c r="A57" s="225" t="s">
        <v>251</v>
      </c>
      <c r="B57" s="243">
        <f>SUMPRODUCT(B58:B67,B24:B33)</f>
        <v>44.064011451322557</v>
      </c>
      <c r="C57" s="225" t="s">
        <v>252</v>
      </c>
    </row>
    <row r="58" spans="1:9" x14ac:dyDescent="0.25">
      <c r="A58" s="225" t="s">
        <v>255</v>
      </c>
      <c r="B58" s="225">
        <f>$B$54/$B$49*B37</f>
        <v>0</v>
      </c>
      <c r="C58" s="225" t="s">
        <v>242</v>
      </c>
      <c r="D58" s="225">
        <f>B58*$B$57/B24</f>
        <v>0</v>
      </c>
      <c r="E58" s="225" t="s">
        <v>256</v>
      </c>
    </row>
    <row r="59" spans="1:9" x14ac:dyDescent="0.25">
      <c r="A59" s="225" t="s">
        <v>257</v>
      </c>
      <c r="B59" s="225">
        <f>$B$54/$B$49*B38</f>
        <v>2.6172110946932146E-3</v>
      </c>
      <c r="C59" s="225" t="s">
        <v>242</v>
      </c>
      <c r="D59" s="225">
        <f t="shared" ref="D59:D67" si="1">B59*$B$57/B25</f>
        <v>4.1187435588246517E-3</v>
      </c>
      <c r="E59" s="225" t="s">
        <v>256</v>
      </c>
    </row>
    <row r="60" spans="1:9" x14ac:dyDescent="0.25">
      <c r="A60" s="225" t="s">
        <v>258</v>
      </c>
      <c r="B60" s="225">
        <f>B55</f>
        <v>0.96690549379193647</v>
      </c>
      <c r="C60" s="225" t="s">
        <v>242</v>
      </c>
      <c r="D60" s="225">
        <f t="shared" si="1"/>
        <v>0.9683121534271496</v>
      </c>
      <c r="E60" s="225" t="s">
        <v>256</v>
      </c>
    </row>
    <row r="61" spans="1:9" x14ac:dyDescent="0.25">
      <c r="A61" s="225" t="s">
        <v>259</v>
      </c>
      <c r="B61" s="225">
        <f>$B$54/$B$49*B40</f>
        <v>3.2863720757190752E-3</v>
      </c>
      <c r="C61" s="225" t="s">
        <v>242</v>
      </c>
      <c r="D61" s="225">
        <f t="shared" si="1"/>
        <v>4.2591393169938829E-3</v>
      </c>
      <c r="E61" s="225" t="s">
        <v>256</v>
      </c>
    </row>
    <row r="62" spans="1:9" x14ac:dyDescent="0.25">
      <c r="A62" s="225" t="s">
        <v>260</v>
      </c>
      <c r="B62" s="225">
        <f t="shared" ref="B62:B67" si="2">$B$54/$B$49*B41</f>
        <v>2.5662747383938143E-3</v>
      </c>
      <c r="C62" s="225" t="s">
        <v>242</v>
      </c>
      <c r="D62" s="225">
        <f t="shared" si="1"/>
        <v>7.0675224662390523E-3</v>
      </c>
      <c r="E62" s="225" t="s">
        <v>256</v>
      </c>
    </row>
    <row r="63" spans="1:9" x14ac:dyDescent="0.25">
      <c r="A63" s="225" t="s">
        <v>261</v>
      </c>
      <c r="B63" s="225">
        <f t="shared" si="2"/>
        <v>4.3016581300971994E-3</v>
      </c>
      <c r="C63" s="225" t="s">
        <v>242</v>
      </c>
      <c r="D63" s="225">
        <f t="shared" si="1"/>
        <v>6.3182771034759255E-3</v>
      </c>
      <c r="E63" s="225" t="s">
        <v>256</v>
      </c>
    </row>
    <row r="64" spans="1:9" x14ac:dyDescent="0.25">
      <c r="A64" s="225" t="s">
        <v>262</v>
      </c>
      <c r="B64" s="225">
        <f t="shared" si="2"/>
        <v>7.4778309495688641E-3</v>
      </c>
      <c r="C64" s="225" t="s">
        <v>242</v>
      </c>
      <c r="D64" s="225">
        <f t="shared" si="1"/>
        <v>7.4887097407467414E-3</v>
      </c>
      <c r="E64" s="225" t="s">
        <v>256</v>
      </c>
    </row>
    <row r="65" spans="1:24" x14ac:dyDescent="0.25">
      <c r="A65" s="225" t="s">
        <v>263</v>
      </c>
      <c r="B65" s="225">
        <f t="shared" si="2"/>
        <v>1.7863834715511171E-3</v>
      </c>
      <c r="C65" s="225" t="s">
        <v>242</v>
      </c>
      <c r="D65" s="225">
        <f t="shared" si="1"/>
        <v>1.3571589956358925E-3</v>
      </c>
      <c r="E65" s="225" t="s">
        <v>256</v>
      </c>
    </row>
    <row r="66" spans="1:24" x14ac:dyDescent="0.25">
      <c r="A66" s="225" t="s">
        <v>264</v>
      </c>
      <c r="B66" s="225">
        <f t="shared" si="2"/>
        <v>4.5589738182585582E-3</v>
      </c>
      <c r="C66" s="225" t="s">
        <v>242</v>
      </c>
      <c r="D66" s="225">
        <f t="shared" si="1"/>
        <v>3.463563354034911E-3</v>
      </c>
      <c r="E66" s="225" t="s">
        <v>256</v>
      </c>
    </row>
    <row r="67" spans="1:24" x14ac:dyDescent="0.25">
      <c r="A67" s="225" t="s">
        <v>265</v>
      </c>
      <c r="B67" s="225">
        <f t="shared" si="2"/>
        <v>6.4998019297817112E-3</v>
      </c>
      <c r="C67" s="225" t="s">
        <v>242</v>
      </c>
      <c r="D67" s="225">
        <f t="shared" si="1"/>
        <v>3.9778798147948576E-3</v>
      </c>
      <c r="E67" s="225" t="s">
        <v>256</v>
      </c>
    </row>
    <row r="68" spans="1:24" x14ac:dyDescent="0.25">
      <c r="A68" s="225" t="s">
        <v>69</v>
      </c>
      <c r="B68" s="256">
        <f>SUM(B58:B67)</f>
        <v>1</v>
      </c>
      <c r="C68" s="225" t="s">
        <v>242</v>
      </c>
      <c r="D68" s="256">
        <f>SUM(D58:D67)</f>
        <v>1.0063631477778956</v>
      </c>
      <c r="E68" s="225" t="s">
        <v>256</v>
      </c>
    </row>
    <row r="70" spans="1:24" x14ac:dyDescent="0.25">
      <c r="A70" s="225" t="s">
        <v>373</v>
      </c>
      <c r="B70" s="225">
        <v>1.2250000000000001</v>
      </c>
      <c r="C70" s="225" t="s">
        <v>374</v>
      </c>
      <c r="D70" s="225">
        <f>B70*Conversions!$D$9/Conversions!$D$6</f>
        <v>7.6474179640907344E-2</v>
      </c>
      <c r="E70" s="225" t="s">
        <v>375</v>
      </c>
      <c r="F70" s="225">
        <f>B70*Conversions!D11</f>
        <v>1.2250000000000002E-3</v>
      </c>
      <c r="G70" s="225" t="s">
        <v>377</v>
      </c>
    </row>
    <row r="71" spans="1:24" x14ac:dyDescent="0.25">
      <c r="A71" s="225" t="s">
        <v>376</v>
      </c>
      <c r="B71" s="225">
        <v>28.97</v>
      </c>
    </row>
    <row r="74" spans="1:24" x14ac:dyDescent="0.25">
      <c r="A74" s="273" t="s">
        <v>378</v>
      </c>
      <c r="B74" s="269"/>
      <c r="C74" s="270"/>
      <c r="D74" s="270"/>
      <c r="E74" s="270"/>
      <c r="K74" s="245" t="s">
        <v>330</v>
      </c>
    </row>
    <row r="75" spans="1:24" x14ac:dyDescent="0.25">
      <c r="A75" s="279"/>
      <c r="B75" s="280"/>
      <c r="C75" s="280"/>
      <c r="D75" s="280"/>
      <c r="E75" s="280"/>
      <c r="F75" s="281"/>
      <c r="G75" s="281"/>
      <c r="H75" s="281"/>
      <c r="I75" s="282"/>
    </row>
    <row r="76" spans="1:24" x14ac:dyDescent="0.25">
      <c r="A76" s="201" t="s">
        <v>380</v>
      </c>
      <c r="B76" s="243">
        <v>15</v>
      </c>
      <c r="C76" s="243"/>
      <c r="D76" s="243" t="s">
        <v>381</v>
      </c>
      <c r="E76" s="243"/>
      <c r="F76" s="269"/>
      <c r="G76" s="269"/>
      <c r="H76" s="269"/>
      <c r="I76" s="283" t="s">
        <v>330</v>
      </c>
      <c r="R76" t="s">
        <v>384</v>
      </c>
      <c r="T76" t="s">
        <v>391</v>
      </c>
    </row>
    <row r="77" spans="1:24" x14ac:dyDescent="0.25">
      <c r="A77" s="284"/>
      <c r="B77" s="269"/>
      <c r="C77" s="269"/>
      <c r="D77" s="243" t="s">
        <v>382</v>
      </c>
      <c r="E77" s="243"/>
      <c r="F77" s="269"/>
      <c r="G77" s="269"/>
      <c r="H77" s="269"/>
      <c r="I77" s="283"/>
    </row>
    <row r="78" spans="1:24" x14ac:dyDescent="0.25">
      <c r="A78" s="284"/>
      <c r="B78" s="243"/>
      <c r="C78" s="243"/>
      <c r="D78" s="243" t="s">
        <v>383</v>
      </c>
      <c r="E78" s="243"/>
      <c r="F78" s="269"/>
      <c r="G78" s="269"/>
      <c r="H78" s="269"/>
      <c r="I78" s="283"/>
      <c r="X78" t="s">
        <v>385</v>
      </c>
    </row>
    <row r="79" spans="1:24" x14ac:dyDescent="0.25">
      <c r="A79" s="284"/>
      <c r="B79" s="243"/>
      <c r="C79" s="243"/>
      <c r="D79" s="243"/>
      <c r="E79" s="243"/>
      <c r="F79" s="269"/>
      <c r="G79" s="269"/>
      <c r="H79" s="269"/>
      <c r="I79" s="283"/>
      <c r="X79" t="s">
        <v>386</v>
      </c>
    </row>
    <row r="80" spans="1:24" ht="93" customHeight="1" x14ac:dyDescent="0.25">
      <c r="A80" s="284"/>
      <c r="B80" s="272" t="s">
        <v>400</v>
      </c>
      <c r="C80" s="274" t="s">
        <v>399</v>
      </c>
      <c r="D80" s="272" t="s">
        <v>398</v>
      </c>
      <c r="E80" s="274" t="s">
        <v>379</v>
      </c>
      <c r="F80" s="269"/>
      <c r="G80" s="269"/>
      <c r="H80" s="269"/>
      <c r="I80" s="283"/>
      <c r="X80" t="s">
        <v>387</v>
      </c>
    </row>
    <row r="81" spans="1:24" x14ac:dyDescent="0.25">
      <c r="A81" s="201" t="s">
        <v>255</v>
      </c>
      <c r="B81" s="277">
        <f>$B$76*B58/$B$62</f>
        <v>0</v>
      </c>
      <c r="C81" s="275">
        <f t="shared" ref="C81:C90" si="3">B81/$B$91</f>
        <v>0</v>
      </c>
      <c r="D81" s="278">
        <f t="shared" ref="D81:D90" si="4">C81*B24</f>
        <v>0</v>
      </c>
      <c r="E81" s="275">
        <f t="shared" ref="E81:E90" si="5">D81/$D$91</f>
        <v>0</v>
      </c>
      <c r="F81" s="269"/>
      <c r="G81" s="269"/>
      <c r="H81" s="269"/>
      <c r="I81" s="283"/>
      <c r="X81" s="271" t="s">
        <v>388</v>
      </c>
    </row>
    <row r="82" spans="1:24" x14ac:dyDescent="0.25">
      <c r="A82" s="201" t="s">
        <v>257</v>
      </c>
      <c r="B82" s="277">
        <f>$B$76*B59/$B$62</f>
        <v>15.297725466825586</v>
      </c>
      <c r="C82" s="275">
        <f t="shared" si="3"/>
        <v>2.6853607017857648E-3</v>
      </c>
      <c r="D82" s="278">
        <f t="shared" si="4"/>
        <v>7.519009965000141E-2</v>
      </c>
      <c r="E82" s="275">
        <f t="shared" si="5"/>
        <v>1.7114795767668232E-3</v>
      </c>
      <c r="F82" s="269"/>
      <c r="G82" s="269"/>
      <c r="H82" s="269"/>
      <c r="I82" s="283"/>
      <c r="X82" s="271" t="s">
        <v>389</v>
      </c>
    </row>
    <row r="83" spans="1:24" x14ac:dyDescent="0.25">
      <c r="A83" s="285" t="s">
        <v>258</v>
      </c>
      <c r="B83" s="277">
        <f>$B$76*B60/$B$62</f>
        <v>5651.6093892412246</v>
      </c>
      <c r="C83" s="275">
        <f>B83/$B$91</f>
        <v>0.99208276345549518</v>
      </c>
      <c r="D83" s="278">
        <f t="shared" si="4"/>
        <v>43.651641592041784</v>
      </c>
      <c r="E83" s="275">
        <f t="shared" si="5"/>
        <v>0.99360013385915658</v>
      </c>
      <c r="F83" s="269"/>
      <c r="G83" s="269"/>
      <c r="H83" s="269"/>
      <c r="I83" s="283"/>
      <c r="X83" s="271" t="s">
        <v>390</v>
      </c>
    </row>
    <row r="84" spans="1:24" x14ac:dyDescent="0.25">
      <c r="A84" s="285" t="s">
        <v>259</v>
      </c>
      <c r="B84" s="277">
        <f>$B$76*B61/$B$62</f>
        <v>19.209003774334526</v>
      </c>
      <c r="C84" s="275">
        <f t="shared" si="3"/>
        <v>3.3719459777150989E-3</v>
      </c>
      <c r="D84" s="278">
        <f t="shared" si="4"/>
        <v>0.11464616324231336</v>
      </c>
      <c r="E84" s="275">
        <f t="shared" si="5"/>
        <v>2.6095798231049543E-3</v>
      </c>
      <c r="F84" s="269"/>
      <c r="G84" s="269"/>
      <c r="H84" s="269"/>
      <c r="I84" s="283"/>
      <c r="X84" s="271" t="s">
        <v>394</v>
      </c>
    </row>
    <row r="85" spans="1:24" x14ac:dyDescent="0.25">
      <c r="A85" s="201" t="s">
        <v>260</v>
      </c>
      <c r="B85" s="277">
        <f>B62/$B$62</f>
        <v>1</v>
      </c>
      <c r="C85" s="275">
        <f t="shared" si="3"/>
        <v>1.7553986751881495E-4</v>
      </c>
      <c r="D85" s="278">
        <f t="shared" si="4"/>
        <v>2.8086378803010392E-3</v>
      </c>
      <c r="E85" s="275">
        <f t="shared" si="5"/>
        <v>6.3930309881811678E-5</v>
      </c>
      <c r="F85" s="269"/>
      <c r="G85" s="269"/>
      <c r="H85" s="269"/>
      <c r="I85" s="283"/>
      <c r="X85" s="271" t="s">
        <v>397</v>
      </c>
    </row>
    <row r="86" spans="1:24" x14ac:dyDescent="0.25">
      <c r="A86" s="201" t="s">
        <v>261</v>
      </c>
      <c r="B86" s="277">
        <f t="shared" ref="B86:B90" si="6">B63/$B$62</f>
        <v>1.6762266587206991</v>
      </c>
      <c r="C86" s="275">
        <f t="shared" si="3"/>
        <v>2.9424460560333737E-4</v>
      </c>
      <c r="D86" s="278">
        <f t="shared" si="4"/>
        <v>8.8273381681001212E-3</v>
      </c>
      <c r="E86" s="275">
        <f t="shared" si="5"/>
        <v>2.0092816823281514E-4</v>
      </c>
      <c r="F86" s="269"/>
      <c r="G86" s="269"/>
      <c r="H86" s="269"/>
      <c r="I86" s="283"/>
    </row>
    <row r="87" spans="1:24" x14ac:dyDescent="0.25">
      <c r="A87" s="201" t="s">
        <v>262</v>
      </c>
      <c r="B87" s="277">
        <f t="shared" si="6"/>
        <v>2.9138855780691295</v>
      </c>
      <c r="C87" s="275">
        <f t="shared" si="3"/>
        <v>5.115030883392405E-4</v>
      </c>
      <c r="D87" s="278">
        <f t="shared" si="4"/>
        <v>2.2506135886926581E-2</v>
      </c>
      <c r="E87" s="275">
        <f t="shared" si="5"/>
        <v>5.1228542190677885E-4</v>
      </c>
      <c r="F87" s="269"/>
      <c r="G87" s="269"/>
      <c r="H87" s="269"/>
      <c r="I87" s="283"/>
    </row>
    <row r="88" spans="1:24" x14ac:dyDescent="0.25">
      <c r="A88" s="201" t="s">
        <v>263</v>
      </c>
      <c r="B88" s="277">
        <f t="shared" si="6"/>
        <v>0.69609985432393051</v>
      </c>
      <c r="C88" s="275">
        <f t="shared" si="3"/>
        <v>1.2219327620788915E-4</v>
      </c>
      <c r="D88" s="278">
        <f t="shared" si="4"/>
        <v>7.0872100200575702E-3</v>
      </c>
      <c r="E88" s="275">
        <f t="shared" si="5"/>
        <v>1.6131931280909654E-4</v>
      </c>
      <c r="F88" s="269"/>
      <c r="G88" s="269"/>
      <c r="H88" s="269"/>
      <c r="I88" s="283"/>
    </row>
    <row r="89" spans="1:24" x14ac:dyDescent="0.25">
      <c r="A89" s="201" t="s">
        <v>264</v>
      </c>
      <c r="B89" s="277">
        <f t="shared" si="6"/>
        <v>1.776494835121176</v>
      </c>
      <c r="C89" s="275">
        <f t="shared" si="3"/>
        <v>3.1184566800503024E-4</v>
      </c>
      <c r="D89" s="278">
        <f t="shared" si="4"/>
        <v>1.8087048744291755E-2</v>
      </c>
      <c r="E89" s="275">
        <f t="shared" si="5"/>
        <v>4.1169801175866338E-4</v>
      </c>
      <c r="F89" s="269"/>
      <c r="G89" s="269"/>
      <c r="H89" s="269"/>
      <c r="I89" s="283"/>
    </row>
    <row r="90" spans="1:24" x14ac:dyDescent="0.25">
      <c r="A90" s="201" t="s">
        <v>265</v>
      </c>
      <c r="B90" s="277">
        <f t="shared" si="6"/>
        <v>2.5327771156138259</v>
      </c>
      <c r="C90" s="275">
        <f t="shared" si="3"/>
        <v>4.4460335932953722E-4</v>
      </c>
      <c r="D90" s="278">
        <f t="shared" si="4"/>
        <v>3.2011441871726679E-2</v>
      </c>
      <c r="E90" s="275">
        <f t="shared" si="5"/>
        <v>7.2864551638238866E-4</v>
      </c>
      <c r="F90" s="269"/>
      <c r="G90" s="269"/>
      <c r="H90" s="269"/>
      <c r="I90" s="283"/>
    </row>
    <row r="91" spans="1:24" x14ac:dyDescent="0.25">
      <c r="A91" s="210" t="s">
        <v>69</v>
      </c>
      <c r="B91" s="286">
        <f>SUM(B81:B90)</f>
        <v>5696.711602524234</v>
      </c>
      <c r="C91" s="287">
        <f>SUM(C81:C90)</f>
        <v>0.99999999999999978</v>
      </c>
      <c r="D91" s="288">
        <f>SUM(D81:D90)</f>
        <v>43.932805667505505</v>
      </c>
      <c r="E91" s="289">
        <f>SUM(E81:E90)</f>
        <v>0.99999999999999989</v>
      </c>
      <c r="F91" s="290"/>
      <c r="G91" s="290"/>
      <c r="H91" s="290"/>
      <c r="I91" s="291"/>
      <c r="X91" t="s">
        <v>324</v>
      </c>
    </row>
    <row r="92" spans="1:24" x14ac:dyDescent="0.25">
      <c r="A92" s="243"/>
      <c r="B92" s="277"/>
      <c r="C92" s="276"/>
      <c r="D92" s="278"/>
      <c r="E92" s="275"/>
      <c r="F92" s="269"/>
      <c r="G92" s="269"/>
      <c r="H92" s="269"/>
      <c r="I92" s="269"/>
      <c r="X92" t="s">
        <v>396</v>
      </c>
    </row>
    <row r="93" spans="1:24" x14ac:dyDescent="0.25">
      <c r="A93" s="243"/>
      <c r="B93" s="277"/>
      <c r="C93" s="276"/>
      <c r="D93" s="278"/>
      <c r="E93" s="275"/>
      <c r="F93" s="269"/>
      <c r="G93" s="269"/>
      <c r="H93" s="269"/>
      <c r="I93" s="269"/>
      <c r="M93" s="223" t="s">
        <v>232</v>
      </c>
      <c r="N93" s="224" t="s">
        <v>22</v>
      </c>
      <c r="X93" t="s">
        <v>395</v>
      </c>
    </row>
    <row r="94" spans="1:24" x14ac:dyDescent="0.25">
      <c r="A94" s="225" t="s">
        <v>414</v>
      </c>
      <c r="B94" s="248">
        <f>B7*10^6*B57/$B$71*$D$70</f>
        <v>13958270.462246902</v>
      </c>
      <c r="C94" s="225" t="s">
        <v>267</v>
      </c>
      <c r="D94" s="225">
        <f>B94*CONVERT(1,"lbm","kg")</f>
        <v>6331364.9800715679</v>
      </c>
      <c r="E94" s="225" t="s">
        <v>233</v>
      </c>
      <c r="I94" s="292"/>
      <c r="J94" s="292"/>
      <c r="K94" s="298"/>
    </row>
    <row r="95" spans="1:24" x14ac:dyDescent="0.25">
      <c r="I95" s="292"/>
      <c r="J95" s="292"/>
      <c r="K95" s="296"/>
    </row>
    <row r="96" spans="1:24" x14ac:dyDescent="0.25">
      <c r="I96" s="292"/>
      <c r="J96" s="292"/>
      <c r="K96" s="293"/>
    </row>
    <row r="97" spans="1:17" x14ac:dyDescent="0.25">
      <c r="A97" s="223" t="s">
        <v>231</v>
      </c>
      <c r="B97" s="223" t="s">
        <v>56</v>
      </c>
      <c r="C97" s="223" t="s">
        <v>68</v>
      </c>
      <c r="D97" s="408" t="s">
        <v>401</v>
      </c>
      <c r="E97" s="408"/>
      <c r="F97" s="409" t="s">
        <v>427</v>
      </c>
      <c r="G97" s="409"/>
      <c r="H97" s="294" t="s">
        <v>415</v>
      </c>
      <c r="I97" s="409" t="s">
        <v>402</v>
      </c>
      <c r="J97" s="409"/>
      <c r="K97" s="294" t="s">
        <v>415</v>
      </c>
    </row>
    <row r="98" spans="1:17" x14ac:dyDescent="0.25">
      <c r="A98" s="225" t="s">
        <v>403</v>
      </c>
      <c r="B98" s="256">
        <f>B58</f>
        <v>0</v>
      </c>
      <c r="C98" s="225" t="s">
        <v>242</v>
      </c>
      <c r="D98" s="250">
        <f t="shared" ref="D98:D107" si="7">B98*$D$94</f>
        <v>0</v>
      </c>
      <c r="E98" s="225" t="s">
        <v>233</v>
      </c>
      <c r="F98" s="267">
        <f>D98-I98</f>
        <v>0</v>
      </c>
      <c r="G98" s="267" t="s">
        <v>233</v>
      </c>
      <c r="H98" s="303">
        <f>F98/$D$108</f>
        <v>0</v>
      </c>
      <c r="I98" s="267">
        <f>$I$108*E81</f>
        <v>0</v>
      </c>
      <c r="J98" t="s">
        <v>233</v>
      </c>
      <c r="K98" s="304">
        <f>I98/$D$108</f>
        <v>0</v>
      </c>
      <c r="N98" s="247" t="s">
        <v>272</v>
      </c>
      <c r="O98" s="247" t="s">
        <v>344</v>
      </c>
    </row>
    <row r="99" spans="1:17" x14ac:dyDescent="0.25">
      <c r="A99" s="225" t="s">
        <v>404</v>
      </c>
      <c r="B99" s="256">
        <f t="shared" ref="B99:B107" si="8">B59</f>
        <v>2.6172110946932146E-3</v>
      </c>
      <c r="C99" s="225" t="s">
        <v>242</v>
      </c>
      <c r="D99" s="250">
        <f>B99*$D$94</f>
        <v>16570.518670395391</v>
      </c>
      <c r="E99" s="225" t="s">
        <v>233</v>
      </c>
      <c r="F99" s="267">
        <f>D99-I99</f>
        <v>9540.6016587124959</v>
      </c>
      <c r="G99" s="267" t="s">
        <v>233</v>
      </c>
      <c r="H99" s="303">
        <f>F99/$D$108</f>
        <v>1.5068791151263956E-3</v>
      </c>
      <c r="I99" s="267">
        <f>$I$108*E82</f>
        <v>7029.9170116828955</v>
      </c>
      <c r="J99" t="s">
        <v>233</v>
      </c>
      <c r="K99" s="304">
        <f t="shared" ref="K99:K107" si="9">I99/$D$108</f>
        <v>1.1103319795668185E-3</v>
      </c>
      <c r="N99" s="247" t="s">
        <v>272</v>
      </c>
      <c r="O99" s="247" t="s">
        <v>344</v>
      </c>
    </row>
    <row r="100" spans="1:17" x14ac:dyDescent="0.25">
      <c r="A100" s="225" t="s">
        <v>405</v>
      </c>
      <c r="B100" s="256">
        <f>B60</f>
        <v>0.96690549379193647</v>
      </c>
      <c r="C100" s="225" t="s">
        <v>242</v>
      </c>
      <c r="D100" s="297">
        <f>B100*$D$94</f>
        <v>6121831.5824330738</v>
      </c>
      <c r="E100" s="225" t="s">
        <v>233</v>
      </c>
      <c r="F100" s="299">
        <f>D100/3</f>
        <v>2040610.5274776912</v>
      </c>
      <c r="G100" s="267" t="s">
        <v>233</v>
      </c>
      <c r="H100" s="303">
        <f t="shared" ref="H100:H107" si="10">F100/$D$108</f>
        <v>0.32230183126397877</v>
      </c>
      <c r="I100" s="267">
        <f>D100-F100</f>
        <v>4081221.0549553828</v>
      </c>
      <c r="J100" t="s">
        <v>233</v>
      </c>
      <c r="K100" s="304">
        <f t="shared" si="9"/>
        <v>0.64460366252795764</v>
      </c>
      <c r="L100" s="267"/>
      <c r="N100" s="247" t="s">
        <v>429</v>
      </c>
      <c r="O100" s="247" t="s">
        <v>330</v>
      </c>
    </row>
    <row r="101" spans="1:17" x14ac:dyDescent="0.25">
      <c r="A101" s="225" t="s">
        <v>406</v>
      </c>
      <c r="B101" s="256">
        <f t="shared" si="8"/>
        <v>3.2863720757190752E-3</v>
      </c>
      <c r="C101" s="225" t="s">
        <v>242</v>
      </c>
      <c r="D101" s="250">
        <f t="shared" si="7"/>
        <v>20807.22107169286</v>
      </c>
      <c r="E101" s="225" t="s">
        <v>233</v>
      </c>
      <c r="F101" s="267">
        <f t="shared" ref="F101:F107" si="11">D101-I101</f>
        <v>10088.349610517749</v>
      </c>
      <c r="G101" s="267" t="s">
        <v>233</v>
      </c>
      <c r="H101" s="303">
        <f t="shared" si="10"/>
        <v>1.5933925215607632E-3</v>
      </c>
      <c r="I101" s="267">
        <f>$I$108*E84</f>
        <v>10718.871461175111</v>
      </c>
      <c r="J101" t="s">
        <v>233</v>
      </c>
      <c r="K101" s="304">
        <f t="shared" si="9"/>
        <v>1.6929795541583115E-3</v>
      </c>
      <c r="N101" s="247" t="s">
        <v>329</v>
      </c>
      <c r="O101" s="247" t="s">
        <v>431</v>
      </c>
    </row>
    <row r="102" spans="1:17" x14ac:dyDescent="0.25">
      <c r="A102" s="225" t="s">
        <v>407</v>
      </c>
      <c r="B102" s="256">
        <f t="shared" si="8"/>
        <v>2.5662747383938143E-3</v>
      </c>
      <c r="C102" s="225" t="s">
        <v>242</v>
      </c>
      <c r="D102" s="250">
        <f t="shared" si="7"/>
        <v>16248.022007908919</v>
      </c>
      <c r="E102" s="225" t="s">
        <v>233</v>
      </c>
      <c r="F102" s="267">
        <f t="shared" si="11"/>
        <v>15985.427712831604</v>
      </c>
      <c r="G102" s="267" t="s">
        <v>233</v>
      </c>
      <c r="H102" s="303">
        <f t="shared" si="10"/>
        <v>2.5247995911066414E-3</v>
      </c>
      <c r="I102" s="267">
        <f t="shared" ref="I102:I107" si="12">$I$108*E85</f>
        <v>262.59429507731596</v>
      </c>
      <c r="J102" t="s">
        <v>233</v>
      </c>
      <c r="K102" s="304">
        <f t="shared" si="9"/>
        <v>4.1475147287172766E-5</v>
      </c>
      <c r="N102" s="247" t="s">
        <v>272</v>
      </c>
      <c r="O102" s="247" t="s">
        <v>344</v>
      </c>
    </row>
    <row r="103" spans="1:17" x14ac:dyDescent="0.25">
      <c r="A103" s="225" t="s">
        <v>268</v>
      </c>
      <c r="B103" s="256">
        <f t="shared" si="8"/>
        <v>4.3016581300971994E-3</v>
      </c>
      <c r="C103" s="225" t="s">
        <v>242</v>
      </c>
      <c r="D103" s="250">
        <f t="shared" si="7"/>
        <v>27235.367641137553</v>
      </c>
      <c r="E103" s="225" t="s">
        <v>233</v>
      </c>
      <c r="F103" s="267">
        <f t="shared" si="11"/>
        <v>26410.053470193991</v>
      </c>
      <c r="G103" s="267" t="s">
        <v>233</v>
      </c>
      <c r="H103" s="303">
        <f t="shared" si="10"/>
        <v>4.1713048534275862E-3</v>
      </c>
      <c r="I103" s="267">
        <f t="shared" si="12"/>
        <v>825.31417094356243</v>
      </c>
      <c r="J103" t="s">
        <v>233</v>
      </c>
      <c r="K103" s="304">
        <f t="shared" si="9"/>
        <v>1.3035327666961212E-4</v>
      </c>
      <c r="N103" s="247" t="s">
        <v>272</v>
      </c>
      <c r="O103" s="247" t="s">
        <v>344</v>
      </c>
    </row>
    <row r="104" spans="1:17" x14ac:dyDescent="0.25">
      <c r="A104" s="225" t="s">
        <v>269</v>
      </c>
      <c r="B104" s="256">
        <f t="shared" si="8"/>
        <v>7.4778309495688641E-3</v>
      </c>
      <c r="C104" s="225" t="s">
        <v>242</v>
      </c>
      <c r="D104" s="250">
        <f t="shared" si="7"/>
        <v>47344.877000995628</v>
      </c>
      <c r="E104" s="225" t="s">
        <v>233</v>
      </c>
      <c r="F104" s="267">
        <f t="shared" si="11"/>
        <v>45240.660245395818</v>
      </c>
      <c r="G104" s="267" t="s">
        <v>233</v>
      </c>
      <c r="H104" s="303">
        <f t="shared" si="10"/>
        <v>7.1454829073658022E-3</v>
      </c>
      <c r="I104" s="267">
        <f>$I$108*E87</f>
        <v>2104.2167555998062</v>
      </c>
      <c r="J104" t="s">
        <v>233</v>
      </c>
      <c r="K104" s="304">
        <f t="shared" si="9"/>
        <v>3.323480422030607E-4</v>
      </c>
      <c r="N104" s="247" t="s">
        <v>272</v>
      </c>
      <c r="O104" s="247" t="s">
        <v>344</v>
      </c>
    </row>
    <row r="105" spans="1:17" x14ac:dyDescent="0.25">
      <c r="A105" s="225" t="s">
        <v>408</v>
      </c>
      <c r="B105" s="256">
        <f t="shared" si="8"/>
        <v>1.7863834715511171E-3</v>
      </c>
      <c r="C105" s="225" t="s">
        <v>242</v>
      </c>
      <c r="D105" s="250">
        <f t="shared" si="7"/>
        <v>11310.245752757417</v>
      </c>
      <c r="E105" s="225" t="s">
        <v>233</v>
      </c>
      <c r="F105" s="267">
        <f>D105-I105</f>
        <v>10647.625294515063</v>
      </c>
      <c r="G105" s="267" t="s">
        <v>233</v>
      </c>
      <c r="H105" s="303">
        <f t="shared" si="10"/>
        <v>1.6817266621067079E-3</v>
      </c>
      <c r="I105" s="267">
        <f>$I$108*E88</f>
        <v>662.62045824235383</v>
      </c>
      <c r="J105" t="s">
        <v>233</v>
      </c>
      <c r="K105" s="304">
        <f t="shared" si="9"/>
        <v>1.0465680944440889E-4</v>
      </c>
      <c r="N105" s="247" t="s">
        <v>272</v>
      </c>
      <c r="O105" s="247" t="s">
        <v>344</v>
      </c>
    </row>
    <row r="106" spans="1:17" x14ac:dyDescent="0.25">
      <c r="A106" s="225" t="s">
        <v>270</v>
      </c>
      <c r="B106" s="256">
        <f t="shared" si="8"/>
        <v>4.5589738182585582E-3</v>
      </c>
      <c r="C106" s="225" t="s">
        <v>242</v>
      </c>
      <c r="D106" s="250">
        <f t="shared" si="7"/>
        <v>28864.527177985397</v>
      </c>
      <c r="E106" s="225" t="s">
        <v>233</v>
      </c>
      <c r="F106" s="267">
        <f t="shared" si="11"/>
        <v>27173.474070588272</v>
      </c>
      <c r="G106" s="267" t="s">
        <v>233</v>
      </c>
      <c r="H106" s="303">
        <f t="shared" si="10"/>
        <v>4.29188242284543E-3</v>
      </c>
      <c r="I106" s="267">
        <f t="shared" si="12"/>
        <v>1691.0531073971247</v>
      </c>
      <c r="J106" t="s">
        <v>233</v>
      </c>
      <c r="K106" s="304">
        <f t="shared" si="9"/>
        <v>2.670913954131277E-4</v>
      </c>
      <c r="N106" s="247" t="s">
        <v>272</v>
      </c>
      <c r="O106" s="247" t="s">
        <v>344</v>
      </c>
    </row>
    <row r="107" spans="1:17" x14ac:dyDescent="0.25">
      <c r="A107" s="225" t="s">
        <v>271</v>
      </c>
      <c r="B107" s="256">
        <f t="shared" si="8"/>
        <v>6.4998019297817112E-3</v>
      </c>
      <c r="C107" s="225" t="s">
        <v>242</v>
      </c>
      <c r="D107" s="250">
        <f t="shared" si="7"/>
        <v>41152.618315621519</v>
      </c>
      <c r="E107" s="225" t="s">
        <v>233</v>
      </c>
      <c r="F107" s="267">
        <f t="shared" si="11"/>
        <v>38159.700619939955</v>
      </c>
      <c r="G107" s="267" t="s">
        <v>233</v>
      </c>
      <c r="H107" s="303">
        <f t="shared" si="10"/>
        <v>6.0270890621612217E-3</v>
      </c>
      <c r="I107" s="267">
        <f t="shared" si="12"/>
        <v>2992.9176956815654</v>
      </c>
      <c r="J107" t="s">
        <v>233</v>
      </c>
      <c r="K107" s="304">
        <f t="shared" si="9"/>
        <v>4.7271286762048806E-4</v>
      </c>
      <c r="N107" s="247" t="s">
        <v>272</v>
      </c>
      <c r="O107" s="247" t="s">
        <v>344</v>
      </c>
    </row>
    <row r="108" spans="1:17" x14ac:dyDescent="0.25">
      <c r="A108" s="225" t="s">
        <v>69</v>
      </c>
      <c r="B108" s="230">
        <f>SUM(B98:B107)</f>
        <v>1</v>
      </c>
      <c r="C108" s="225" t="s">
        <v>242</v>
      </c>
      <c r="D108" s="250">
        <f>SUM(D98:D107)</f>
        <v>6331364.9800715689</v>
      </c>
      <c r="E108" s="225" t="s">
        <v>233</v>
      </c>
      <c r="F108" s="267">
        <f>SUM(F98:F107)</f>
        <v>2223856.4201603862</v>
      </c>
      <c r="G108" s="267" t="s">
        <v>233</v>
      </c>
      <c r="H108" s="303">
        <f>SUM(H98:H107)</f>
        <v>0.35124438839967931</v>
      </c>
      <c r="I108" s="267">
        <f>I100/E83</f>
        <v>4107508.5599111831</v>
      </c>
      <c r="J108" t="s">
        <v>233</v>
      </c>
      <c r="K108" s="304">
        <f>SUM(K98:K107)</f>
        <v>0.64875561160032058</v>
      </c>
      <c r="Q108" s="267"/>
    </row>
    <row r="109" spans="1:17" s="245" customFormat="1" x14ac:dyDescent="0.25">
      <c r="A109" s="247"/>
      <c r="B109" s="247"/>
      <c r="C109" s="247"/>
      <c r="D109" s="247"/>
      <c r="E109" s="247"/>
      <c r="F109" s="305">
        <f>F100/F108</f>
        <v>0.91759994439322701</v>
      </c>
      <c r="G109" s="247" t="s">
        <v>428</v>
      </c>
      <c r="H109" s="295"/>
      <c r="I109" s="247"/>
      <c r="J109" s="268"/>
      <c r="M109" s="245" t="s">
        <v>344</v>
      </c>
    </row>
    <row r="110" spans="1:17" s="218" customFormat="1" x14ac:dyDescent="0.2">
      <c r="A110" s="221"/>
      <c r="C110" s="222"/>
    </row>
    <row r="111" spans="1:17" s="245" customFormat="1" x14ac:dyDescent="0.25">
      <c r="A111" s="222" t="s">
        <v>409</v>
      </c>
      <c r="B111" s="260">
        <f>D94/I108</f>
        <v>1.541412485871599</v>
      </c>
      <c r="C111" s="247" t="s">
        <v>410</v>
      </c>
      <c r="E111" s="223"/>
      <c r="F111" s="223"/>
      <c r="G111" s="223"/>
      <c r="H111" s="224"/>
    </row>
    <row r="112" spans="1:17" s="245" customFormat="1" x14ac:dyDescent="0.25">
      <c r="A112" s="247" t="s">
        <v>430</v>
      </c>
      <c r="B112" s="260">
        <f>F108/I108</f>
        <v>0.54141248587159918</v>
      </c>
      <c r="C112" s="251" t="s">
        <v>411</v>
      </c>
      <c r="D112" s="251"/>
      <c r="E112" s="251"/>
      <c r="F112" s="247"/>
      <c r="G112" s="252"/>
      <c r="H112" s="247"/>
      <c r="I112" s="247"/>
    </row>
    <row r="113" spans="1:10" s="245" customFormat="1" x14ac:dyDescent="0.25">
      <c r="A113" s="247" t="s">
        <v>412</v>
      </c>
      <c r="B113" s="260">
        <f>I108/I108</f>
        <v>1</v>
      </c>
      <c r="C113" s="251" t="s">
        <v>413</v>
      </c>
      <c r="D113" s="251"/>
      <c r="E113" s="251"/>
      <c r="F113" s="247"/>
      <c r="G113" s="252"/>
      <c r="H113" s="247"/>
      <c r="I113" s="247"/>
    </row>
    <row r="114" spans="1:10" s="245" customFormat="1" x14ac:dyDescent="0.25">
      <c r="A114" s="247"/>
      <c r="B114" s="251"/>
      <c r="C114" s="251"/>
      <c r="D114" s="251"/>
      <c r="E114" s="255"/>
      <c r="F114" s="247"/>
      <c r="G114" s="252"/>
      <c r="H114" s="247"/>
      <c r="I114" s="247"/>
    </row>
    <row r="115" spans="1:10" s="245" customFormat="1" ht="15.75" customHeight="1" x14ac:dyDescent="0.25">
      <c r="A115" s="247"/>
      <c r="B115" s="247"/>
      <c r="C115" s="247"/>
      <c r="D115" s="247"/>
      <c r="E115" s="247"/>
      <c r="F115" s="247"/>
      <c r="G115" s="247"/>
      <c r="H115" s="247"/>
      <c r="I115" s="247"/>
      <c r="J115" s="247"/>
    </row>
    <row r="116" spans="1:10" s="245" customFormat="1" x14ac:dyDescent="0.25">
      <c r="A116" s="247"/>
      <c r="B116" s="247"/>
      <c r="C116" s="247"/>
      <c r="D116" s="247"/>
      <c r="E116" s="247"/>
      <c r="F116" s="247"/>
      <c r="G116" s="247"/>
      <c r="H116" s="247"/>
      <c r="I116" s="247"/>
      <c r="J116" s="247"/>
    </row>
    <row r="117" spans="1:10" s="245" customFormat="1" x14ac:dyDescent="0.25">
      <c r="A117" s="247"/>
      <c r="B117" s="247"/>
      <c r="C117" s="247"/>
      <c r="D117" s="247"/>
      <c r="E117" s="247"/>
      <c r="F117" s="247"/>
      <c r="G117" s="247"/>
      <c r="H117" s="247"/>
      <c r="I117" s="247"/>
      <c r="J117" s="247"/>
    </row>
    <row r="118" spans="1:10" s="245" customFormat="1" x14ac:dyDescent="0.25">
      <c r="A118" s="247"/>
      <c r="B118" s="247"/>
      <c r="C118" s="247"/>
      <c r="D118" s="247"/>
      <c r="E118" s="247"/>
      <c r="F118" s="247"/>
      <c r="G118" s="247"/>
      <c r="H118" s="247"/>
      <c r="I118" s="247"/>
      <c r="J118" s="247"/>
    </row>
    <row r="119" spans="1:10" s="245" customFormat="1" x14ac:dyDescent="0.25">
      <c r="A119" s="247"/>
      <c r="B119" s="247"/>
      <c r="C119" s="247"/>
      <c r="D119" s="247"/>
      <c r="E119" s="247"/>
      <c r="F119" s="247"/>
      <c r="G119" s="247"/>
      <c r="H119" s="247"/>
      <c r="I119" s="247"/>
      <c r="J119" s="247"/>
    </row>
    <row r="120" spans="1:10" s="245" customFormat="1" x14ac:dyDescent="0.25">
      <c r="A120" s="247"/>
      <c r="B120" s="247"/>
      <c r="C120" s="247"/>
      <c r="D120" s="247"/>
      <c r="E120" s="247"/>
      <c r="F120" s="247"/>
      <c r="G120" s="247"/>
      <c r="H120" s="247"/>
      <c r="I120" s="247"/>
      <c r="J120" s="247"/>
    </row>
    <row r="121" spans="1:10" s="245" customFormat="1" x14ac:dyDescent="0.25">
      <c r="A121" s="247"/>
      <c r="B121" s="247"/>
      <c r="C121" s="247"/>
      <c r="D121" s="247"/>
      <c r="E121" s="247"/>
      <c r="F121" s="247"/>
      <c r="G121" s="247"/>
      <c r="H121" s="247"/>
      <c r="I121" s="247"/>
      <c r="J121" s="247"/>
    </row>
    <row r="122" spans="1:10" s="245" customFormat="1" x14ac:dyDescent="0.25">
      <c r="A122" s="247"/>
      <c r="B122" s="247"/>
      <c r="C122" s="247"/>
      <c r="D122" s="247"/>
      <c r="E122" s="247"/>
      <c r="F122" s="247"/>
      <c r="G122" s="247"/>
      <c r="H122" s="247"/>
      <c r="I122" s="247"/>
      <c r="J122" s="247"/>
    </row>
    <row r="123" spans="1:10" s="245" customFormat="1" x14ac:dyDescent="0.25">
      <c r="A123" s="247"/>
      <c r="B123" s="247"/>
      <c r="C123" s="247"/>
      <c r="D123" s="247"/>
      <c r="E123" s="247"/>
      <c r="F123" s="247"/>
      <c r="G123" s="247"/>
      <c r="H123" s="247"/>
      <c r="I123" s="247"/>
      <c r="J123" s="247"/>
    </row>
    <row r="124" spans="1:10" s="245" customFormat="1" x14ac:dyDescent="0.25">
      <c r="A124" s="247"/>
      <c r="B124" s="247"/>
      <c r="C124" s="247"/>
      <c r="D124" s="247"/>
      <c r="E124" s="247"/>
      <c r="F124" s="247"/>
      <c r="G124" s="247"/>
      <c r="H124" s="247"/>
      <c r="I124" s="247"/>
      <c r="J124" s="247"/>
    </row>
    <row r="125" spans="1:10" s="245" customFormat="1" x14ac:dyDescent="0.25">
      <c r="A125" s="247"/>
      <c r="B125" s="247"/>
      <c r="C125" s="247"/>
      <c r="D125" s="247"/>
      <c r="E125" s="247"/>
      <c r="F125" s="247"/>
      <c r="G125" s="247"/>
      <c r="H125" s="247"/>
      <c r="I125" s="247"/>
      <c r="J125" s="247"/>
    </row>
    <row r="126" spans="1:10" s="245" customFormat="1" x14ac:dyDescent="0.25">
      <c r="A126" s="247"/>
      <c r="B126" s="247"/>
      <c r="C126" s="247"/>
      <c r="D126" s="247"/>
      <c r="E126" s="247"/>
      <c r="F126" s="247"/>
      <c r="G126" s="247"/>
      <c r="H126" s="247"/>
      <c r="I126" s="247"/>
      <c r="J126" s="247"/>
    </row>
    <row r="127" spans="1:10" s="245" customFormat="1" x14ac:dyDescent="0.25">
      <c r="A127" s="247"/>
      <c r="B127" s="247"/>
      <c r="C127" s="247"/>
      <c r="D127" s="247"/>
      <c r="E127" s="247"/>
      <c r="F127" s="247"/>
      <c r="G127" s="247"/>
      <c r="H127" s="247"/>
      <c r="I127" s="247"/>
      <c r="J127" s="247"/>
    </row>
    <row r="128" spans="1:10" s="245" customFormat="1" x14ac:dyDescent="0.25">
      <c r="A128" s="247"/>
      <c r="B128" s="247"/>
      <c r="C128" s="247"/>
      <c r="D128" s="247"/>
      <c r="E128" s="247"/>
      <c r="F128" s="247"/>
      <c r="G128" s="247"/>
      <c r="H128" s="247"/>
      <c r="I128" s="247"/>
      <c r="J128" s="247"/>
    </row>
    <row r="129" spans="1:22" s="245" customFormat="1" x14ac:dyDescent="0.25">
      <c r="A129" s="247"/>
      <c r="B129" s="247"/>
      <c r="C129" s="247"/>
      <c r="D129" s="247"/>
      <c r="E129" s="247"/>
      <c r="F129" s="247"/>
      <c r="G129" s="247"/>
      <c r="H129" s="247"/>
      <c r="I129" s="247"/>
      <c r="J129" s="247"/>
    </row>
    <row r="130" spans="1:22" s="245" customFormat="1" x14ac:dyDescent="0.25">
      <c r="A130" s="247"/>
      <c r="B130" s="247"/>
      <c r="C130" s="247"/>
      <c r="D130" s="247"/>
      <c r="E130" s="247"/>
      <c r="F130" s="247"/>
      <c r="G130" s="247"/>
      <c r="H130" s="247"/>
      <c r="I130" s="247"/>
      <c r="J130" s="247"/>
      <c r="K130" s="257"/>
    </row>
    <row r="131" spans="1:22" s="245" customFormat="1" x14ac:dyDescent="0.25">
      <c r="A131" s="247"/>
      <c r="B131" s="247"/>
      <c r="C131" s="247"/>
      <c r="D131" s="247"/>
      <c r="E131" s="247"/>
      <c r="F131" s="247"/>
      <c r="G131" s="247"/>
      <c r="H131" s="247"/>
      <c r="I131" s="247"/>
      <c r="J131" s="247"/>
      <c r="K131" s="257"/>
    </row>
    <row r="132" spans="1:22" s="245" customFormat="1" x14ac:dyDescent="0.25">
      <c r="A132" s="247"/>
      <c r="B132" s="254"/>
      <c r="C132" s="254"/>
      <c r="D132" s="254"/>
      <c r="E132" s="254"/>
      <c r="F132" s="247"/>
      <c r="G132" s="247"/>
      <c r="H132" s="247"/>
      <c r="I132" s="247"/>
      <c r="K132" s="257"/>
    </row>
    <row r="133" spans="1:22" s="245" customFormat="1" x14ac:dyDescent="0.25">
      <c r="A133" s="247"/>
      <c r="B133" s="254"/>
      <c r="C133" s="254"/>
      <c r="D133" s="254"/>
      <c r="E133" s="254"/>
      <c r="F133" s="247"/>
      <c r="G133" s="247"/>
      <c r="H133" s="247"/>
      <c r="I133" s="247"/>
      <c r="K133" s="257"/>
    </row>
    <row r="134" spans="1:22" s="245" customFormat="1" x14ac:dyDescent="0.25">
      <c r="A134" s="247"/>
      <c r="B134" s="254"/>
      <c r="C134" s="254"/>
      <c r="D134" s="254"/>
      <c r="E134" s="254"/>
      <c r="F134" s="247"/>
      <c r="G134" s="247"/>
      <c r="H134" s="247"/>
      <c r="I134" s="247"/>
    </row>
    <row r="135" spans="1:22" s="245" customFormat="1" x14ac:dyDescent="0.25">
      <c r="A135" s="247"/>
      <c r="B135" s="254"/>
      <c r="C135" s="254"/>
      <c r="D135" s="254"/>
      <c r="E135" s="254"/>
      <c r="F135" s="247"/>
      <c r="G135" s="247"/>
      <c r="H135" s="247"/>
      <c r="I135" s="247"/>
    </row>
    <row r="136" spans="1:22" s="245" customFormat="1" x14ac:dyDescent="0.25">
      <c r="A136" s="247"/>
      <c r="B136" s="254"/>
      <c r="C136" s="254"/>
      <c r="D136" s="254"/>
      <c r="E136" s="254"/>
      <c r="F136" s="247"/>
      <c r="G136" s="254"/>
      <c r="H136" s="247"/>
      <c r="I136" s="247"/>
    </row>
    <row r="137" spans="1:22" s="247" customFormat="1" x14ac:dyDescent="0.25">
      <c r="B137" s="254"/>
      <c r="C137" s="254"/>
      <c r="D137" s="259"/>
      <c r="E137" s="254"/>
      <c r="G137" s="258"/>
      <c r="J137" s="245"/>
      <c r="K137" s="245"/>
      <c r="L137" s="245"/>
      <c r="M137" s="245"/>
      <c r="N137" s="245"/>
      <c r="O137" s="245"/>
      <c r="P137" s="245"/>
      <c r="Q137" s="245"/>
      <c r="R137" s="245"/>
      <c r="S137" s="245"/>
      <c r="T137" s="245"/>
      <c r="U137" s="245"/>
      <c r="V137" s="245"/>
    </row>
    <row r="138" spans="1:22" s="247" customFormat="1" x14ac:dyDescent="0.25">
      <c r="B138" s="251"/>
      <c r="C138" s="251"/>
      <c r="D138" s="251"/>
      <c r="E138" s="254"/>
      <c r="J138" s="245"/>
      <c r="K138" s="245"/>
      <c r="L138" s="245"/>
      <c r="M138" s="245"/>
      <c r="N138" s="245"/>
      <c r="O138" s="245"/>
      <c r="P138" s="245"/>
      <c r="Q138" s="245"/>
      <c r="R138" s="245"/>
      <c r="S138" s="245"/>
      <c r="T138" s="245"/>
      <c r="U138" s="245"/>
      <c r="V138" s="245"/>
    </row>
    <row r="139" spans="1:22" s="247" customFormat="1" x14ac:dyDescent="0.25">
      <c r="B139" s="253"/>
      <c r="C139" s="253"/>
      <c r="D139" s="253"/>
      <c r="E139" s="254"/>
      <c r="J139" s="245"/>
      <c r="K139" s="245"/>
      <c r="L139" s="245"/>
      <c r="M139" s="245"/>
      <c r="N139" s="245"/>
      <c r="O139" s="245"/>
      <c r="P139" s="245"/>
      <c r="Q139" s="245"/>
      <c r="R139" s="245"/>
      <c r="S139" s="245"/>
      <c r="T139" s="245"/>
      <c r="U139" s="245"/>
      <c r="V139" s="245"/>
    </row>
    <row r="140" spans="1:22" s="247" customFormat="1" x14ac:dyDescent="0.25">
      <c r="B140" s="253"/>
      <c r="C140" s="253"/>
      <c r="D140" s="253"/>
      <c r="E140" s="253"/>
      <c r="J140" s="245"/>
      <c r="K140" s="245"/>
      <c r="L140" s="245"/>
      <c r="M140" s="245"/>
      <c r="N140" s="245"/>
      <c r="O140" s="245"/>
      <c r="P140" s="245"/>
      <c r="Q140" s="245"/>
      <c r="R140" s="245"/>
      <c r="S140" s="245"/>
      <c r="T140" s="245"/>
      <c r="U140" s="245"/>
      <c r="V140" s="245"/>
    </row>
    <row r="141" spans="1:22" s="247" customFormat="1" x14ac:dyDescent="0.25">
      <c r="E141" s="254"/>
      <c r="J141" s="245"/>
      <c r="K141" s="245"/>
      <c r="L141" s="245"/>
      <c r="M141" s="245"/>
      <c r="N141" s="245"/>
      <c r="O141" s="245"/>
      <c r="P141" s="245"/>
      <c r="Q141" s="245"/>
      <c r="R141" s="245"/>
      <c r="S141" s="245"/>
      <c r="T141" s="245"/>
      <c r="U141" s="245"/>
      <c r="V141" s="245"/>
    </row>
    <row r="142" spans="1:22" s="245" customFormat="1" x14ac:dyDescent="0.25">
      <c r="A142" s="247"/>
      <c r="B142" s="247"/>
      <c r="C142" s="247"/>
      <c r="D142" s="247"/>
      <c r="E142" s="247"/>
      <c r="F142" s="247"/>
      <c r="G142" s="247"/>
      <c r="H142" s="247"/>
      <c r="I142" s="247"/>
    </row>
    <row r="143" spans="1:22" s="245" customFormat="1" x14ac:dyDescent="0.25">
      <c r="A143" s="247"/>
      <c r="E143" s="247"/>
      <c r="F143" s="247"/>
      <c r="G143" s="247"/>
      <c r="H143" s="247"/>
      <c r="I143" s="247"/>
    </row>
    <row r="144" spans="1:22" s="245" customFormat="1" x14ac:dyDescent="0.25">
      <c r="A144" s="247"/>
      <c r="B144" s="247"/>
      <c r="C144" s="247"/>
      <c r="D144" s="247"/>
      <c r="E144" s="247"/>
      <c r="F144" s="247"/>
      <c r="G144" s="247"/>
      <c r="H144" s="247"/>
      <c r="I144" s="247"/>
    </row>
    <row r="145" spans="1:9" s="245" customFormat="1" x14ac:dyDescent="0.25">
      <c r="A145" s="247"/>
      <c r="B145" s="247"/>
      <c r="C145" s="247"/>
      <c r="D145" s="247"/>
      <c r="E145" s="247"/>
      <c r="F145" s="247"/>
      <c r="G145" s="247"/>
      <c r="H145" s="247"/>
      <c r="I145" s="247"/>
    </row>
  </sheetData>
  <mergeCells count="3">
    <mergeCell ref="D97:E97"/>
    <mergeCell ref="F97:G97"/>
    <mergeCell ref="I97:J97"/>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055" r:id="rId4">
          <objectPr defaultSize="0" r:id="rId5">
            <anchor moveWithCells="1">
              <from>
                <xdr:col>16</xdr:col>
                <xdr:colOff>600075</xdr:colOff>
                <xdr:row>75</xdr:row>
                <xdr:rowOff>171450</xdr:rowOff>
              </from>
              <to>
                <xdr:col>22</xdr:col>
                <xdr:colOff>142875</xdr:colOff>
                <xdr:row>93</xdr:row>
                <xdr:rowOff>0</xdr:rowOff>
              </to>
            </anchor>
          </objectPr>
        </oleObject>
      </mc:Choice>
      <mc:Fallback>
        <oleObject progId="Equation.3" shapeId="2055"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0"/>
  <sheetViews>
    <sheetView workbookViewId="0">
      <selection activeCell="B36" sqref="B36"/>
    </sheetView>
  </sheetViews>
  <sheetFormatPr defaultRowHeight="15" x14ac:dyDescent="0.25"/>
  <cols>
    <col min="1" max="1" width="37.5703125" style="225" customWidth="1"/>
    <col min="2" max="2" width="11" style="225" customWidth="1"/>
    <col min="3" max="3" width="10.5703125" style="225" customWidth="1"/>
    <col min="4" max="4" width="22.85546875" style="225" customWidth="1"/>
    <col min="5" max="6" width="11" style="225" customWidth="1"/>
    <col min="7" max="8" width="9.140625" style="225" customWidth="1"/>
    <col min="9" max="9" width="19" style="22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70" t="s">
        <v>350</v>
      </c>
    </row>
    <row r="2" spans="1:9" s="218" customFormat="1" ht="18" customHeight="1" x14ac:dyDescent="0.25">
      <c r="A2" s="217" t="s">
        <v>19</v>
      </c>
      <c r="C2" s="219"/>
      <c r="D2" s="220"/>
      <c r="E2" s="220"/>
      <c r="F2" s="220"/>
      <c r="G2" s="220"/>
      <c r="H2" s="220"/>
      <c r="I2" s="217" t="s">
        <v>60</v>
      </c>
    </row>
    <row r="3" spans="1:9" s="218" customFormat="1" x14ac:dyDescent="0.2">
      <c r="A3" s="221" t="s">
        <v>352</v>
      </c>
      <c r="C3" s="222"/>
    </row>
    <row r="4" spans="1:9" s="218" customFormat="1" ht="12.75" x14ac:dyDescent="0.2">
      <c r="A4" s="223" t="s">
        <v>231</v>
      </c>
      <c r="B4" s="223" t="s">
        <v>56</v>
      </c>
      <c r="C4" s="223" t="s">
        <v>68</v>
      </c>
      <c r="D4" s="223" t="s">
        <v>232</v>
      </c>
      <c r="E4" s="224" t="s">
        <v>22</v>
      </c>
    </row>
    <row r="5" spans="1:9" x14ac:dyDescent="0.25">
      <c r="A5" t="s">
        <v>297</v>
      </c>
      <c r="B5">
        <v>5</v>
      </c>
      <c r="C5" t="s">
        <v>298</v>
      </c>
      <c r="D5"/>
      <c r="E5"/>
      <c r="F5"/>
      <c r="G5"/>
      <c r="H5"/>
      <c r="I5" s="225" t="s">
        <v>296</v>
      </c>
    </row>
    <row r="6" spans="1:9" x14ac:dyDescent="0.25">
      <c r="A6" s="225" t="s">
        <v>299</v>
      </c>
      <c r="B6" s="225">
        <v>150</v>
      </c>
      <c r="C6" s="225" t="s">
        <v>273</v>
      </c>
    </row>
    <row r="7" spans="1:9" x14ac:dyDescent="0.25">
      <c r="B7" s="250">
        <f>B6*Conversions!D4</f>
        <v>54787.5</v>
      </c>
      <c r="C7" s="225" t="s">
        <v>273</v>
      </c>
    </row>
    <row r="8" spans="1:9" x14ac:dyDescent="0.25">
      <c r="B8" s="250">
        <f>B7*B5</f>
        <v>273937.5</v>
      </c>
      <c r="C8" s="225" t="s">
        <v>301</v>
      </c>
    </row>
    <row r="9" spans="1:9" x14ac:dyDescent="0.25">
      <c r="B9" s="225">
        <f>B8*Conversions!D5</f>
        <v>273937500000</v>
      </c>
      <c r="C9" s="225" t="s">
        <v>307</v>
      </c>
    </row>
    <row r="10" spans="1:9" x14ac:dyDescent="0.25">
      <c r="B10" s="225">
        <f>B9/Conversions!D6</f>
        <v>7757038853.5085955</v>
      </c>
      <c r="C10" s="225" t="s">
        <v>310</v>
      </c>
    </row>
    <row r="11" spans="1:9" x14ac:dyDescent="0.25">
      <c r="B11" s="225">
        <f>B10*B14</f>
        <v>15358936929.94702</v>
      </c>
      <c r="C11" s="225" t="s">
        <v>311</v>
      </c>
    </row>
    <row r="12" spans="1:9" x14ac:dyDescent="0.25">
      <c r="B12" s="225">
        <f>B11*B15</f>
        <v>15036399254.418133</v>
      </c>
      <c r="C12" s="225" t="s">
        <v>312</v>
      </c>
    </row>
    <row r="14" spans="1:9" x14ac:dyDescent="0.25">
      <c r="A14" s="225" t="s">
        <v>304</v>
      </c>
      <c r="B14" s="247">
        <v>1.98</v>
      </c>
      <c r="C14" s="225" t="s">
        <v>274</v>
      </c>
    </row>
    <row r="15" spans="1:9" x14ac:dyDescent="0.25">
      <c r="A15" s="225" t="s">
        <v>303</v>
      </c>
      <c r="B15" s="225">
        <v>0.97899999999999998</v>
      </c>
      <c r="D15" s="225" t="s">
        <v>302</v>
      </c>
    </row>
    <row r="17" spans="1:4" ht="15.75" x14ac:dyDescent="0.25">
      <c r="A17" s="221" t="s">
        <v>353</v>
      </c>
      <c r="B17" s="261"/>
    </row>
    <row r="18" spans="1:4" x14ac:dyDescent="0.25">
      <c r="A18" s="225" t="s">
        <v>354</v>
      </c>
      <c r="B18" s="261">
        <v>100000</v>
      </c>
      <c r="C18" s="225" t="s">
        <v>351</v>
      </c>
      <c r="D18" s="225" t="s">
        <v>355</v>
      </c>
    </row>
    <row r="19" spans="1:4" x14ac:dyDescent="0.25">
      <c r="A19" s="225" t="s">
        <v>356</v>
      </c>
      <c r="B19" s="225">
        <f>(B18*2000/2.205)/B12</f>
        <v>6.0322252895189526E-3</v>
      </c>
      <c r="C19" s="225" t="s">
        <v>357</v>
      </c>
    </row>
    <row r="20" spans="1:4" x14ac:dyDescent="0.25">
      <c r="B20" s="249">
        <f>B19</f>
        <v>6.0322252895189526E-3</v>
      </c>
      <c r="C20" s="225" t="s">
        <v>358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6"/>
  <sheetViews>
    <sheetView workbookViewId="0">
      <selection activeCell="K57" sqref="K57"/>
    </sheetView>
  </sheetViews>
  <sheetFormatPr defaultColWidth="9.140625" defaultRowHeight="12.75" x14ac:dyDescent="0.2"/>
  <cols>
    <col min="1" max="3" width="9.140625" style="225"/>
    <col min="4" max="4" width="13.42578125" style="225" bestFit="1" customWidth="1"/>
    <col min="5" max="5" width="16.42578125" style="225" bestFit="1" customWidth="1"/>
    <col min="6" max="6" width="23.42578125" style="225" customWidth="1"/>
    <col min="7" max="7" width="11" style="225" bestFit="1" customWidth="1"/>
    <col min="8" max="259" width="9.140625" style="225"/>
    <col min="260" max="260" width="13.42578125" style="225" bestFit="1" customWidth="1"/>
    <col min="261" max="261" width="16.42578125" style="225" bestFit="1" customWidth="1"/>
    <col min="262" max="262" width="23.42578125" style="225" customWidth="1"/>
    <col min="263" max="263" width="11" style="225" bestFit="1" customWidth="1"/>
    <col min="264" max="515" width="9.140625" style="225"/>
    <col min="516" max="516" width="13.42578125" style="225" bestFit="1" customWidth="1"/>
    <col min="517" max="517" width="16.42578125" style="225" bestFit="1" customWidth="1"/>
    <col min="518" max="518" width="23.42578125" style="225" customWidth="1"/>
    <col min="519" max="519" width="11" style="225" bestFit="1" customWidth="1"/>
    <col min="520" max="771" width="9.140625" style="225"/>
    <col min="772" max="772" width="13.42578125" style="225" bestFit="1" customWidth="1"/>
    <col min="773" max="773" width="16.42578125" style="225" bestFit="1" customWidth="1"/>
    <col min="774" max="774" width="23.42578125" style="225" customWidth="1"/>
    <col min="775" max="775" width="11" style="225" bestFit="1" customWidth="1"/>
    <col min="776" max="1027" width="9.140625" style="225"/>
    <col min="1028" max="1028" width="13.42578125" style="225" bestFit="1" customWidth="1"/>
    <col min="1029" max="1029" width="16.42578125" style="225" bestFit="1" customWidth="1"/>
    <col min="1030" max="1030" width="23.42578125" style="225" customWidth="1"/>
    <col min="1031" max="1031" width="11" style="225" bestFit="1" customWidth="1"/>
    <col min="1032" max="1283" width="9.140625" style="225"/>
    <col min="1284" max="1284" width="13.42578125" style="225" bestFit="1" customWidth="1"/>
    <col min="1285" max="1285" width="16.42578125" style="225" bestFit="1" customWidth="1"/>
    <col min="1286" max="1286" width="23.42578125" style="225" customWidth="1"/>
    <col min="1287" max="1287" width="11" style="225" bestFit="1" customWidth="1"/>
    <col min="1288" max="1539" width="9.140625" style="225"/>
    <col min="1540" max="1540" width="13.42578125" style="225" bestFit="1" customWidth="1"/>
    <col min="1541" max="1541" width="16.42578125" style="225" bestFit="1" customWidth="1"/>
    <col min="1542" max="1542" width="23.42578125" style="225" customWidth="1"/>
    <col min="1543" max="1543" width="11" style="225" bestFit="1" customWidth="1"/>
    <col min="1544" max="1795" width="9.140625" style="225"/>
    <col min="1796" max="1796" width="13.42578125" style="225" bestFit="1" customWidth="1"/>
    <col min="1797" max="1797" width="16.42578125" style="225" bestFit="1" customWidth="1"/>
    <col min="1798" max="1798" width="23.42578125" style="225" customWidth="1"/>
    <col min="1799" max="1799" width="11" style="225" bestFit="1" customWidth="1"/>
    <col min="1800" max="2051" width="9.140625" style="225"/>
    <col min="2052" max="2052" width="13.42578125" style="225" bestFit="1" customWidth="1"/>
    <col min="2053" max="2053" width="16.42578125" style="225" bestFit="1" customWidth="1"/>
    <col min="2054" max="2054" width="23.42578125" style="225" customWidth="1"/>
    <col min="2055" max="2055" width="11" style="225" bestFit="1" customWidth="1"/>
    <col min="2056" max="2307" width="9.140625" style="225"/>
    <col min="2308" max="2308" width="13.42578125" style="225" bestFit="1" customWidth="1"/>
    <col min="2309" max="2309" width="16.42578125" style="225" bestFit="1" customWidth="1"/>
    <col min="2310" max="2310" width="23.42578125" style="225" customWidth="1"/>
    <col min="2311" max="2311" width="11" style="225" bestFit="1" customWidth="1"/>
    <col min="2312" max="2563" width="9.140625" style="225"/>
    <col min="2564" max="2564" width="13.42578125" style="225" bestFit="1" customWidth="1"/>
    <col min="2565" max="2565" width="16.42578125" style="225" bestFit="1" customWidth="1"/>
    <col min="2566" max="2566" width="23.42578125" style="225" customWidth="1"/>
    <col min="2567" max="2567" width="11" style="225" bestFit="1" customWidth="1"/>
    <col min="2568" max="2819" width="9.140625" style="225"/>
    <col min="2820" max="2820" width="13.42578125" style="225" bestFit="1" customWidth="1"/>
    <col min="2821" max="2821" width="16.42578125" style="225" bestFit="1" customWidth="1"/>
    <col min="2822" max="2822" width="23.42578125" style="225" customWidth="1"/>
    <col min="2823" max="2823" width="11" style="225" bestFit="1" customWidth="1"/>
    <col min="2824" max="3075" width="9.140625" style="225"/>
    <col min="3076" max="3076" width="13.42578125" style="225" bestFit="1" customWidth="1"/>
    <col min="3077" max="3077" width="16.42578125" style="225" bestFit="1" customWidth="1"/>
    <col min="3078" max="3078" width="23.42578125" style="225" customWidth="1"/>
    <col min="3079" max="3079" width="11" style="225" bestFit="1" customWidth="1"/>
    <col min="3080" max="3331" width="9.140625" style="225"/>
    <col min="3332" max="3332" width="13.42578125" style="225" bestFit="1" customWidth="1"/>
    <col min="3333" max="3333" width="16.42578125" style="225" bestFit="1" customWidth="1"/>
    <col min="3334" max="3334" width="23.42578125" style="225" customWidth="1"/>
    <col min="3335" max="3335" width="11" style="225" bestFit="1" customWidth="1"/>
    <col min="3336" max="3587" width="9.140625" style="225"/>
    <col min="3588" max="3588" width="13.42578125" style="225" bestFit="1" customWidth="1"/>
    <col min="3589" max="3589" width="16.42578125" style="225" bestFit="1" customWidth="1"/>
    <col min="3590" max="3590" width="23.42578125" style="225" customWidth="1"/>
    <col min="3591" max="3591" width="11" style="225" bestFit="1" customWidth="1"/>
    <col min="3592" max="3843" width="9.140625" style="225"/>
    <col min="3844" max="3844" width="13.42578125" style="225" bestFit="1" customWidth="1"/>
    <col min="3845" max="3845" width="16.42578125" style="225" bestFit="1" customWidth="1"/>
    <col min="3846" max="3846" width="23.42578125" style="225" customWidth="1"/>
    <col min="3847" max="3847" width="11" style="225" bestFit="1" customWidth="1"/>
    <col min="3848" max="4099" width="9.140625" style="225"/>
    <col min="4100" max="4100" width="13.42578125" style="225" bestFit="1" customWidth="1"/>
    <col min="4101" max="4101" width="16.42578125" style="225" bestFit="1" customWidth="1"/>
    <col min="4102" max="4102" width="23.42578125" style="225" customWidth="1"/>
    <col min="4103" max="4103" width="11" style="225" bestFit="1" customWidth="1"/>
    <col min="4104" max="4355" width="9.140625" style="225"/>
    <col min="4356" max="4356" width="13.42578125" style="225" bestFit="1" customWidth="1"/>
    <col min="4357" max="4357" width="16.42578125" style="225" bestFit="1" customWidth="1"/>
    <col min="4358" max="4358" width="23.42578125" style="225" customWidth="1"/>
    <col min="4359" max="4359" width="11" style="225" bestFit="1" customWidth="1"/>
    <col min="4360" max="4611" width="9.140625" style="225"/>
    <col min="4612" max="4612" width="13.42578125" style="225" bestFit="1" customWidth="1"/>
    <col min="4613" max="4613" width="16.42578125" style="225" bestFit="1" customWidth="1"/>
    <col min="4614" max="4614" width="23.42578125" style="225" customWidth="1"/>
    <col min="4615" max="4615" width="11" style="225" bestFit="1" customWidth="1"/>
    <col min="4616" max="4867" width="9.140625" style="225"/>
    <col min="4868" max="4868" width="13.42578125" style="225" bestFit="1" customWidth="1"/>
    <col min="4869" max="4869" width="16.42578125" style="225" bestFit="1" customWidth="1"/>
    <col min="4870" max="4870" width="23.42578125" style="225" customWidth="1"/>
    <col min="4871" max="4871" width="11" style="225" bestFit="1" customWidth="1"/>
    <col min="4872" max="5123" width="9.140625" style="225"/>
    <col min="5124" max="5124" width="13.42578125" style="225" bestFit="1" customWidth="1"/>
    <col min="5125" max="5125" width="16.42578125" style="225" bestFit="1" customWidth="1"/>
    <col min="5126" max="5126" width="23.42578125" style="225" customWidth="1"/>
    <col min="5127" max="5127" width="11" style="225" bestFit="1" customWidth="1"/>
    <col min="5128" max="5379" width="9.140625" style="225"/>
    <col min="5380" max="5380" width="13.42578125" style="225" bestFit="1" customWidth="1"/>
    <col min="5381" max="5381" width="16.42578125" style="225" bestFit="1" customWidth="1"/>
    <col min="5382" max="5382" width="23.42578125" style="225" customWidth="1"/>
    <col min="5383" max="5383" width="11" style="225" bestFit="1" customWidth="1"/>
    <col min="5384" max="5635" width="9.140625" style="225"/>
    <col min="5636" max="5636" width="13.42578125" style="225" bestFit="1" customWidth="1"/>
    <col min="5637" max="5637" width="16.42578125" style="225" bestFit="1" customWidth="1"/>
    <col min="5638" max="5638" width="23.42578125" style="225" customWidth="1"/>
    <col min="5639" max="5639" width="11" style="225" bestFit="1" customWidth="1"/>
    <col min="5640" max="5891" width="9.140625" style="225"/>
    <col min="5892" max="5892" width="13.42578125" style="225" bestFit="1" customWidth="1"/>
    <col min="5893" max="5893" width="16.42578125" style="225" bestFit="1" customWidth="1"/>
    <col min="5894" max="5894" width="23.42578125" style="225" customWidth="1"/>
    <col min="5895" max="5895" width="11" style="225" bestFit="1" customWidth="1"/>
    <col min="5896" max="6147" width="9.140625" style="225"/>
    <col min="6148" max="6148" width="13.42578125" style="225" bestFit="1" customWidth="1"/>
    <col min="6149" max="6149" width="16.42578125" style="225" bestFit="1" customWidth="1"/>
    <col min="6150" max="6150" width="23.42578125" style="225" customWidth="1"/>
    <col min="6151" max="6151" width="11" style="225" bestFit="1" customWidth="1"/>
    <col min="6152" max="6403" width="9.140625" style="225"/>
    <col min="6404" max="6404" width="13.42578125" style="225" bestFit="1" customWidth="1"/>
    <col min="6405" max="6405" width="16.42578125" style="225" bestFit="1" customWidth="1"/>
    <col min="6406" max="6406" width="23.42578125" style="225" customWidth="1"/>
    <col min="6407" max="6407" width="11" style="225" bestFit="1" customWidth="1"/>
    <col min="6408" max="6659" width="9.140625" style="225"/>
    <col min="6660" max="6660" width="13.42578125" style="225" bestFit="1" customWidth="1"/>
    <col min="6661" max="6661" width="16.42578125" style="225" bestFit="1" customWidth="1"/>
    <col min="6662" max="6662" width="23.42578125" style="225" customWidth="1"/>
    <col min="6663" max="6663" width="11" style="225" bestFit="1" customWidth="1"/>
    <col min="6664" max="6915" width="9.140625" style="225"/>
    <col min="6916" max="6916" width="13.42578125" style="225" bestFit="1" customWidth="1"/>
    <col min="6917" max="6917" width="16.42578125" style="225" bestFit="1" customWidth="1"/>
    <col min="6918" max="6918" width="23.42578125" style="225" customWidth="1"/>
    <col min="6919" max="6919" width="11" style="225" bestFit="1" customWidth="1"/>
    <col min="6920" max="7171" width="9.140625" style="225"/>
    <col min="7172" max="7172" width="13.42578125" style="225" bestFit="1" customWidth="1"/>
    <col min="7173" max="7173" width="16.42578125" style="225" bestFit="1" customWidth="1"/>
    <col min="7174" max="7174" width="23.42578125" style="225" customWidth="1"/>
    <col min="7175" max="7175" width="11" style="225" bestFit="1" customWidth="1"/>
    <col min="7176" max="7427" width="9.140625" style="225"/>
    <col min="7428" max="7428" width="13.42578125" style="225" bestFit="1" customWidth="1"/>
    <col min="7429" max="7429" width="16.42578125" style="225" bestFit="1" customWidth="1"/>
    <col min="7430" max="7430" width="23.42578125" style="225" customWidth="1"/>
    <col min="7431" max="7431" width="11" style="225" bestFit="1" customWidth="1"/>
    <col min="7432" max="7683" width="9.140625" style="225"/>
    <col min="7684" max="7684" width="13.42578125" style="225" bestFit="1" customWidth="1"/>
    <col min="7685" max="7685" width="16.42578125" style="225" bestFit="1" customWidth="1"/>
    <col min="7686" max="7686" width="23.42578125" style="225" customWidth="1"/>
    <col min="7687" max="7687" width="11" style="225" bestFit="1" customWidth="1"/>
    <col min="7688" max="7939" width="9.140625" style="225"/>
    <col min="7940" max="7940" width="13.42578125" style="225" bestFit="1" customWidth="1"/>
    <col min="7941" max="7941" width="16.42578125" style="225" bestFit="1" customWidth="1"/>
    <col min="7942" max="7942" width="23.42578125" style="225" customWidth="1"/>
    <col min="7943" max="7943" width="11" style="225" bestFit="1" customWidth="1"/>
    <col min="7944" max="8195" width="9.140625" style="225"/>
    <col min="8196" max="8196" width="13.42578125" style="225" bestFit="1" customWidth="1"/>
    <col min="8197" max="8197" width="16.42578125" style="225" bestFit="1" customWidth="1"/>
    <col min="8198" max="8198" width="23.42578125" style="225" customWidth="1"/>
    <col min="8199" max="8199" width="11" style="225" bestFit="1" customWidth="1"/>
    <col min="8200" max="8451" width="9.140625" style="225"/>
    <col min="8452" max="8452" width="13.42578125" style="225" bestFit="1" customWidth="1"/>
    <col min="8453" max="8453" width="16.42578125" style="225" bestFit="1" customWidth="1"/>
    <col min="8454" max="8454" width="23.42578125" style="225" customWidth="1"/>
    <col min="8455" max="8455" width="11" style="225" bestFit="1" customWidth="1"/>
    <col min="8456" max="8707" width="9.140625" style="225"/>
    <col min="8708" max="8708" width="13.42578125" style="225" bestFit="1" customWidth="1"/>
    <col min="8709" max="8709" width="16.42578125" style="225" bestFit="1" customWidth="1"/>
    <col min="8710" max="8710" width="23.42578125" style="225" customWidth="1"/>
    <col min="8711" max="8711" width="11" style="225" bestFit="1" customWidth="1"/>
    <col min="8712" max="8963" width="9.140625" style="225"/>
    <col min="8964" max="8964" width="13.42578125" style="225" bestFit="1" customWidth="1"/>
    <col min="8965" max="8965" width="16.42578125" style="225" bestFit="1" customWidth="1"/>
    <col min="8966" max="8966" width="23.42578125" style="225" customWidth="1"/>
    <col min="8967" max="8967" width="11" style="225" bestFit="1" customWidth="1"/>
    <col min="8968" max="9219" width="9.140625" style="225"/>
    <col min="9220" max="9220" width="13.42578125" style="225" bestFit="1" customWidth="1"/>
    <col min="9221" max="9221" width="16.42578125" style="225" bestFit="1" customWidth="1"/>
    <col min="9222" max="9222" width="23.42578125" style="225" customWidth="1"/>
    <col min="9223" max="9223" width="11" style="225" bestFit="1" customWidth="1"/>
    <col min="9224" max="9475" width="9.140625" style="225"/>
    <col min="9476" max="9476" width="13.42578125" style="225" bestFit="1" customWidth="1"/>
    <col min="9477" max="9477" width="16.42578125" style="225" bestFit="1" customWidth="1"/>
    <col min="9478" max="9478" width="23.42578125" style="225" customWidth="1"/>
    <col min="9479" max="9479" width="11" style="225" bestFit="1" customWidth="1"/>
    <col min="9480" max="9731" width="9.140625" style="225"/>
    <col min="9732" max="9732" width="13.42578125" style="225" bestFit="1" customWidth="1"/>
    <col min="9733" max="9733" width="16.42578125" style="225" bestFit="1" customWidth="1"/>
    <col min="9734" max="9734" width="23.42578125" style="225" customWidth="1"/>
    <col min="9735" max="9735" width="11" style="225" bestFit="1" customWidth="1"/>
    <col min="9736" max="9987" width="9.140625" style="225"/>
    <col min="9988" max="9988" width="13.42578125" style="225" bestFit="1" customWidth="1"/>
    <col min="9989" max="9989" width="16.42578125" style="225" bestFit="1" customWidth="1"/>
    <col min="9990" max="9990" width="23.42578125" style="225" customWidth="1"/>
    <col min="9991" max="9991" width="11" style="225" bestFit="1" customWidth="1"/>
    <col min="9992" max="10243" width="9.140625" style="225"/>
    <col min="10244" max="10244" width="13.42578125" style="225" bestFit="1" customWidth="1"/>
    <col min="10245" max="10245" width="16.42578125" style="225" bestFit="1" customWidth="1"/>
    <col min="10246" max="10246" width="23.42578125" style="225" customWidth="1"/>
    <col min="10247" max="10247" width="11" style="225" bestFit="1" customWidth="1"/>
    <col min="10248" max="10499" width="9.140625" style="225"/>
    <col min="10500" max="10500" width="13.42578125" style="225" bestFit="1" customWidth="1"/>
    <col min="10501" max="10501" width="16.42578125" style="225" bestFit="1" customWidth="1"/>
    <col min="10502" max="10502" width="23.42578125" style="225" customWidth="1"/>
    <col min="10503" max="10503" width="11" style="225" bestFit="1" customWidth="1"/>
    <col min="10504" max="10755" width="9.140625" style="225"/>
    <col min="10756" max="10756" width="13.42578125" style="225" bestFit="1" customWidth="1"/>
    <col min="10757" max="10757" width="16.42578125" style="225" bestFit="1" customWidth="1"/>
    <col min="10758" max="10758" width="23.42578125" style="225" customWidth="1"/>
    <col min="10759" max="10759" width="11" style="225" bestFit="1" customWidth="1"/>
    <col min="10760" max="11011" width="9.140625" style="225"/>
    <col min="11012" max="11012" width="13.42578125" style="225" bestFit="1" customWidth="1"/>
    <col min="11013" max="11013" width="16.42578125" style="225" bestFit="1" customWidth="1"/>
    <col min="11014" max="11014" width="23.42578125" style="225" customWidth="1"/>
    <col min="11015" max="11015" width="11" style="225" bestFit="1" customWidth="1"/>
    <col min="11016" max="11267" width="9.140625" style="225"/>
    <col min="11268" max="11268" width="13.42578125" style="225" bestFit="1" customWidth="1"/>
    <col min="11269" max="11269" width="16.42578125" style="225" bestFit="1" customWidth="1"/>
    <col min="11270" max="11270" width="23.42578125" style="225" customWidth="1"/>
    <col min="11271" max="11271" width="11" style="225" bestFit="1" customWidth="1"/>
    <col min="11272" max="11523" width="9.140625" style="225"/>
    <col min="11524" max="11524" width="13.42578125" style="225" bestFit="1" customWidth="1"/>
    <col min="11525" max="11525" width="16.42578125" style="225" bestFit="1" customWidth="1"/>
    <col min="11526" max="11526" width="23.42578125" style="225" customWidth="1"/>
    <col min="11527" max="11527" width="11" style="225" bestFit="1" customWidth="1"/>
    <col min="11528" max="11779" width="9.140625" style="225"/>
    <col min="11780" max="11780" width="13.42578125" style="225" bestFit="1" customWidth="1"/>
    <col min="11781" max="11781" width="16.42578125" style="225" bestFit="1" customWidth="1"/>
    <col min="11782" max="11782" width="23.42578125" style="225" customWidth="1"/>
    <col min="11783" max="11783" width="11" style="225" bestFit="1" customWidth="1"/>
    <col min="11784" max="12035" width="9.140625" style="225"/>
    <col min="12036" max="12036" width="13.42578125" style="225" bestFit="1" customWidth="1"/>
    <col min="12037" max="12037" width="16.42578125" style="225" bestFit="1" customWidth="1"/>
    <col min="12038" max="12038" width="23.42578125" style="225" customWidth="1"/>
    <col min="12039" max="12039" width="11" style="225" bestFit="1" customWidth="1"/>
    <col min="12040" max="12291" width="9.140625" style="225"/>
    <col min="12292" max="12292" width="13.42578125" style="225" bestFit="1" customWidth="1"/>
    <col min="12293" max="12293" width="16.42578125" style="225" bestFit="1" customWidth="1"/>
    <col min="12294" max="12294" width="23.42578125" style="225" customWidth="1"/>
    <col min="12295" max="12295" width="11" style="225" bestFit="1" customWidth="1"/>
    <col min="12296" max="12547" width="9.140625" style="225"/>
    <col min="12548" max="12548" width="13.42578125" style="225" bestFit="1" customWidth="1"/>
    <col min="12549" max="12549" width="16.42578125" style="225" bestFit="1" customWidth="1"/>
    <col min="12550" max="12550" width="23.42578125" style="225" customWidth="1"/>
    <col min="12551" max="12551" width="11" style="225" bestFit="1" customWidth="1"/>
    <col min="12552" max="12803" width="9.140625" style="225"/>
    <col min="12804" max="12804" width="13.42578125" style="225" bestFit="1" customWidth="1"/>
    <col min="12805" max="12805" width="16.42578125" style="225" bestFit="1" customWidth="1"/>
    <col min="12806" max="12806" width="23.42578125" style="225" customWidth="1"/>
    <col min="12807" max="12807" width="11" style="225" bestFit="1" customWidth="1"/>
    <col min="12808" max="13059" width="9.140625" style="225"/>
    <col min="13060" max="13060" width="13.42578125" style="225" bestFit="1" customWidth="1"/>
    <col min="13061" max="13061" width="16.42578125" style="225" bestFit="1" customWidth="1"/>
    <col min="13062" max="13062" width="23.42578125" style="225" customWidth="1"/>
    <col min="13063" max="13063" width="11" style="225" bestFit="1" customWidth="1"/>
    <col min="13064" max="13315" width="9.140625" style="225"/>
    <col min="13316" max="13316" width="13.42578125" style="225" bestFit="1" customWidth="1"/>
    <col min="13317" max="13317" width="16.42578125" style="225" bestFit="1" customWidth="1"/>
    <col min="13318" max="13318" width="23.42578125" style="225" customWidth="1"/>
    <col min="13319" max="13319" width="11" style="225" bestFit="1" customWidth="1"/>
    <col min="13320" max="13571" width="9.140625" style="225"/>
    <col min="13572" max="13572" width="13.42578125" style="225" bestFit="1" customWidth="1"/>
    <col min="13573" max="13573" width="16.42578125" style="225" bestFit="1" customWidth="1"/>
    <col min="13574" max="13574" width="23.42578125" style="225" customWidth="1"/>
    <col min="13575" max="13575" width="11" style="225" bestFit="1" customWidth="1"/>
    <col min="13576" max="13827" width="9.140625" style="225"/>
    <col min="13828" max="13828" width="13.42578125" style="225" bestFit="1" customWidth="1"/>
    <col min="13829" max="13829" width="16.42578125" style="225" bestFit="1" customWidth="1"/>
    <col min="13830" max="13830" width="23.42578125" style="225" customWidth="1"/>
    <col min="13831" max="13831" width="11" style="225" bestFit="1" customWidth="1"/>
    <col min="13832" max="14083" width="9.140625" style="225"/>
    <col min="14084" max="14084" width="13.42578125" style="225" bestFit="1" customWidth="1"/>
    <col min="14085" max="14085" width="16.42578125" style="225" bestFit="1" customWidth="1"/>
    <col min="14086" max="14086" width="23.42578125" style="225" customWidth="1"/>
    <col min="14087" max="14087" width="11" style="225" bestFit="1" customWidth="1"/>
    <col min="14088" max="14339" width="9.140625" style="225"/>
    <col min="14340" max="14340" width="13.42578125" style="225" bestFit="1" customWidth="1"/>
    <col min="14341" max="14341" width="16.42578125" style="225" bestFit="1" customWidth="1"/>
    <col min="14342" max="14342" width="23.42578125" style="225" customWidth="1"/>
    <col min="14343" max="14343" width="11" style="225" bestFit="1" customWidth="1"/>
    <col min="14344" max="14595" width="9.140625" style="225"/>
    <col min="14596" max="14596" width="13.42578125" style="225" bestFit="1" customWidth="1"/>
    <col min="14597" max="14597" width="16.42578125" style="225" bestFit="1" customWidth="1"/>
    <col min="14598" max="14598" width="23.42578125" style="225" customWidth="1"/>
    <col min="14599" max="14599" width="11" style="225" bestFit="1" customWidth="1"/>
    <col min="14600" max="14851" width="9.140625" style="225"/>
    <col min="14852" max="14852" width="13.42578125" style="225" bestFit="1" customWidth="1"/>
    <col min="14853" max="14853" width="16.42578125" style="225" bestFit="1" customWidth="1"/>
    <col min="14854" max="14854" width="23.42578125" style="225" customWidth="1"/>
    <col min="14855" max="14855" width="11" style="225" bestFit="1" customWidth="1"/>
    <col min="14856" max="15107" width="9.140625" style="225"/>
    <col min="15108" max="15108" width="13.42578125" style="225" bestFit="1" customWidth="1"/>
    <col min="15109" max="15109" width="16.42578125" style="225" bestFit="1" customWidth="1"/>
    <col min="15110" max="15110" width="23.42578125" style="225" customWidth="1"/>
    <col min="15111" max="15111" width="11" style="225" bestFit="1" customWidth="1"/>
    <col min="15112" max="15363" width="9.140625" style="225"/>
    <col min="15364" max="15364" width="13.42578125" style="225" bestFit="1" customWidth="1"/>
    <col min="15365" max="15365" width="16.42578125" style="225" bestFit="1" customWidth="1"/>
    <col min="15366" max="15366" width="23.42578125" style="225" customWidth="1"/>
    <col min="15367" max="15367" width="11" style="225" bestFit="1" customWidth="1"/>
    <col min="15368" max="15619" width="9.140625" style="225"/>
    <col min="15620" max="15620" width="13.42578125" style="225" bestFit="1" customWidth="1"/>
    <col min="15621" max="15621" width="16.42578125" style="225" bestFit="1" customWidth="1"/>
    <col min="15622" max="15622" width="23.42578125" style="225" customWidth="1"/>
    <col min="15623" max="15623" width="11" style="225" bestFit="1" customWidth="1"/>
    <col min="15624" max="15875" width="9.140625" style="225"/>
    <col min="15876" max="15876" width="13.42578125" style="225" bestFit="1" customWidth="1"/>
    <col min="15877" max="15877" width="16.42578125" style="225" bestFit="1" customWidth="1"/>
    <col min="15878" max="15878" width="23.42578125" style="225" customWidth="1"/>
    <col min="15879" max="15879" width="11" style="225" bestFit="1" customWidth="1"/>
    <col min="15880" max="16131" width="9.140625" style="225"/>
    <col min="16132" max="16132" width="13.42578125" style="225" bestFit="1" customWidth="1"/>
    <col min="16133" max="16133" width="16.42578125" style="225" bestFit="1" customWidth="1"/>
    <col min="16134" max="16134" width="23.42578125" style="225" customWidth="1"/>
    <col min="16135" max="16135" width="11" style="225" bestFit="1" customWidth="1"/>
    <col min="16136" max="16384" width="9.140625" style="225"/>
  </cols>
  <sheetData>
    <row r="1" spans="1:38" ht="20.25" x14ac:dyDescent="0.3">
      <c r="A1" s="226"/>
      <c r="B1" s="227"/>
      <c r="C1" s="226"/>
      <c r="D1" s="227"/>
      <c r="E1" s="226"/>
      <c r="F1" s="226"/>
      <c r="G1" s="226"/>
      <c r="H1" s="70" t="s">
        <v>20</v>
      </c>
      <c r="I1" s="228"/>
      <c r="J1" s="228"/>
      <c r="K1" s="228"/>
      <c r="L1" s="228"/>
      <c r="M1" s="228"/>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row>
    <row r="2" spans="1:38" x14ac:dyDescent="0.2">
      <c r="A2" s="228"/>
      <c r="B2" s="410"/>
      <c r="C2" s="410"/>
      <c r="D2" s="410"/>
      <c r="E2" s="410"/>
      <c r="F2" s="229"/>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row>
    <row r="3" spans="1:38" x14ac:dyDescent="0.2">
      <c r="A3" s="228"/>
      <c r="B3" s="410" t="s">
        <v>234</v>
      </c>
      <c r="C3" s="410"/>
      <c r="D3" s="410"/>
      <c r="E3" s="410"/>
      <c r="F3" s="229" t="s">
        <v>60</v>
      </c>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row>
    <row r="4" spans="1:38" x14ac:dyDescent="0.2">
      <c r="A4" s="228"/>
      <c r="B4" s="228">
        <v>1</v>
      </c>
      <c r="C4" s="228" t="s">
        <v>298</v>
      </c>
      <c r="D4" s="228">
        <f>CONVERT(1,"yr","day")</f>
        <v>365.25</v>
      </c>
      <c r="E4" s="228" t="s">
        <v>300</v>
      </c>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row>
    <row r="5" spans="1:38" x14ac:dyDescent="0.2">
      <c r="A5" s="228"/>
      <c r="B5" s="228">
        <v>1</v>
      </c>
      <c r="C5" s="225" t="s">
        <v>305</v>
      </c>
      <c r="D5" s="225">
        <f>10^6</f>
        <v>1000000</v>
      </c>
      <c r="E5" s="225" t="s">
        <v>306</v>
      </c>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1:38" x14ac:dyDescent="0.2">
      <c r="A6" s="228"/>
      <c r="B6" s="228">
        <v>1</v>
      </c>
      <c r="C6" s="225" t="s">
        <v>308</v>
      </c>
      <c r="D6" s="225">
        <v>35.314700000000002</v>
      </c>
      <c r="E6" s="225" t="s">
        <v>309</v>
      </c>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row>
    <row r="7" spans="1:38" x14ac:dyDescent="0.2">
      <c r="A7" s="228"/>
      <c r="B7" s="228">
        <v>1</v>
      </c>
      <c r="C7" s="225" t="s">
        <v>308</v>
      </c>
      <c r="D7" s="225">
        <v>1000</v>
      </c>
      <c r="E7" s="225" t="s">
        <v>325</v>
      </c>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row>
    <row r="8" spans="1:38" x14ac:dyDescent="0.2">
      <c r="A8" s="228"/>
      <c r="B8" s="225">
        <v>1</v>
      </c>
      <c r="C8" s="225" t="s">
        <v>328</v>
      </c>
      <c r="D8" s="225">
        <v>24</v>
      </c>
      <c r="E8" s="225" t="s">
        <v>326</v>
      </c>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row>
    <row r="9" spans="1:38" x14ac:dyDescent="0.2">
      <c r="A9" s="228"/>
      <c r="B9" s="231">
        <v>1</v>
      </c>
      <c r="C9" s="228" t="s">
        <v>38</v>
      </c>
      <c r="D9" s="228">
        <f>CONVERT(1,"kg","lbm")</f>
        <v>2.2046226218487757</v>
      </c>
      <c r="E9" s="228" t="s">
        <v>327</v>
      </c>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row>
    <row r="10" spans="1:38" x14ac:dyDescent="0.2">
      <c r="A10" s="228"/>
      <c r="B10" s="231">
        <v>1</v>
      </c>
      <c r="C10" s="225" t="s">
        <v>38</v>
      </c>
      <c r="D10" s="225">
        <v>1000</v>
      </c>
      <c r="E10" s="225" t="s">
        <v>239</v>
      </c>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row>
    <row r="11" spans="1:38" x14ac:dyDescent="0.2">
      <c r="A11" s="228"/>
      <c r="B11" s="232">
        <v>1</v>
      </c>
      <c r="C11" s="225" t="s">
        <v>374</v>
      </c>
      <c r="D11" s="225">
        <f>B11*1/1000</f>
        <v>1E-3</v>
      </c>
      <c r="E11" s="225" t="s">
        <v>377</v>
      </c>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row>
    <row r="12" spans="1:38" x14ac:dyDescent="0.2">
      <c r="A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row>
    <row r="13" spans="1:38" x14ac:dyDescent="0.2">
      <c r="A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row>
    <row r="14" spans="1:38" x14ac:dyDescent="0.2">
      <c r="A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row>
    <row r="15" spans="1:38" x14ac:dyDescent="0.2">
      <c r="A15" s="228"/>
      <c r="B15" s="228"/>
      <c r="C15" s="228"/>
      <c r="D15" s="228"/>
      <c r="E15" s="228"/>
      <c r="F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row>
    <row r="16" spans="1:38" x14ac:dyDescent="0.2">
      <c r="A16" s="228"/>
      <c r="B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row>
    <row r="17" spans="1:38" x14ac:dyDescent="0.2">
      <c r="A17" s="228"/>
      <c r="B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row>
    <row r="18" spans="1:38" x14ac:dyDescent="0.2">
      <c r="A18" s="228"/>
      <c r="B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row>
    <row r="19" spans="1:38" x14ac:dyDescent="0.2">
      <c r="A19" s="228"/>
      <c r="B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row>
    <row r="20" spans="1:38" x14ac:dyDescent="0.2">
      <c r="A20" s="228"/>
      <c r="B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1:38" x14ac:dyDescent="0.2">
      <c r="A21" s="228"/>
      <c r="B21" s="228"/>
      <c r="C21" s="228"/>
      <c r="D21" s="228"/>
      <c r="E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row>
    <row r="22" spans="1:38" x14ac:dyDescent="0.2">
      <c r="A22" s="228"/>
      <c r="B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row>
    <row r="23" spans="1:38" x14ac:dyDescent="0.2">
      <c r="A23" s="228"/>
      <c r="B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row>
    <row r="24" spans="1:38" x14ac:dyDescent="0.2">
      <c r="A24" s="228"/>
      <c r="D24" s="230"/>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row>
    <row r="25" spans="1:38" x14ac:dyDescent="0.2">
      <c r="A25" s="228"/>
      <c r="D25" s="256"/>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row>
    <row r="26" spans="1:38" x14ac:dyDescent="0.2">
      <c r="A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row>
    <row r="27" spans="1:38" x14ac:dyDescent="0.2">
      <c r="A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row>
    <row r="36" spans="10:10" x14ac:dyDescent="0.2">
      <c r="J36" s="233"/>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9"/>
  <sheetViews>
    <sheetView workbookViewId="0">
      <selection activeCell="H15" sqref="H1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70"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29" t="s">
        <v>235</v>
      </c>
      <c r="D3" s="229" t="s">
        <v>9</v>
      </c>
    </row>
    <row r="4" spans="1:38" ht="32.25" customHeight="1" x14ac:dyDescent="0.2">
      <c r="C4" s="234">
        <v>1</v>
      </c>
      <c r="D4" s="411" t="s">
        <v>323</v>
      </c>
      <c r="E4" s="412"/>
      <c r="F4" s="412"/>
      <c r="G4" s="412"/>
      <c r="H4" s="412"/>
      <c r="I4" s="412"/>
      <c r="J4" s="412"/>
      <c r="K4" s="412"/>
      <c r="L4" s="412"/>
    </row>
    <row r="5" spans="1:38" ht="62.25" customHeight="1" x14ac:dyDescent="0.2">
      <c r="C5" s="234">
        <v>2</v>
      </c>
      <c r="D5" s="411" t="s">
        <v>345</v>
      </c>
      <c r="E5" s="412"/>
      <c r="F5" s="412"/>
      <c r="G5" s="412"/>
      <c r="H5" s="412"/>
      <c r="I5" s="412"/>
      <c r="J5" s="412"/>
      <c r="K5" s="412"/>
      <c r="L5" s="412"/>
    </row>
    <row r="6" spans="1:38" ht="39.75" customHeight="1" x14ac:dyDescent="0.2">
      <c r="C6" s="234">
        <v>3</v>
      </c>
      <c r="D6" s="411" t="s">
        <v>432</v>
      </c>
      <c r="E6" s="412"/>
      <c r="F6" s="412"/>
      <c r="G6" s="412"/>
      <c r="H6" s="412"/>
      <c r="I6" s="412"/>
      <c r="J6" s="412"/>
      <c r="K6" s="412"/>
      <c r="L6" s="412"/>
    </row>
    <row r="7" spans="1:38" ht="15" customHeight="1" x14ac:dyDescent="0.2">
      <c r="C7" s="234">
        <v>4</v>
      </c>
      <c r="D7" s="411" t="s">
        <v>392</v>
      </c>
      <c r="E7" s="412"/>
      <c r="F7" s="412"/>
      <c r="G7" s="412"/>
      <c r="H7" s="412"/>
      <c r="I7" s="412"/>
      <c r="J7" s="412"/>
      <c r="K7" s="412"/>
      <c r="L7" s="412"/>
    </row>
    <row r="8" spans="1:38" ht="80.25" customHeight="1" x14ac:dyDescent="0.2">
      <c r="C8" s="234">
        <v>5</v>
      </c>
      <c r="D8" s="411" t="s">
        <v>393</v>
      </c>
      <c r="E8" s="412"/>
      <c r="F8" s="412"/>
      <c r="G8" s="412"/>
      <c r="H8" s="412"/>
      <c r="I8" s="412"/>
      <c r="J8" s="412"/>
      <c r="K8" s="412"/>
      <c r="L8" s="412"/>
    </row>
    <row r="9" spans="1:38" ht="33" customHeight="1" x14ac:dyDescent="0.2">
      <c r="C9" s="234">
        <v>6</v>
      </c>
      <c r="D9" s="411" t="s">
        <v>433</v>
      </c>
      <c r="E9" s="412"/>
      <c r="F9" s="412"/>
      <c r="G9" s="412"/>
      <c r="H9" s="412"/>
      <c r="I9" s="412"/>
      <c r="J9" s="412"/>
      <c r="K9" s="412"/>
      <c r="L9" s="412"/>
    </row>
  </sheetData>
  <mergeCells count="6">
    <mergeCell ref="D9:L9"/>
    <mergeCell ref="D4:L4"/>
    <mergeCell ref="D5:L5"/>
    <mergeCell ref="D6:L6"/>
    <mergeCell ref="D7:L7"/>
    <mergeCell ref="D8:L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57BC2A3215974684DAE0B6E04A6F07" ma:contentTypeVersion="0" ma:contentTypeDescription="Create a new document." ma:contentTypeScope="" ma:versionID="0e15ee1b929b2f776755f69fd921295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6E498EB-E382-4CD0-9D01-F8FD68E36DC0}">
  <ds:schemaRefs>
    <ds:schemaRef ds:uri="http://schemas.microsoft.com/sharepoint/v3/contenttype/forms"/>
  </ds:schemaRefs>
</ds:datastoreItem>
</file>

<file path=customXml/itemProps2.xml><?xml version="1.0" encoding="utf-8"?>
<ds:datastoreItem xmlns:ds="http://schemas.openxmlformats.org/officeDocument/2006/customXml" ds:itemID="{DE098F95-7989-4105-9BA2-BE6846324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CDAE93D-41CB-443E-867E-7DB784CA592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Info</vt:lpstr>
      <vt:lpstr>Data Summary</vt:lpstr>
      <vt:lpstr>PS</vt:lpstr>
      <vt:lpstr>Reference Source Info</vt:lpstr>
      <vt:lpstr>DQI</vt:lpstr>
      <vt:lpstr>Mass Balance</vt:lpstr>
      <vt:lpstr>Membrane Properties</vt:lpstr>
      <vt:lpstr>Conversions</vt:lpstr>
      <vt:lpstr>Assumptions</vt:lpstr>
      <vt:lpstr>Chart</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Matthew B. Jamieson</cp:lastModifiedBy>
  <dcterms:created xsi:type="dcterms:W3CDTF">2012-10-24T12:21:11Z</dcterms:created>
  <dcterms:modified xsi:type="dcterms:W3CDTF">2013-11-04T15:36:29Z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