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770" yWindow="-120" windowWidth="26775" windowHeight="12555"/>
  </bookViews>
  <sheets>
    <sheet name="Info" sheetId="1" r:id="rId1"/>
    <sheet name="Data Summary" sheetId="2" r:id="rId2"/>
    <sheet name="Reference Source Info" sheetId="4" r:id="rId3"/>
    <sheet name="DQI" sheetId="5" r:id="rId4"/>
    <sheet name="Water use" sheetId="9" r:id="rId5"/>
    <sheet name="Ingredients" sheetId="10" r:id="rId6"/>
    <sheet name="Conversions" sheetId="11" r:id="rId7"/>
    <sheet name="Assumptions" sheetId="8" r:id="rId8"/>
    <sheet name="Chart" sheetId="13"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olver_adj" localSheetId="5" hidden="1">Ingredients!$E$21</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Ingredients!$F$21</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0.906</definedName>
    <definedName name="solver_ver" localSheetId="5" hidden="1">3</definedName>
  </definedNames>
  <calcPr calcId="171027" calcMode="manual"/>
</workbook>
</file>

<file path=xl/calcChain.xml><?xml version="1.0" encoding="utf-8"?>
<calcChain xmlns="http://schemas.openxmlformats.org/spreadsheetml/2006/main">
  <c r="C26" i="1" l="1"/>
  <c r="E18" i="10" l="1"/>
  <c r="E17" i="10"/>
  <c r="E16" i="10"/>
  <c r="E15" i="10"/>
  <c r="E14" i="10"/>
  <c r="E13" i="10"/>
  <c r="E12" i="10"/>
  <c r="E11" i="10"/>
  <c r="E10" i="10"/>
  <c r="E9" i="10"/>
  <c r="E8" i="10"/>
  <c r="E7" i="10"/>
  <c r="E6" i="10"/>
  <c r="E5" i="10"/>
  <c r="E4" i="10"/>
  <c r="L23" i="10"/>
  <c r="D11" i="11"/>
  <c r="D19" i="10"/>
  <c r="E19" i="10" s="1"/>
  <c r="D6" i="10"/>
  <c r="D5" i="11"/>
  <c r="D6" i="11" s="1"/>
  <c r="D3" i="10"/>
  <c r="E3" i="10" s="1"/>
  <c r="D65" i="2"/>
  <c r="C2" i="4"/>
  <c r="D2" i="4" s="1"/>
  <c r="E2" i="4" s="1"/>
  <c r="F2" i="4" s="1"/>
  <c r="G2" i="4" s="1"/>
  <c r="H2" i="4" s="1"/>
  <c r="H65" i="2"/>
  <c r="D9" i="11"/>
  <c r="D7" i="11"/>
  <c r="I59" i="2"/>
  <c r="H59" i="2"/>
  <c r="G59" i="2"/>
  <c r="C21" i="10"/>
  <c r="E21" i="10" s="1"/>
  <c r="B36" i="2"/>
  <c r="B35" i="2"/>
  <c r="B34" i="2"/>
  <c r="B32" i="2"/>
  <c r="B31" i="2"/>
  <c r="B33" i="2"/>
  <c r="B37" i="2"/>
  <c r="B26" i="2"/>
  <c r="B27" i="2"/>
  <c r="B28" i="2"/>
  <c r="B6" i="9"/>
  <c r="I7" i="5"/>
  <c r="N5" i="2"/>
  <c r="K6" i="5"/>
  <c r="J6" i="5"/>
  <c r="I6" i="5"/>
  <c r="K5" i="5"/>
  <c r="J5" i="5"/>
  <c r="I5" i="5"/>
  <c r="K4" i="5"/>
  <c r="J4" i="5"/>
  <c r="I4" i="5"/>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I66" i="2"/>
  <c r="H66" i="2"/>
  <c r="G66" i="2"/>
  <c r="G65" i="2"/>
  <c r="B38" i="2"/>
  <c r="B30" i="2"/>
  <c r="B29" i="2"/>
  <c r="B25" i="2"/>
  <c r="B24" i="2"/>
  <c r="B23" i="2"/>
  <c r="G11" i="2"/>
  <c r="D4" i="1"/>
  <c r="D3" i="1"/>
  <c r="F21" i="10" l="1"/>
  <c r="I65" i="2"/>
  <c r="F5" i="10"/>
  <c r="F13" i="10"/>
  <c r="F4" i="10"/>
  <c r="F15" i="10"/>
  <c r="F10" i="10"/>
  <c r="F12" i="10"/>
  <c r="E23" i="10"/>
  <c r="F3" i="10"/>
  <c r="F18" i="10"/>
  <c r="F17" i="10"/>
  <c r="K26" i="10" s="1"/>
  <c r="K27" i="10" s="1"/>
  <c r="F6" i="10"/>
  <c r="F14" i="10"/>
  <c r="F19" i="10"/>
  <c r="F7" i="10"/>
  <c r="F8" i="10"/>
  <c r="J17" i="10" l="1"/>
  <c r="E37" i="2" s="1"/>
  <c r="G58" i="2" s="1"/>
  <c r="I58" i="2" s="1"/>
  <c r="J18" i="10"/>
  <c r="E33" i="2" s="1"/>
  <c r="G54" i="2" s="1"/>
  <c r="I54" i="2" s="1"/>
  <c r="J12" i="10"/>
  <c r="E29" i="2" s="1"/>
  <c r="G50" i="2" s="1"/>
  <c r="I50" i="2" s="1"/>
  <c r="J8" i="10"/>
  <c r="E25" i="2" s="1"/>
  <c r="G46" i="2" s="1"/>
  <c r="I46" i="2" s="1"/>
  <c r="J19" i="10"/>
  <c r="E36" i="2" s="1"/>
  <c r="G57" i="2" s="1"/>
  <c r="I57" i="2" s="1"/>
  <c r="J15" i="10"/>
  <c r="E32" i="2" s="1"/>
  <c r="G53" i="2" s="1"/>
  <c r="I53" i="2" s="1"/>
  <c r="J6" i="10"/>
  <c r="E28" i="2" s="1"/>
  <c r="G49" i="2" s="1"/>
  <c r="I49" i="2" s="1"/>
  <c r="J5" i="10"/>
  <c r="E31" i="2" s="1"/>
  <c r="G52" i="2" s="1"/>
  <c r="I52" i="2" s="1"/>
  <c r="J10" i="10"/>
  <c r="E34" i="2" s="1"/>
  <c r="G55" i="2" s="1"/>
  <c r="I55" i="2" s="1"/>
  <c r="J3" i="10"/>
  <c r="J13" i="10"/>
  <c r="E35" i="2" s="1"/>
  <c r="G56" i="2" s="1"/>
  <c r="I56" i="2" s="1"/>
  <c r="J4" i="10"/>
  <c r="E27" i="2" s="1"/>
  <c r="G48" i="2" s="1"/>
  <c r="I48" i="2" s="1"/>
  <c r="J7" i="10"/>
  <c r="E30" i="2" s="1"/>
  <c r="G51" i="2" s="1"/>
  <c r="I51" i="2" s="1"/>
  <c r="J21" i="10"/>
  <c r="G9" i="9" s="1"/>
  <c r="G11" i="9" l="1"/>
  <c r="E24" i="2" s="1"/>
  <c r="G45" i="2" s="1"/>
  <c r="I45" i="2" s="1"/>
  <c r="G10" i="9"/>
  <c r="E23" i="2" s="1"/>
  <c r="G44" i="2" s="1"/>
  <c r="I44" i="2" s="1"/>
  <c r="E26" i="2"/>
  <c r="G47" i="2" s="1"/>
  <c r="I47" i="2" s="1"/>
  <c r="J23" i="10"/>
</calcChain>
</file>

<file path=xl/sharedStrings.xml><?xml version="1.0" encoding="utf-8"?>
<sst xmlns="http://schemas.openxmlformats.org/spreadsheetml/2006/main" count="1061" uniqueCount="568">
  <si>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</si>
  <si>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</si>
  <si>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</si>
  <si>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</si>
  <si>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</si>
  <si>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</si>
  <si>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</si>
  <si>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</si>
  <si>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</si>
  <si>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</si>
  <si>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</si>
  <si>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</si>
  <si>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</si>
  <si>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</si>
  <si>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</si>
  <si>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</si>
  <si>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</si>
  <si>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</si>
  <si>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</si>
  <si>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</si>
  <si>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</si>
  <si>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</si>
  <si>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</si>
  <si>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</si>
  <si>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</si>
  <si>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</si>
  <si>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</si>
  <si>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</si>
  <si>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</si>
  <si>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</si>
  <si>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</si>
  <si>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</si>
  <si>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</si>
  <si>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</si>
  <si>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</si>
  <si>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</si>
  <si>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</si>
  <si>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</si>
  <si>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</si>
  <si>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</si>
  <si>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</si>
  <si>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</si>
  <si>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</si>
  <si>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</si>
  <si>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</si>
  <si>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</si>
  <si>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</si>
  <si>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</si>
  <si>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</si>
  <si>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</si>
  <si>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</si>
  <si>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</si>
  <si>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</si>
  <si>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</si>
  <si>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</si>
  <si>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</si>
  <si>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</si>
  <si>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</si>
  <si>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</si>
  <si>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</si>
  <si>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</si>
  <si>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</si>
  <si>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</si>
  <si>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</si>
  <si>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</si>
  <si>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</si>
  <si>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</si>
  <si>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</si>
  <si>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</si>
  <si>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</si>
  <si>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</si>
  <si>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</si>
  <si>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</si>
  <si>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</si>
  <si>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</si>
  <si>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</si>
  <si>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</si>
  <si>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(ground water) [Water]</t>
  </si>
  <si>
    <t xml:space="preserve"> [Resource] </t>
  </si>
  <si>
    <t>Water (surface water) [Water]</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</si>
  <si>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</si>
  <si>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</si>
  <si>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</si>
  <si>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</si>
  <si>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</si>
  <si>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</si>
  <si>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</si>
  <si>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</si>
  <si>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</si>
  <si>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</si>
  <si>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</si>
  <si>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</si>
  <si>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</si>
  <si>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</si>
  <si>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</si>
  <si>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</si>
  <si>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</si>
  <si>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</si>
  <si>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</si>
  <si>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</si>
  <si>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</si>
  <si>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</si>
  <si>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</si>
  <si>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</si>
  <si>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</si>
  <si>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</si>
  <si>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</si>
  <si>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</si>
  <si>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</si>
  <si>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</si>
  <si>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</si>
  <si>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</si>
  <si>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</si>
  <si>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</si>
  <si>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</si>
  <si>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</si>
  <si>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</si>
  <si>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</si>
  <si>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</si>
  <si>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</si>
  <si>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</si>
  <si>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</si>
  <si>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</si>
  <si>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</si>
  <si>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</si>
  <si>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</si>
  <si>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</si>
  <si>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</si>
  <si>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</si>
  <si>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</si>
  <si>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</si>
  <si>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</si>
  <si>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</si>
  <si>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</si>
  <si>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</si>
  <si>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</si>
  <si>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</si>
  <si>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</si>
  <si>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</si>
  <si>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</si>
  <si>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</si>
  <si>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</si>
  <si>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Separate Publication</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</si>
  <si>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</si>
  <si>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</si>
  <si>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</si>
  <si>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</si>
  <si>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</si>
  <si>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</si>
  <si>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</si>
  <si>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</si>
  <si>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</si>
  <si>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</si>
  <si>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</si>
  <si>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</si>
  <si>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</si>
  <si>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</si>
  <si>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</si>
  <si>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</si>
  <si>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</si>
  <si>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</si>
  <si>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</si>
  <si>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</si>
  <si>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</si>
  <si>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</si>
  <si>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</si>
  <si>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</si>
  <si>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</si>
  <si>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</si>
  <si>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</si>
  <si>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</si>
  <si>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</si>
  <si>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</si>
  <si>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</si>
  <si>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</si>
  <si>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</si>
  <si>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</si>
  <si>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</si>
  <si>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</si>
  <si>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</si>
  <si>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</si>
  <si>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</si>
  <si>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</si>
  <si>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</si>
  <si>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</si>
  <si>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</si>
  <si>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</si>
  <si>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</si>
  <si>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</si>
  <si>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</si>
  <si>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</si>
  <si>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</si>
  <si>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</si>
  <si>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</si>
  <si>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</si>
  <si>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</si>
  <si>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</si>
  <si>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</si>
  <si>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</si>
  <si>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</si>
  <si>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</si>
  <si>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</si>
  <si>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</si>
  <si>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</si>
  <si>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</si>
  <si>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</si>
  <si>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</si>
  <si>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</si>
  <si>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</si>
  <si>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</si>
  <si>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</si>
  <si>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</si>
  <si>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</si>
  <si>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</si>
  <si>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Conversion Factors</t>
  </si>
  <si>
    <t>Assumption #</t>
  </si>
  <si>
    <t>Friction Reducer</t>
  </si>
  <si>
    <t>Acid</t>
  </si>
  <si>
    <t>Biocide</t>
  </si>
  <si>
    <t>Corrosion Inhibitor</t>
  </si>
  <si>
    <t>Crosslinker</t>
  </si>
  <si>
    <t>Breaker</t>
  </si>
  <si>
    <t>pH Adjusting Agent</t>
  </si>
  <si>
    <t>Scale Inhibitor</t>
  </si>
  <si>
    <t>Gelling Agent</t>
  </si>
  <si>
    <t>KCL</t>
  </si>
  <si>
    <t>Surfactant</t>
  </si>
  <si>
    <t xml:space="preserve">Water Use </t>
  </si>
  <si>
    <t>Barnett Shale natural gas production operations, water use</t>
  </si>
  <si>
    <t>[percent]</t>
  </si>
  <si>
    <t>Reference [1]; page 14</t>
  </si>
  <si>
    <t>Wateruse_g</t>
  </si>
  <si>
    <t>Wateruse_s</t>
  </si>
  <si>
    <t xml:space="preserve">[Resource] </t>
  </si>
  <si>
    <r>
      <t>m</t>
    </r>
    <r>
      <rPr>
        <b/>
        <vertAlign val="superscript"/>
        <sz val="10"/>
        <rFont val="Arial"/>
        <family val="2"/>
      </rPr>
      <t>3</t>
    </r>
  </si>
  <si>
    <t>Fracturing Fluid</t>
  </si>
  <si>
    <t>Iron Control</t>
  </si>
  <si>
    <t>Fracturing Fluid Manufacturing</t>
  </si>
  <si>
    <t>This unit process quantifies water and chemical inputs used in the production of fracturing fluid.</t>
  </si>
  <si>
    <r>
      <t xml:space="preserve">Note: All inputs and outputs are normalized per the reference flow (e.g., per </t>
    </r>
    <r>
      <rPr>
        <b/>
        <sz val="10"/>
        <color indexed="8"/>
        <rFont val="Arial"/>
        <family val="2"/>
      </rPr>
      <t>m</t>
    </r>
    <r>
      <rPr>
        <b/>
        <vertAlign val="superscript"/>
        <sz val="10"/>
        <color indexed="8"/>
        <rFont val="Arial"/>
        <family val="2"/>
      </rPr>
      <t>3</t>
    </r>
    <r>
      <rPr>
        <b/>
        <sz val="10"/>
        <color indexed="8"/>
        <rFont val="Arial"/>
        <family val="2"/>
      </rPr>
      <t xml:space="preserve"> </t>
    </r>
    <r>
      <rPr>
        <sz val="10"/>
        <color indexed="8"/>
        <rFont val="Arial"/>
        <family val="2"/>
      </rPr>
      <t>of fracturing fluid)</t>
    </r>
  </si>
  <si>
    <t>United States</t>
  </si>
  <si>
    <t>This unit process provides a summary of relevant input and output flows associated with the production of fracturing fluid. There is significant uncertainty regarding the type and volume of chemicals used in this process as mixtures will vary from region to region, and even from well to well. Inputs to this process are generalized by type (e.g. acid, biocide, surfactant). This unit process represents the manufacturing of a generic fracturing fluid.</t>
  </si>
  <si>
    <t>Friction_Reduce</t>
  </si>
  <si>
    <t>Corrosion_Inhib</t>
  </si>
  <si>
    <t>Fe_Control</t>
  </si>
  <si>
    <t>pH_Adjust_Agent</t>
  </si>
  <si>
    <t>Scale_Inhibit</t>
  </si>
  <si>
    <t>Gel_Agent</t>
  </si>
  <si>
    <t>Austin, TX</t>
  </si>
  <si>
    <t>Barnett Shale</t>
  </si>
  <si>
    <t>Evaluating the Environmental Implications of Hydraulic Fracturing in Shale Gas Reservoirs</t>
  </si>
  <si>
    <t>J. Daniel Arthur</t>
  </si>
  <si>
    <t>Brian Bohm, Bobbi Jo Coughlin, Mark Layne</t>
  </si>
  <si>
    <t>2008</t>
  </si>
  <si>
    <t>ALL Consulting</t>
  </si>
  <si>
    <t>Exhibit 8</t>
  </si>
  <si>
    <t>www.all-llc.com/publicdownloads/ArthurHydrFracPaperFINAL.pdf</t>
  </si>
  <si>
    <t>2/18/2015</t>
  </si>
  <si>
    <t>Arthur, J.D., Bohm, B., Coughlin, B.J., Layne, M. (2008) Evaluating the Environmental Implications of Hydraulic Fracturing in Shale Gas Reservoirs.</t>
  </si>
  <si>
    <t>Sand</t>
  </si>
  <si>
    <t>Trade Name</t>
  </si>
  <si>
    <t>Supplier</t>
  </si>
  <si>
    <t>Ingredients</t>
  </si>
  <si>
    <t>Plexslick 921</t>
  </si>
  <si>
    <t>Pumpco</t>
  </si>
  <si>
    <t>Plexhib 256</t>
  </si>
  <si>
    <t>Petroleum distillate, Ammonium salts, Polyethoxylated alcohol surfactants</t>
  </si>
  <si>
    <t>Methyl Alcohol, Polyethoxylated alchol surfactants, Thiourea/formaldehyde copolymer, 2-propen-1-ol, C14_C_16 alpha olefins</t>
  </si>
  <si>
    <t>HCL</t>
  </si>
  <si>
    <t>Hydrochloric Acid</t>
  </si>
  <si>
    <t>Plexcide 24L</t>
  </si>
  <si>
    <t>Dazomat, Sodium Hydroxide, Water</t>
  </si>
  <si>
    <t>Ferriplex 66</t>
  </si>
  <si>
    <t>Acetic acid, Citric acid, Water</t>
  </si>
  <si>
    <t>Proppant</t>
  </si>
  <si>
    <t>Crystaline Silica</t>
  </si>
  <si>
    <t>Plexaid 673</t>
  </si>
  <si>
    <t>Methyl Alcohol, Organic phosphonic acid salts</t>
  </si>
  <si>
    <t>Purpose</t>
  </si>
  <si>
    <t>Well</t>
  </si>
  <si>
    <t>Fracture Date: 2/10/2010                                    Total Water Volume (gal)*: 1,663,998
True Vertical Depth (TVD): 8,460
Production Type: Gas
Long/Lat Projection: NAD27
Latitude: 32.5877406
Longitude: -97.0473
Well Name and Number: Mira Lagos Unit 8H
Operator Name: XTO Energy
API Number: 42-439-34527
County: Tarrant
State: Texas</t>
  </si>
  <si>
    <t>Fracture Date: 3/31/2011                                    Total Water Volume (gal)*: 5,156,970
True Vertical Depth (TVD): 7,080
Production Type: Gas
Long/Lat Projection: NAD27
Latitude: 32.613735
Longitude: -97.40655
Well Name and Number: Summer Creek 5H
Operator Name: Chesapeake
API Number: 42-439-35405
County: Tarrant
State: Texas</t>
  </si>
  <si>
    <t>Schlumberger Technology</t>
  </si>
  <si>
    <t>Water, Hydrochloric Acid</t>
  </si>
  <si>
    <t>Acid, Hydrochloric 15pct</t>
  </si>
  <si>
    <t>B84</t>
  </si>
  <si>
    <t>X Chem Oilfield Chemicals</t>
  </si>
  <si>
    <t>Glutaraldehyde (Pentanediol), Didecyl Dimethyl Ammonium Chloride, Quaternary Ammonium Compound, Ethanol</t>
  </si>
  <si>
    <t>A264</t>
  </si>
  <si>
    <t>Petroleum distillate Hydrotreated Light, Aliphatic alcohol polyglycol ether</t>
  </si>
  <si>
    <t>B315</t>
  </si>
  <si>
    <t>Methanol (Methyl Alcohol), Aliphatic acid, Aliphatic alcohols, ethoxylated # 1, Propargyl Alcohol (2-Propynol)</t>
  </si>
  <si>
    <t>L058</t>
  </si>
  <si>
    <t>Sodium Erythorbate</t>
  </si>
  <si>
    <t>J507</t>
  </si>
  <si>
    <t>Petroleum distillate Hydrotreated Light, Ethylene Glycol, Ethoxylated alcohol, Polyoxyalkylenes, Quaternary Ammonium Chloride (Ammonium Chloride)</t>
  </si>
  <si>
    <t>J218</t>
  </si>
  <si>
    <t>Ammonium Persulfate</t>
  </si>
  <si>
    <t>J532</t>
  </si>
  <si>
    <t>Aliphatic polyol, Sodium Tetraborate (Sodium Tetraborate Decahydrate)</t>
  </si>
  <si>
    <t>SC30</t>
  </si>
  <si>
    <t>Sodium polyacrylate</t>
  </si>
  <si>
    <t>http://www.fracfocusdata.org/DisclosureSearch/StandardSearch.aspx</t>
  </si>
  <si>
    <t>Total Water Volume (gal)*: 2,742,600
True Vertical Depth (TVD): 7,045
Production Type: Gas
Long/Lat Projection: NAD27
Latitude: 33.212149
Longitude: -97.714986
Well Name and Number: Jordan-Smith # 1H
Operator Name: Aruba
API Number: 42-497-37461
County: Wise
State: TEXAS
Fracture Date: 9/14/2012</t>
  </si>
  <si>
    <t>Badger, Supior Silica</t>
  </si>
  <si>
    <t>Silica, Quartz, SIO2</t>
  </si>
  <si>
    <t>Chemplex</t>
  </si>
  <si>
    <t>Plexcide P5</t>
  </si>
  <si>
    <t>Trubutyl Tetradecyl Phosphonium Chloride</t>
  </si>
  <si>
    <t>Hydrotreated Petroleum distillate, Polycrylamide-co-acrylic acid, water, Alcohol Ethoxylate Surfactants</t>
  </si>
  <si>
    <t>Plexslick 957</t>
  </si>
  <si>
    <t>Ammonium chloride, nonionic surfactants, parafficinic, napthenic slovent (solvent?), Poly (acrylamide-co-acrylic acid), partial sodium salt, Sodium chloride, Water</t>
  </si>
  <si>
    <t>Plexsurf WRS A</t>
  </si>
  <si>
    <t>Dodecylbenxene Sulfonic Acid Salt, methyl Alcohol, Nonionic fluorosurfactant, Water</t>
  </si>
  <si>
    <t>Acrylic Poluymer, Sodium salt of phosphate ester, water</t>
  </si>
  <si>
    <t>Plexaid 667</t>
  </si>
  <si>
    <t>Plexsurf WRS 3</t>
  </si>
  <si>
    <t>2-butoxyethanol, diethanolmine, methanol, nonionic fluorosurfactant, surfactant based cocamide, water</t>
  </si>
  <si>
    <t>Plexgel 9071-EB</t>
  </si>
  <si>
    <t>Alcohol ethoxylate, C-11 to C-14 n-alkanes, mixed, crystalline silica, distillate, petroleum, hydrotreated light, guar gum. Methyl alcohol, orgabophylic clay, propylene pentamer</t>
  </si>
  <si>
    <t>Plexgel Breaker 10L</t>
  </si>
  <si>
    <t>Mannanase enzymes, sodium chloride, water</t>
  </si>
  <si>
    <t>Total Water Volume (gal)*: 2,269,050
True Vertical Depth (TVD): 8,545
Production Type: Gas
Long/Lat Projection: NAD27
Latitude: 33.06735
Longitude: -97.02506
Well Name and Number: Prologis Southwest Unit 1H
Operator Name: Titan Operating Llc
API Number: 42-121-34121
County: Denton
State: Texas
Fracture Date 12/11/2011</t>
  </si>
  <si>
    <t>Alpha 1427</t>
  </si>
  <si>
    <t>HCl, 10.1 - 15%</t>
  </si>
  <si>
    <t>Baker hughes</t>
  </si>
  <si>
    <t>Alkyl Dimethyl Benzyl Ammonium Chloride (C12-16), Ethanol, Glutaraldehyde, quaternary ammonium chloride, water</t>
  </si>
  <si>
    <t>GBW-5</t>
  </si>
  <si>
    <t>Ammonium persulfate</t>
  </si>
  <si>
    <t>Cl-31</t>
  </si>
  <si>
    <t>Aromatic aldehyde, benzyl chloride, formic acid, haloalkyl heteropolycycle salt, isopropanol, methanol, organic sulfur compound, oxyalkylatedfatty acid, quaternary ammonium compound</t>
  </si>
  <si>
    <t>FRW-15A, tote</t>
  </si>
  <si>
    <t>Copolymer of acrylamide and sodium acrylate, hydrotreated light distillate, nonyl phenol ethoxylate, sorbitan monooleate</t>
  </si>
  <si>
    <t>Ferrotrol 300L</t>
  </si>
  <si>
    <t>Citric acid</t>
  </si>
  <si>
    <t>Scaletrol 7208</t>
  </si>
  <si>
    <t>Diethylene glycol, ethylene glycol</t>
  </si>
  <si>
    <t>Sand, White 30/50</t>
  </si>
  <si>
    <t>Sand, White 40/70</t>
  </si>
  <si>
    <t>Sand, White 100</t>
  </si>
  <si>
    <t>Crystalline Silica (Quartz)</t>
  </si>
  <si>
    <t>Total Water Volume (gal)*: 3,437,690
True Vertical Depth (TVD): 8,321
Production Type: Gas
Long/Lat Projection: NAD27
Latitude: 33.0649188
Longitude: -97.1436882
Well Name and Number: Rice Ranch B5H
Operator Name: Williams
API Number: 4212133866
County: Denton
State: Texas
Fracture Date 10/16/2010</t>
  </si>
  <si>
    <t>Sand Premium White (100 mesh and 40/70)</t>
  </si>
  <si>
    <t>Halliburton</t>
  </si>
  <si>
    <t>Hydrochloric acid</t>
  </si>
  <si>
    <t>BE-7</t>
  </si>
  <si>
    <t>Sodium hypochlorite, sodium hydroxide</t>
  </si>
  <si>
    <t>Methanol, Propargyl alcohol</t>
  </si>
  <si>
    <t>HAI-OS</t>
  </si>
  <si>
    <t>Losurf-300D</t>
  </si>
  <si>
    <t>Ethanol, heavy aromatic petroleum naphtha, naphthalene, poly-alpha-omega-hydroxy, branched, 1,2,4 trimethylbenzene</t>
  </si>
  <si>
    <t>Total Water Volume (gal)*: 4,540,149
True Vertical Depth (TVD): 8,662
Production Type: Gas
Long/Lat Projection: NAD27
Latitude: 33.188556
Longitude: -97.169611
Well Name and Number: Springside B4D
Operator Name: EagleRidge Operating, LLC
API Number: 42-121-33324
County: Denton County
State: Texas
Fracture Date 12/3/201</t>
  </si>
  <si>
    <t>Crystaline Silica in the form of quartz</t>
  </si>
  <si>
    <t>Ottawa Sand 20/40 (2.63 sg), 100 mesh sand, 40/70 premium</t>
  </si>
  <si>
    <t>WFT</t>
  </si>
  <si>
    <t>WFR-55LA</t>
  </si>
  <si>
    <t>Ethylene glycol</t>
  </si>
  <si>
    <t>28% HCl</t>
  </si>
  <si>
    <t>MC B-8614</t>
  </si>
  <si>
    <t>Multi-chem</t>
  </si>
  <si>
    <t>Alkyl (C12-16) dimethylbenzylammonium chloride, glutaraldehyde</t>
  </si>
  <si>
    <t>MC MX 2-2496</t>
  </si>
  <si>
    <t>Ethylene glycol, methyl alcohol, sulfonate</t>
  </si>
  <si>
    <t>Total Water Volume (gal)*: 3,409,644
True Vertical Depth (TVD): 7,251
Production Type: Gas
Long/Lat Projection: NAD27
Latitude: 32.443683
Longitude: -97.432872
Well Name and Number: Hadley Unit #3H
Operator Name: EOG Resources, Inc.
API Number: 42-251-33915
County: Johnson
State: Texas
Fracture Date 1/23/2012</t>
  </si>
  <si>
    <t>EOG</t>
  </si>
  <si>
    <t>UPPI</t>
  </si>
  <si>
    <t>Hydrogen Chloride</t>
  </si>
  <si>
    <t>ALPHA 1427</t>
  </si>
  <si>
    <t>Glutaraldehyde, quaternary ammonium chloride, alkyl dimethyl benzyl ammonium chloride (C12-16), ethanol</t>
  </si>
  <si>
    <t>FRW-5001</t>
  </si>
  <si>
    <t>Petroleum distillates</t>
  </si>
  <si>
    <t>SCALETROL 5277</t>
  </si>
  <si>
    <t>Phosphonate salt</t>
  </si>
  <si>
    <t>Total Water Volume (gal)*: 7,221,290
True Vertical Depth (TVD): 7,553
Production Type: Gas
Long/Lat Projection: NAD27
Latitude: 32.4414022
Longitude: -97.3133766
NOWLIN - DAVIS
(SA) 2H
Well Name and Number:
DEVON ENERGY
PROD CO LP
Operator Name:
API Number: 4225134451
County: Johnson
State: Texas
Fracture Date 2012-05-04</t>
  </si>
  <si>
    <t>FE ACID - &gt;10% HCl</t>
  </si>
  <si>
    <t>FR-66</t>
  </si>
  <si>
    <t>Hydrotreated light petroleum distillate</t>
  </si>
  <si>
    <t>HAI-OS ACID INHIBITOR</t>
  </si>
  <si>
    <t>Methanol, propargyl alcohol</t>
  </si>
  <si>
    <t>LoSurf-300D</t>
  </si>
  <si>
    <t>1,2,4 trimethylbenzene, ethanol, heavy aromatic petroleum naphtha, naphthalene, Poly(oxy-1,2-ethanediyl), alpha-(4-nonylphenyl)-omega-hydroxy-, branched</t>
  </si>
  <si>
    <t>LGC-36 UC</t>
  </si>
  <si>
    <t>Guar gum, naphtha, hydrotreated heavy</t>
  </si>
  <si>
    <t>Backtron K-139</t>
  </si>
  <si>
    <t>Champion</t>
  </si>
  <si>
    <t>Glutaraldehyde, quaternary ammonium compounds, benzyl-C12-16-alkyldimethyl, chlorides, ethanol</t>
  </si>
  <si>
    <t>Gyptron T-390</t>
  </si>
  <si>
    <t>Methanol</t>
  </si>
  <si>
    <t>Total Water Volume* (gal): 6,183,061
True Vertical Depth (TVD): 7,574
Production Type: Gas
Long/Lat Projection: NAD27
Latitude: 33.4148
Longitude: -97.61458
Well Name and Number: Baylis #1H
Operator Name: Enervest
API Number: 42-497-37039
County: Montague
State: Texas
Fracture Date 2/29/2012</t>
  </si>
  <si>
    <t>Payzone814BCD</t>
  </si>
  <si>
    <t>Payzone</t>
  </si>
  <si>
    <t>Glutaraldehyde, n-Alkyl dimethyl benzyl ammonium chloride</t>
  </si>
  <si>
    <t>Payzone215SI</t>
  </si>
  <si>
    <t>Phosphorous compound</t>
  </si>
  <si>
    <t>WBK-143L</t>
  </si>
  <si>
    <t>Potassium Chloride, Sodium Chloride, Sodium Chlorite</t>
  </si>
  <si>
    <t>Payzone248WA</t>
  </si>
  <si>
    <t>Ethylene Glycol Monobutyl, Dodecylbenzene Sulfonic Acid Salt</t>
  </si>
  <si>
    <t>Dodecylbenzenesulfonic acid, monoethanolamine salt, 2-Ethylhexanol, Poly(oxy-1,2-ethanediyl), a-isotridecyl-w-hydroxy, Polyalkylene glycol</t>
  </si>
  <si>
    <t>WNE-363L</t>
  </si>
  <si>
    <t>100 mesh, 40/70 Mesh white sand</t>
  </si>
  <si>
    <t>Water (surface, ground)</t>
  </si>
  <si>
    <t>All other inputs</t>
  </si>
  <si>
    <t xml:space="preserve"> </t>
  </si>
  <si>
    <r>
      <t>m</t>
    </r>
    <r>
      <rPr>
        <vertAlign val="superscript"/>
        <sz val="10"/>
        <rFont val="Arial"/>
        <family val="2"/>
      </rPr>
      <t>3</t>
    </r>
  </si>
  <si>
    <t>Friction reducer</t>
  </si>
  <si>
    <t>Corrosion inhibitor</t>
  </si>
  <si>
    <t>Scale inhibitor</t>
  </si>
  <si>
    <t>KCl</t>
  </si>
  <si>
    <t xml:space="preserve">The inputs for the generic mix are assumed to be ingredients commonly used in fracturing fluid manufacturing, and are therefore assumed to be a part of most fracturing fluids used in the U.S. </t>
  </si>
  <si>
    <t>scf natural gas</t>
  </si>
  <si>
    <t>lb</t>
  </si>
  <si>
    <t>billion scf</t>
  </si>
  <si>
    <t>scf</t>
  </si>
  <si>
    <t>L of water</t>
  </si>
  <si>
    <t>acre-foot</t>
  </si>
  <si>
    <t>L</t>
  </si>
  <si>
    <t>Northern Trinity/Woodbine GAM Assessment of Groundwater Use in the Northern Trinity Aquifer Due to Urban Growth and Barnett Shale Development</t>
  </si>
  <si>
    <t>Texas Water Development Board</t>
  </si>
  <si>
    <t>2007</t>
  </si>
  <si>
    <t>http://rio.twdb.state.tx.us/RWPG/rpgm_rpts/0604830613_BarnetShale.pdf</t>
  </si>
  <si>
    <t>May 14, 2010</t>
  </si>
  <si>
    <t>2000 to 2005</t>
  </si>
  <si>
    <t>Texas</t>
  </si>
  <si>
    <r>
      <t xml:space="preserve">Texas Water Development Board. 2007. </t>
    </r>
    <r>
      <rPr>
        <i/>
        <sz val="10"/>
        <rFont val="Arial"/>
        <family val="2"/>
      </rPr>
      <t>Northern Trinity/Woodbine GAM Assessment of Groundwater Use in the Northern Trinity Aquifer Due to Urban Growth and Barnett Shale Development.</t>
    </r>
    <r>
      <rPr>
        <sz val="10"/>
        <rFont val="Arial"/>
        <family val="2"/>
      </rPr>
      <t xml:space="preserve"> http://rio.twdb.state.tx.us/RWPG/rpgm_rpts/0604830613_BarnetShale.pdf (Accessed May 14, 2010).</t>
    </r>
  </si>
  <si>
    <t>Groundwater model for area overlying Barnett Shale production</t>
  </si>
  <si>
    <t>Water Use</t>
  </si>
  <si>
    <t>Example ingredients pulled from company disclosures of fracturing fluid components</t>
  </si>
  <si>
    <t>Water use calculations for ground water and surface water requirements</t>
  </si>
  <si>
    <r>
      <t>m</t>
    </r>
    <r>
      <rPr>
        <vertAlign val="superscript"/>
        <sz val="10"/>
        <color theme="1"/>
        <rFont val="Arial"/>
        <family val="2"/>
      </rPr>
      <t>3</t>
    </r>
  </si>
  <si>
    <t>2010-2012</t>
  </si>
  <si>
    <t>Frac Focus: Find a Well</t>
  </si>
  <si>
    <t>Frac Focus</t>
  </si>
  <si>
    <r>
      <t xml:space="preserve">Frac Focus: Chemical Disclosure Registry. </t>
    </r>
    <r>
      <rPr>
        <i/>
        <sz val="10"/>
        <rFont val="Arial"/>
        <family val="2"/>
      </rPr>
      <t>Find a Well</t>
    </r>
    <r>
      <rPr>
        <sz val="10"/>
        <rFont val="Arial"/>
        <family val="2"/>
      </rPr>
      <t>. http://www.fracfocusdata.org/DisclosureSearch/StandardSearch.aspx (Accessed 2/19/2015)</t>
    </r>
  </si>
  <si>
    <t>Example Ingredients</t>
  </si>
  <si>
    <t>2/23/2015</t>
  </si>
  <si>
    <t>2/19/2015</t>
  </si>
  <si>
    <t>Additive Type</t>
  </si>
  <si>
    <t>Main Compound(s)</t>
  </si>
  <si>
    <t>Diluted   Acid (15%)</t>
  </si>
  <si>
    <t>Hydrochloric acid or muriatic acid</t>
  </si>
  <si>
    <t>Help dissolve minerals and initiate cracks in the rock</t>
  </si>
  <si>
    <t>Glutaraldehyde</t>
  </si>
  <si>
    <t>Eliminates bacteria in the water that produce corrosive byproducts</t>
  </si>
  <si>
    <t>Allows a delayed break down of the gel polymer chains</t>
  </si>
  <si>
    <t>N,n‐dimethyl formamide</t>
  </si>
  <si>
    <t>Prevents the corrosion of the pipe</t>
  </si>
  <si>
    <t>Borate salts</t>
  </si>
  <si>
    <t>Maintains fluid viscosity as temperature increases</t>
  </si>
  <si>
    <t>Polyacrylamide</t>
  </si>
  <si>
    <t>Minimizes friction between the fluid and the pipe</t>
  </si>
  <si>
    <t>Mineral oil</t>
  </si>
  <si>
    <t>Gel</t>
  </si>
  <si>
    <t>Thickens the water in order to suspend the sand</t>
  </si>
  <si>
    <t>Prevents precipitation of metal oxides</t>
  </si>
  <si>
    <t>Potassium chloride</t>
  </si>
  <si>
    <t>Creates a brine carrier fluid</t>
  </si>
  <si>
    <t>Oxygen Scavenger</t>
  </si>
  <si>
    <t>Ammonium bisulfite</t>
  </si>
  <si>
    <t>Removes oxygen from the water to protect the pipe from corrosion</t>
  </si>
  <si>
    <t>Maintains the effectiveness of other components, such as crosslinkers</t>
  </si>
  <si>
    <t>Silica, quartz sand</t>
  </si>
  <si>
    <t>Allows the fractures to remain open so the gas can escape</t>
  </si>
  <si>
    <t>Prevents scale deposits in the pipe</t>
  </si>
  <si>
    <t>Isopropanol</t>
  </si>
  <si>
    <t>Used to increase the viscosity of the fracture fluid</t>
  </si>
  <si>
    <t>Note:  The specific compounds used in a given fracturing operation will vary depending on company preference, source water quality and site‐specific characteristics of the target formation. The compounds shown above are representative of the major compounds used in hydraulic fracturing of gas shales.</t>
  </si>
  <si>
    <t>EXHIBIT 36: FRACTURING FLUID ADDITIVES, MAIN COMPOUNDS, AND COMMON USES.</t>
  </si>
  <si>
    <t>Density (g/cm3)</t>
  </si>
  <si>
    <t>Guar gum</t>
  </si>
  <si>
    <t>Hydroxyethyl cellulose</t>
  </si>
  <si>
    <t>Sodium carbonate</t>
  </si>
  <si>
    <t xml:space="preserve"> Potassium carbonate</t>
  </si>
  <si>
    <r>
      <t>kg/m</t>
    </r>
    <r>
      <rPr>
        <vertAlign val="superscript"/>
        <sz val="10"/>
        <color theme="1"/>
        <rFont val="Arial"/>
        <family val="2"/>
      </rPr>
      <t>3</t>
    </r>
  </si>
  <si>
    <t>Estimated groundwater use for fracking</t>
  </si>
  <si>
    <t>Estimated surface water use for fracking</t>
  </si>
  <si>
    <t>[Reference 2, Assumption 1]</t>
  </si>
  <si>
    <t>Sample Ingredients Lists [Reference 3 Assumption 1]</t>
  </si>
  <si>
    <r>
      <t>[kg/m</t>
    </r>
    <r>
      <rPr>
        <vertAlign val="superscript"/>
        <sz val="10"/>
        <color theme="1"/>
        <rFont val="Arial"/>
        <family val="2"/>
      </rPr>
      <t>3</t>
    </r>
    <r>
      <rPr>
        <sz val="10"/>
        <color theme="1"/>
        <rFont val="Arial"/>
        <family val="2"/>
      </rPr>
      <t>] Groundwater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</si>
  <si>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Surface water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</si>
  <si>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Friction reducer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</si>
  <si>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Acid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</si>
  <si>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Biocide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</si>
  <si>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Corrosion inhibitor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</si>
  <si>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Iron control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</si>
  <si>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Crosslinker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</si>
  <si>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Breaker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</si>
  <si>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pH adjusting agent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</si>
  <si>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Scale inhibitor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</si>
  <si>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Gelling agent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</si>
  <si>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KCL use for fracturing fluid production per m</t>
    </r>
    <r>
      <rPr>
        <vertAlign val="superscript"/>
        <sz val="10"/>
        <color theme="1"/>
        <rFont val="Arial"/>
        <family val="2"/>
      </rPr>
      <t>3</t>
    </r>
    <r>
      <rPr>
        <sz val="10"/>
        <color theme="1"/>
        <rFont val="Arial"/>
        <family val="2"/>
      </rPr>
      <t xml:space="preserve"> of fracturing fluid produced.</t>
    </r>
  </si>
  <si>
    <r>
      <t>[kg/m</t>
    </r>
    <r>
      <rPr>
        <vertAlign val="superscript"/>
        <sz val="10"/>
        <color theme="1"/>
        <rFont val="Arial"/>
        <family val="2"/>
      </rPr>
      <t>3</t>
    </r>
    <r>
      <rPr>
        <sz val="10"/>
        <color theme="1"/>
        <rFont val="Arial"/>
        <family val="2"/>
      </rPr>
      <t>] Surfactant use for fracturing fluid production per m</t>
    </r>
    <r>
      <rPr>
        <vertAlign val="superscript"/>
        <sz val="10"/>
        <color theme="1"/>
        <rFont val="Arial"/>
        <family val="2"/>
      </rPr>
      <t>3</t>
    </r>
    <r>
      <rPr>
        <sz val="10"/>
        <color theme="1"/>
        <rFont val="Arial"/>
        <family val="2"/>
      </rPr>
      <t xml:space="preserve"> of fracturing fluid produced.</t>
    </r>
  </si>
  <si>
    <t>[Reference 2, Assumption 2]</t>
  </si>
  <si>
    <t>For generic ingredients with multiple options for "main compound," the first compound listed was used as the mass input for fracturing fluid.</t>
  </si>
  <si>
    <t>[Reference 4]</t>
  </si>
  <si>
    <t>MODERN SHALE GAS DEVELOPMENT IN THE UNITED STATES: A PRIMER</t>
  </si>
  <si>
    <t xml:space="preserve">U.S. Department of Energy Office of Fossil Energy and the National Energy Technology Laboratory </t>
  </si>
  <si>
    <t>Ground Water Protection Council and ALL Consulting</t>
  </si>
  <si>
    <t>2009</t>
  </si>
  <si>
    <t>Oklahoma City, OK</t>
  </si>
  <si>
    <t>Exhibit 35 &amp; 36</t>
  </si>
  <si>
    <t>http://www.all-llc.com/publicdownloads/ShaleGasPrimer2009.pdf</t>
  </si>
  <si>
    <t xml:space="preserve">Ground Water Protection Council and ALL Consulting.  (2009) MODERN SHALE GAS DEVELOPMENT IN THE UNITED STATES: A PRIMER. http://www.all-llc.com/publicdownloads/ShaleGasPrimer2009.pdf (Accessed 2/23/2015) </t>
  </si>
  <si>
    <t>Mass fraction of fluid</t>
  </si>
  <si>
    <t>Water</t>
  </si>
  <si>
    <t>No</t>
  </si>
  <si>
    <t>N/A</t>
  </si>
  <si>
    <t>webmineral.com</t>
  </si>
  <si>
    <t>http://www.fmcbiopolymer.com/portals/pharm/content/docs/avicelce15msds.pdf</t>
  </si>
  <si>
    <t>http://www.halliburton.com/public/projects/pubsdata/Hydraulic_Fracturing/disclosures/pdfs/Hydrochloric%20Acid.pdf</t>
  </si>
  <si>
    <t>Material Safety Data Sheet: 15% Hydrochloric Acid</t>
  </si>
  <si>
    <t>2011</t>
  </si>
  <si>
    <t>3/26/2015</t>
  </si>
  <si>
    <t>Halliburton. (2011). Material Safety Data Sheet: 15% Hydrochloric Acid. http://www.halliburton.com/public/projects/pubsdata/Hydraulic_Fracturing/disclosures/pdfs/Hydrochloric%20Acid.pdf (Accessed 3/26/2015)</t>
  </si>
  <si>
    <t>Density Reference</t>
  </si>
  <si>
    <t>Ref [5]</t>
  </si>
  <si>
    <t>PubChem: Integrated Platform of Small Molecules and Biological Activities</t>
  </si>
  <si>
    <t>Database</t>
  </si>
  <si>
    <t>Annual Reports in Computational Chemistry, 4</t>
  </si>
  <si>
    <t>Ref [6]</t>
  </si>
  <si>
    <t>Elsevier Science</t>
  </si>
  <si>
    <t>https://pubchem.ncbi.nlm.nih.gov/</t>
  </si>
  <si>
    <t xml:space="preserve">Bolton, E.
</t>
  </si>
  <si>
    <t>Wang, Y., Thiessen, P.A., Bryant, S.H.</t>
  </si>
  <si>
    <t>Mineralogy Database</t>
  </si>
  <si>
    <t>Barthelmy, D.</t>
  </si>
  <si>
    <t>2014</t>
  </si>
  <si>
    <t>Barthelmy, D. (2014). Mineralogy Database. Webmineral.com. Accessed 3/26/2015</t>
  </si>
  <si>
    <t xml:space="preserve">Bolton, E., Wang, Y., Thiessen, P. A., &amp; Bryant, S. H. (2008). PubChem: Integrated Platform of Small Molecules and Biological Activities. Annual Reports in Computational Chemistry, 4. https://pubchem.ncbi.nlm.nih.gov/. Accessed 3/26/2015 
</t>
  </si>
  <si>
    <t>Ref [7]</t>
  </si>
  <si>
    <t>Sigma-Aldrich Product Database</t>
  </si>
  <si>
    <t>Sigma-Aldrich</t>
  </si>
  <si>
    <t>2015</t>
  </si>
  <si>
    <t>Sigma-Aldrich Co. LLC.</t>
  </si>
  <si>
    <t>http://www.sigmaaldrich.com/catalog/AdvancedSearchPage.do</t>
  </si>
  <si>
    <t>Sigma-Alrich. (2015). Sigma-Alrich Product Database. http://www.sigmaaldrich.com/catalog/AdvancedSearchPage.do Accessed 3/26/2015</t>
  </si>
  <si>
    <t>Ref [8]</t>
  </si>
  <si>
    <t>Material Safety Data Sheet: Avicel ® CE Microcrystalline Cellulose and Guar Gum</t>
  </si>
  <si>
    <t>FMC BioPolymer</t>
  </si>
  <si>
    <t>2006</t>
  </si>
  <si>
    <t>Ref [9]</t>
  </si>
  <si>
    <t>FMC BioPolymer (2006). Material Safety Data Sheet: Avicel ® CE Microcrystalline Cellulose and Guar Gum. http://www.fmcbiopolymer.com/portals/pharm/content/docs/avicelce15msds.pdf (Accessed 3/26/2015)</t>
  </si>
  <si>
    <t>http://www.chemicalbook.com/</t>
  </si>
  <si>
    <t>Chemical Book</t>
  </si>
  <si>
    <t>Chemical Book (2008). Chemical Book. http://www.chemicalbook.com/ (Accessed 3/26/2015)</t>
  </si>
  <si>
    <t>Ref [10]</t>
  </si>
  <si>
    <t>1,4</t>
  </si>
  <si>
    <t>2,4,6</t>
  </si>
  <si>
    <t>2,4,5</t>
  </si>
  <si>
    <t>2,4,7</t>
  </si>
  <si>
    <t>2,4,9</t>
  </si>
  <si>
    <t>2,4,6,7,8,9,10</t>
  </si>
  <si>
    <t>cm^3</t>
  </si>
  <si>
    <t>Mass fraction (kg per kg of fracturing fluid)</t>
  </si>
  <si>
    <t>Volume (cm3)</t>
  </si>
  <si>
    <t>Volume percent</t>
  </si>
  <si>
    <t>Sum of Sand and Water:</t>
  </si>
  <si>
    <t>Remaining</t>
  </si>
  <si>
    <t>Compare the calculated volumetric result from the Marcellus mix in Ref [2], to the volumetric mix from Fayetteville in Ref [4].</t>
  </si>
  <si>
    <t>Mass per m^3 of fluid</t>
  </si>
  <si>
    <r>
      <t>cm</t>
    </r>
    <r>
      <rPr>
        <sz val="10"/>
        <color theme="1"/>
        <rFont val="Calibri"/>
        <family val="2"/>
      </rPr>
      <t>³</t>
    </r>
  </si>
  <si>
    <r>
      <t>m</t>
    </r>
    <r>
      <rPr>
        <sz val="10"/>
        <color theme="1"/>
        <rFont val="Calibri"/>
        <family val="2"/>
      </rPr>
      <t>³</t>
    </r>
  </si>
  <si>
    <t>Total volume</t>
  </si>
  <si>
    <r>
      <t>Mass water in 1 m</t>
    </r>
    <r>
      <rPr>
        <sz val="10"/>
        <color theme="1"/>
        <rFont val="Calibri"/>
        <family val="2"/>
      </rPr>
      <t>³</t>
    </r>
    <r>
      <rPr>
        <sz val="10"/>
        <color theme="1"/>
        <rFont val="Arial"/>
        <family val="2"/>
      </rPr>
      <t xml:space="preserve"> fracturing fluid</t>
    </r>
  </si>
  <si>
    <t>Mass Groundwater</t>
  </si>
  <si>
    <t>Mass Surface water</t>
  </si>
  <si>
    <r>
      <t>[kg/m</t>
    </r>
    <r>
      <rPr>
        <vertAlign val="superscript"/>
        <sz val="10"/>
        <color theme="1"/>
        <rFont val="Arial"/>
        <family val="2"/>
      </rPr>
      <t>3</t>
    </r>
    <r>
      <rPr>
        <sz val="10"/>
        <color theme="1"/>
        <rFont val="Arial"/>
        <family val="2"/>
      </rPr>
      <t>] Sand use for fracturing fluid production per m</t>
    </r>
    <r>
      <rPr>
        <vertAlign val="superscript"/>
        <sz val="10"/>
        <color theme="1"/>
        <rFont val="Arial"/>
        <family val="2"/>
      </rPr>
      <t>3</t>
    </r>
    <r>
      <rPr>
        <sz val="10"/>
        <color theme="1"/>
        <rFont val="Arial"/>
        <family val="2"/>
      </rPr>
      <t xml:space="preserve"> of fracturing fluid produced.</t>
    </r>
  </si>
  <si>
    <t>This unit process is composed of this document and the file, DF_Stage1_C_Fracturing_Fluid_Manufacture_2015.01.docx,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</si>
</sst>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quot;$&quot;#,##0.00_);[Red]\(&quot;$&quot;#,##0.00\)"/>
    <numFmt numFmtId="43" formatCode="_(* #,##0.00_);_(* \(#,##0.00\);_(* &quot;-&quot;??_);_(@_)"/>
    <numFmt numFmtId="164" formatCode="0.0000"/>
    <numFmt numFmtId="165" formatCode="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00%"/>
    <numFmt numFmtId="174" formatCode="0.0000%"/>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u/>
      <sz val="14"/>
      <color theme="1"/>
      <name val="Arial"/>
      <family val="2"/>
    </font>
    <font>
      <b/>
      <u/>
      <sz val="10"/>
      <color theme="1"/>
      <name val="Arial"/>
      <family val="2"/>
    </font>
    <font>
      <b/>
      <vertAlign val="superscript"/>
      <sz val="10"/>
      <name val="Arial"/>
      <family val="2"/>
    </font>
    <font>
      <b/>
      <vertAlign val="superscript"/>
      <sz val="10"/>
      <color indexed="8"/>
      <name val="Arial"/>
      <family val="2"/>
    </font>
    <font>
      <vertAlign val="superscript"/>
      <sz val="10"/>
      <color theme="1"/>
      <name val="Arial"/>
      <family val="2"/>
    </font>
    <font>
      <b/>
      <sz val="11"/>
      <name val="Calibri"/>
      <family val="2"/>
      <scheme val="minor"/>
    </font>
    <font>
      <b/>
      <i/>
      <sz val="11"/>
      <name val="Calibri"/>
      <family val="2"/>
      <scheme val="minor"/>
    </font>
    <font>
      <sz val="11"/>
      <name val="Calibri"/>
      <family val="2"/>
      <scheme val="minor"/>
    </font>
    <font>
      <vertAlign val="superscript"/>
      <sz val="10"/>
      <name val="Arial"/>
      <family val="2"/>
    </font>
    <font>
      <sz val="10"/>
      <color theme="1"/>
      <name val="Calibri"/>
      <family val="2"/>
      <scheme val="minor"/>
    </font>
    <font>
      <sz val="14"/>
      <color theme="1"/>
      <name val="Calibri"/>
      <family val="2"/>
      <scheme val="minor"/>
    </font>
    <font>
      <b/>
      <sz val="10"/>
      <color indexed="8"/>
      <name val="Calibri"/>
      <family val="2"/>
      <scheme val="minor"/>
    </font>
    <font>
      <sz val="10"/>
      <color indexed="8"/>
      <name val="Calibri"/>
      <family val="2"/>
      <scheme val="minor"/>
    </font>
    <font>
      <b/>
      <sz val="10"/>
      <color theme="1"/>
      <name val="Calibri"/>
      <family val="2"/>
      <scheme val="minor"/>
    </font>
    <font>
      <i/>
      <sz val="10"/>
      <color theme="1"/>
      <name val="Calibri"/>
      <family val="2"/>
      <scheme val="minor"/>
    </font>
    <font>
      <sz val="10"/>
      <color theme="1"/>
      <name val="Calibri"/>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0" tint="-0.249977111117893"/>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bottom/>
      <diagonal/>
    </border>
    <border>
      <left style="thin">
        <color indexed="64"/>
      </left>
      <right style="thin">
        <color indexed="64"/>
      </right>
      <top/>
      <bottom style="thin">
        <color indexed="64"/>
      </bottom>
      <diagonal/>
    </border>
  </borders>
  <cellStyleXfs count="99">
    <xf numFmtId="0" fontId="0" fillId="0" borderId="0"/>
    <xf numFmtId="43" fontId="1" fillId="0" borderId="0" applyFont="0" applyFill="0" applyBorder="0" applyAlignment="0" applyProtection="0"/>
    <xf numFmtId="0" fontId="3" fillId="0" borderId="0"/>
    <xf numFmtId="0" fontId="17" fillId="0" borderId="0" applyNumberFormat="0" applyFill="0" applyBorder="0" applyAlignment="0" applyProtection="0">
      <alignment vertical="top"/>
      <protection locked="0"/>
    </xf>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2" borderId="0" applyNumberFormat="0" applyBorder="0" applyAlignment="0" applyProtection="0"/>
    <xf numFmtId="0" fontId="28" fillId="16" borderId="0" applyNumberFormat="0" applyBorder="0" applyAlignment="0" applyProtection="0"/>
    <xf numFmtId="0" fontId="29" fillId="33" borderId="32" applyNumberFormat="0" applyAlignment="0" applyProtection="0"/>
    <xf numFmtId="0" fontId="30" fillId="34" borderId="33" applyNumberFormat="0" applyAlignment="0" applyProtection="0"/>
    <xf numFmtId="43" fontId="3" fillId="0" borderId="0" applyFont="0" applyFill="0" applyBorder="0" applyAlignment="0" applyProtection="0"/>
    <xf numFmtId="166" fontId="3" fillId="0" borderId="0" applyFont="0" applyFill="0" applyBorder="0" applyAlignment="0" applyProtection="0">
      <alignment wrapText="1"/>
    </xf>
    <xf numFmtId="166" fontId="3" fillId="0" borderId="0" applyFont="0" applyFill="0" applyBorder="0" applyAlignment="0" applyProtection="0">
      <alignment wrapText="1"/>
    </xf>
    <xf numFmtId="167" fontId="20" fillId="0" borderId="0" applyFont="0" applyFill="0" applyBorder="0" applyAlignment="0" applyProtection="0">
      <alignment vertical="center"/>
    </xf>
    <xf numFmtId="0" fontId="31" fillId="0" borderId="0" applyNumberFormat="0" applyFill="0" applyBorder="0" applyAlignment="0" applyProtection="0"/>
    <xf numFmtId="0" fontId="32" fillId="17" borderId="0" applyNumberFormat="0" applyBorder="0" applyAlignment="0" applyProtection="0"/>
    <xf numFmtId="0" fontId="33" fillId="0" borderId="34" applyNumberFormat="0" applyFill="0" applyAlignment="0" applyProtection="0"/>
    <xf numFmtId="0" fontId="34" fillId="0" borderId="35" applyNumberFormat="0" applyFill="0" applyAlignment="0" applyProtection="0"/>
    <xf numFmtId="0" fontId="35" fillId="0" borderId="36"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7" fillId="20" borderId="32" applyNumberFormat="0" applyAlignment="0" applyProtection="0"/>
    <xf numFmtId="0" fontId="38" fillId="0" borderId="37" applyNumberFormat="0" applyFill="0" applyAlignment="0" applyProtection="0"/>
    <xf numFmtId="0" fontId="39" fillId="35" borderId="0" applyNumberFormat="0" applyBorder="0" applyAlignment="0" applyProtection="0"/>
    <xf numFmtId="0" fontId="3" fillId="0" borderId="0"/>
    <xf numFmtId="0" fontId="3" fillId="36" borderId="38" applyNumberFormat="0" applyFont="0" applyAlignment="0" applyProtection="0"/>
    <xf numFmtId="0" fontId="3" fillId="36" borderId="38" applyNumberFormat="0" applyFont="0" applyAlignment="0" applyProtection="0"/>
    <xf numFmtId="0" fontId="40" fillId="33" borderId="3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37" borderId="40" applyNumberFormat="0" applyProtection="0">
      <alignment horizontal="center" wrapText="1"/>
    </xf>
    <xf numFmtId="0" fontId="5" fillId="37" borderId="41" applyNumberFormat="0" applyAlignment="0" applyProtection="0">
      <alignment wrapText="1"/>
    </xf>
    <xf numFmtId="0" fontId="3" fillId="38" borderId="0" applyNumberFormat="0" applyBorder="0">
      <alignment horizontal="center" wrapText="1"/>
    </xf>
    <xf numFmtId="0" fontId="3" fillId="38" borderId="0" applyNumberFormat="0" applyBorder="0">
      <alignment horizontal="center" wrapText="1"/>
    </xf>
    <xf numFmtId="0" fontId="3" fillId="39" borderId="42" applyNumberFormat="0">
      <alignment wrapText="1"/>
    </xf>
    <xf numFmtId="0" fontId="3" fillId="39" borderId="42" applyNumberFormat="0">
      <alignment wrapText="1"/>
    </xf>
    <xf numFmtId="0" fontId="3" fillId="39" borderId="0" applyNumberFormat="0" applyBorder="0">
      <alignment wrapText="1"/>
    </xf>
    <xf numFmtId="0" fontId="3" fillId="39" borderId="0" applyNumberFormat="0" applyBorder="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168" fontId="3" fillId="0" borderId="0" applyFill="0" applyBorder="0" applyAlignment="0" applyProtection="0">
      <alignment wrapText="1"/>
    </xf>
    <xf numFmtId="168" fontId="3" fillId="0" borderId="0" applyFill="0" applyBorder="0" applyAlignment="0" applyProtection="0">
      <alignment wrapText="1"/>
    </xf>
    <xf numFmtId="169" fontId="3" fillId="0" borderId="0" applyFill="0" applyBorder="0" applyAlignment="0" applyProtection="0">
      <alignment wrapText="1"/>
    </xf>
    <xf numFmtId="169" fontId="3" fillId="0" borderId="0" applyFill="0" applyBorder="0" applyAlignment="0" applyProtection="0">
      <alignment wrapText="1"/>
    </xf>
    <xf numFmtId="170" fontId="3" fillId="0" borderId="0" applyFill="0" applyBorder="0" applyAlignment="0" applyProtection="0">
      <alignment wrapText="1"/>
    </xf>
    <xf numFmtId="170"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8" fontId="3" fillId="0" borderId="0" applyFill="0" applyBorder="0" applyAlignment="0" applyProtection="0">
      <alignment wrapText="1"/>
    </xf>
    <xf numFmtId="0" fontId="41"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171" fontId="42" fillId="0" borderId="0">
      <alignment horizontal="center" vertical="center"/>
    </xf>
    <xf numFmtId="0" fontId="43" fillId="0" borderId="0" applyNumberFormat="0" applyFill="0" applyBorder="0" applyAlignment="0" applyProtection="0"/>
    <xf numFmtId="0" fontId="44" fillId="0" borderId="43" applyNumberFormat="0" applyFill="0" applyAlignment="0" applyProtection="0"/>
    <xf numFmtId="0" fontId="45" fillId="0" borderId="0" applyNumberFormat="0" applyFill="0" applyBorder="0" applyAlignment="0" applyProtection="0"/>
    <xf numFmtId="172" fontId="3" fillId="0" borderId="0">
      <alignment horizontal="center" vertical="center"/>
    </xf>
    <xf numFmtId="172" fontId="3" fillId="0" borderId="0">
      <alignment horizontal="center" vertical="center"/>
    </xf>
    <xf numFmtId="9" fontId="1" fillId="0" borderId="0" applyFont="0" applyFill="0" applyBorder="0" applyAlignment="0" applyProtection="0"/>
  </cellStyleXfs>
  <cellXfs count="405">
    <xf numFmtId="0" fontId="0" fillId="0" borderId="0" xfId="0"/>
    <xf numFmtId="0" fontId="4" fillId="2" borderId="0" xfId="2" applyFont="1" applyFill="1" applyAlignment="1"/>
    <xf numFmtId="0" fontId="3" fillId="2" borderId="0" xfId="2" applyFill="1"/>
    <xf numFmtId="0" fontId="3" fillId="0" borderId="0" xfId="2"/>
    <xf numFmtId="0" fontId="5" fillId="3" borderId="1" xfId="2" applyFont="1" applyFill="1" applyBorder="1" applyAlignment="1">
      <alignment horizontal="left" vertical="center"/>
    </xf>
    <xf numFmtId="0" fontId="5" fillId="3" borderId="2" xfId="2" applyFont="1" applyFill="1" applyBorder="1" applyAlignment="1">
      <alignment horizontal="left" vertical="center"/>
    </xf>
    <xf numFmtId="0" fontId="5" fillId="3" borderId="3" xfId="2" applyFont="1" applyFill="1" applyBorder="1" applyAlignment="1">
      <alignment horizontal="left" vertical="center"/>
    </xf>
    <xf numFmtId="0" fontId="5" fillId="3" borderId="4" xfId="2" applyFont="1" applyFill="1" applyBorder="1" applyAlignment="1">
      <alignment horizontal="left" vertical="center"/>
    </xf>
    <xf numFmtId="0" fontId="5" fillId="3" borderId="1" xfId="2" applyFont="1" applyFill="1" applyBorder="1" applyAlignment="1">
      <alignment horizontal="left" vertical="center" wrapText="1"/>
    </xf>
    <xf numFmtId="0" fontId="5" fillId="2" borderId="0" xfId="2" applyFont="1" applyFill="1"/>
    <xf numFmtId="0" fontId="3" fillId="4" borderId="6" xfId="2" applyFont="1" applyFill="1" applyBorder="1" applyAlignment="1">
      <alignment horizontal="left" vertical="center"/>
    </xf>
    <xf numFmtId="0" fontId="3" fillId="0" borderId="0" xfId="2" applyFill="1"/>
    <xf numFmtId="0" fontId="3" fillId="4" borderId="9" xfId="2" applyFont="1" applyFill="1" applyBorder="1" applyAlignment="1">
      <alignment horizontal="left" vertical="center"/>
    </xf>
    <xf numFmtId="0" fontId="3" fillId="5" borderId="9" xfId="2" applyFont="1" applyFill="1" applyBorder="1" applyAlignment="1">
      <alignment horizontal="left" vertical="center"/>
    </xf>
    <xf numFmtId="0" fontId="3" fillId="5" borderId="10" xfId="2" applyFont="1" applyFill="1" applyBorder="1" applyAlignment="1">
      <alignment horizontal="left" vertical="center"/>
    </xf>
    <xf numFmtId="0" fontId="3" fillId="5" borderId="13" xfId="2" applyFont="1" applyFill="1" applyBorder="1" applyAlignment="1">
      <alignment horizontal="left" vertical="center"/>
    </xf>
    <xf numFmtId="14" fontId="3" fillId="2" borderId="0" xfId="2" applyNumberFormat="1" applyFont="1" applyFill="1" applyAlignment="1">
      <alignment horizontal="left"/>
    </xf>
    <xf numFmtId="0" fontId="3" fillId="2" borderId="0" xfId="2" applyFont="1" applyFill="1"/>
    <xf numFmtId="0" fontId="3" fillId="6" borderId="0" xfId="2" applyFont="1" applyFill="1"/>
    <xf numFmtId="0" fontId="3" fillId="6" borderId="0" xfId="2" applyFill="1"/>
    <xf numFmtId="49" fontId="3" fillId="2" borderId="0" xfId="2" applyNumberFormat="1" applyFont="1" applyFill="1"/>
    <xf numFmtId="0" fontId="5" fillId="0" borderId="1" xfId="2" applyFont="1" applyBorder="1" applyAlignment="1" applyProtection="1">
      <protection locked="0"/>
    </xf>
    <xf numFmtId="0" fontId="3" fillId="0" borderId="17" xfId="2" applyBorder="1" applyAlignment="1" applyProtection="1">
      <protection locked="0"/>
    </xf>
    <xf numFmtId="0" fontId="3" fillId="0" borderId="18" xfId="2" applyBorder="1" applyProtection="1">
      <protection locked="0"/>
    </xf>
    <xf numFmtId="0" fontId="5" fillId="0" borderId="18" xfId="2" applyFont="1" applyBorder="1" applyProtection="1">
      <protection locked="0"/>
    </xf>
    <xf numFmtId="0" fontId="3" fillId="2" borderId="0" xfId="2" applyFill="1" applyAlignment="1">
      <alignment horizontal="center"/>
    </xf>
    <xf numFmtId="0" fontId="5" fillId="7" borderId="0" xfId="2" applyFont="1" applyFill="1" applyBorder="1" applyAlignment="1" applyProtection="1">
      <alignment horizontal="left"/>
      <protection locked="0"/>
    </xf>
    <xf numFmtId="0" fontId="3" fillId="2" borderId="0" xfId="2" applyFill="1" applyAlignment="1">
      <alignment horizontal="right"/>
    </xf>
    <xf numFmtId="0" fontId="3" fillId="0" borderId="4" xfId="2" applyFill="1" applyBorder="1"/>
    <xf numFmtId="0" fontId="3" fillId="2" borderId="0" xfId="2" applyFill="1" applyBorder="1" applyAlignment="1">
      <alignment vertical="top" wrapText="1"/>
    </xf>
    <xf numFmtId="0" fontId="8" fillId="2" borderId="0" xfId="2" applyFont="1" applyFill="1"/>
    <xf numFmtId="0" fontId="8" fillId="0" borderId="0" xfId="2" applyFont="1"/>
    <xf numFmtId="0" fontId="10" fillId="8" borderId="19" xfId="2" applyFont="1" applyFill="1" applyBorder="1"/>
    <xf numFmtId="0" fontId="3" fillId="8" borderId="20" xfId="2" applyFill="1" applyBorder="1"/>
    <xf numFmtId="0" fontId="3" fillId="8" borderId="21" xfId="2" applyFill="1" applyBorder="1"/>
    <xf numFmtId="0" fontId="3" fillId="8" borderId="22" xfId="2" applyFill="1" applyBorder="1"/>
    <xf numFmtId="0" fontId="3" fillId="8" borderId="0" xfId="2" applyFill="1" applyBorder="1"/>
    <xf numFmtId="0" fontId="3" fillId="8" borderId="23" xfId="2" applyFill="1" applyBorder="1"/>
    <xf numFmtId="0" fontId="11" fillId="8" borderId="24" xfId="0" applyFont="1" applyFill="1" applyBorder="1"/>
    <xf numFmtId="0" fontId="3" fillId="8" borderId="9" xfId="2" applyFill="1" applyBorder="1"/>
    <xf numFmtId="0" fontId="3" fillId="8" borderId="25" xfId="2" applyFill="1" applyBorder="1"/>
    <xf numFmtId="0" fontId="7" fillId="2" borderId="0" xfId="2" applyFont="1" applyFill="1" applyAlignment="1">
      <alignment horizontal="center"/>
    </xf>
    <xf numFmtId="0" fontId="5" fillId="3" borderId="16" xfId="2" applyFont="1" applyFill="1" applyBorder="1" applyAlignment="1">
      <alignment horizontal="center"/>
    </xf>
    <xf numFmtId="0" fontId="3" fillId="0" borderId="16" xfId="2" applyFont="1" applyBorder="1" applyProtection="1">
      <protection locked="0"/>
    </xf>
    <xf numFmtId="0" fontId="14" fillId="0" borderId="16" xfId="0" applyFont="1" applyFill="1" applyBorder="1" applyAlignment="1">
      <alignment wrapText="1"/>
    </xf>
    <xf numFmtId="1" fontId="14" fillId="0" borderId="16" xfId="0" applyNumberFormat="1" applyFont="1" applyFill="1" applyBorder="1"/>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5" fillId="9" borderId="16" xfId="2" applyFont="1" applyFill="1" applyBorder="1"/>
    <xf numFmtId="0" fontId="3" fillId="9" borderId="16" xfId="2" applyFill="1" applyBorder="1" applyAlignment="1">
      <alignment vertical="top"/>
    </xf>
    <xf numFmtId="0" fontId="3" fillId="9" borderId="16" xfId="2" applyFill="1" applyBorder="1"/>
    <xf numFmtId="0" fontId="3" fillId="9" borderId="16" xfId="2" applyFill="1" applyBorder="1" applyAlignment="1">
      <alignment horizontal="left"/>
    </xf>
    <xf numFmtId="0" fontId="3" fillId="9" borderId="16" xfId="2" applyFill="1" applyBorder="1" applyAlignment="1"/>
    <xf numFmtId="0" fontId="3" fillId="9" borderId="10" xfId="2" applyFill="1" applyBorder="1" applyAlignment="1"/>
    <xf numFmtId="0" fontId="3" fillId="9" borderId="17" xfId="2" applyFill="1" applyBorder="1" applyAlignment="1"/>
    <xf numFmtId="0" fontId="3"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2" fontId="14" fillId="10" borderId="16" xfId="0" applyNumberFormat="1" applyFont="1" applyFill="1" applyBorder="1" applyAlignment="1" applyProtection="1">
      <alignment vertical="top"/>
      <protection hidden="1"/>
    </xf>
    <xf numFmtId="0" fontId="3" fillId="0" borderId="16" xfId="2" applyBorder="1" applyAlignment="1" applyProtection="1">
      <alignment horizontal="center" vertical="top"/>
      <protection locked="0"/>
    </xf>
    <xf numFmtId="0" fontId="3" fillId="0" borderId="16" xfId="2" applyBorder="1" applyAlignment="1" applyProtection="1">
      <alignment vertical="top" wrapText="1"/>
      <protection locked="0"/>
    </xf>
    <xf numFmtId="0" fontId="14" fillId="0" borderId="16" xfId="0" applyFont="1" applyFill="1" applyBorder="1"/>
    <xf numFmtId="0" fontId="3" fillId="0" borderId="16" xfId="2" applyFont="1" applyBorder="1" applyAlignment="1" applyProtection="1">
      <alignment vertical="top"/>
      <protection locked="0"/>
    </xf>
    <xf numFmtId="0" fontId="14" fillId="0" borderId="16" xfId="0" applyFont="1" applyBorder="1"/>
    <xf numFmtId="0" fontId="5" fillId="9" borderId="16" xfId="2" applyFont="1" applyFill="1" applyBorder="1" applyAlignment="1">
      <alignment vertical="top"/>
    </xf>
    <xf numFmtId="0" fontId="3" fillId="9" borderId="16" xfId="2" applyFill="1" applyBorder="1" applyAlignment="1">
      <alignment horizontal="center" vertical="top"/>
    </xf>
    <xf numFmtId="0" fontId="3" fillId="9" borderId="16" xfId="2" applyFill="1" applyBorder="1" applyAlignment="1">
      <alignment vertical="top" wrapText="1"/>
    </xf>
    <xf numFmtId="0" fontId="3" fillId="0" borderId="16" xfId="2" applyFont="1" applyFill="1" applyBorder="1" applyAlignment="1" applyProtection="1">
      <alignment vertical="top"/>
      <protection locked="0"/>
    </xf>
    <xf numFmtId="0" fontId="3" fillId="0" borderId="16" xfId="2" applyFont="1" applyFill="1" applyBorder="1"/>
    <xf numFmtId="0" fontId="14" fillId="0" borderId="16" xfId="0" applyFont="1" applyBorder="1" applyAlignment="1" applyProtection="1">
      <alignment vertical="top"/>
      <protection locked="0"/>
    </xf>
    <xf numFmtId="0" fontId="3" fillId="0" borderId="16" xfId="2" applyFill="1" applyBorder="1" applyAlignment="1" applyProtection="1">
      <alignment horizontal="center" vertical="top" wrapText="1"/>
      <protection locked="0"/>
    </xf>
    <xf numFmtId="0" fontId="3" fillId="0" borderId="16" xfId="0" applyFont="1" applyBorder="1"/>
    <xf numFmtId="0" fontId="3" fillId="9" borderId="16" xfId="2" applyFont="1" applyFill="1" applyBorder="1" applyAlignment="1">
      <alignment vertical="top"/>
    </xf>
    <xf numFmtId="11" fontId="3" fillId="9" borderId="16" xfId="1" applyNumberFormat="1" applyFont="1" applyFill="1" applyBorder="1" applyAlignment="1" applyProtection="1">
      <alignment vertical="top"/>
      <protection hidden="1"/>
    </xf>
    <xf numFmtId="0" fontId="3" fillId="9" borderId="16" xfId="2" applyFill="1" applyBorder="1" applyAlignment="1" applyProtection="1">
      <alignment vertical="top"/>
      <protection hidden="1"/>
    </xf>
    <xf numFmtId="0" fontId="9" fillId="2" borderId="0" xfId="2" applyFont="1" applyFill="1"/>
    <xf numFmtId="0" fontId="5" fillId="0" borderId="0" xfId="2" applyFont="1"/>
    <xf numFmtId="0" fontId="15" fillId="2" borderId="0" xfId="2" applyFont="1" applyFill="1"/>
    <xf numFmtId="0" fontId="16" fillId="0" borderId="0" xfId="2" applyFont="1" applyFill="1" applyAlignment="1">
      <alignment horizontal="center"/>
    </xf>
    <xf numFmtId="11" fontId="14" fillId="0" borderId="16" xfId="0" applyNumberFormat="1" applyFont="1" applyFill="1" applyBorder="1"/>
    <xf numFmtId="0" fontId="5" fillId="3" borderId="0" xfId="2" applyFont="1" applyFill="1" applyAlignment="1">
      <alignment vertical="top" wrapText="1"/>
    </xf>
    <xf numFmtId="0" fontId="3" fillId="3" borderId="0" xfId="2" applyFont="1" applyFill="1" applyAlignment="1">
      <alignment horizontal="left" vertical="top" wrapText="1"/>
    </xf>
    <xf numFmtId="0" fontId="3" fillId="3" borderId="0" xfId="2" applyFill="1" applyAlignment="1">
      <alignment horizontal="left" vertical="top" wrapText="1"/>
    </xf>
    <xf numFmtId="0" fontId="3" fillId="3" borderId="0" xfId="2" applyFill="1" applyAlignment="1">
      <alignment vertical="top" wrapText="1"/>
    </xf>
    <xf numFmtId="0" fontId="3" fillId="11" borderId="0" xfId="2" applyFont="1" applyFill="1" applyAlignment="1" applyProtection="1">
      <alignment vertical="top" wrapText="1"/>
      <protection hidden="1"/>
    </xf>
    <xf numFmtId="0" fontId="5" fillId="11" borderId="0" xfId="2" applyFont="1" applyFill="1" applyAlignment="1" applyProtection="1">
      <alignment horizontal="left" vertical="top" wrapText="1"/>
      <protection hidden="1"/>
    </xf>
    <xf numFmtId="0" fontId="5" fillId="11" borderId="0" xfId="2" applyFont="1" applyFill="1" applyAlignment="1" applyProtection="1">
      <alignment horizontal="center" vertical="top" wrapText="1"/>
      <protection hidden="1"/>
    </xf>
    <xf numFmtId="0" fontId="5" fillId="11" borderId="0" xfId="2" applyFont="1" applyFill="1" applyAlignment="1" applyProtection="1">
      <alignment vertical="top" wrapText="1"/>
      <protection hidden="1"/>
    </xf>
    <xf numFmtId="0" fontId="3" fillId="0" borderId="0" xfId="2" applyFont="1" applyFill="1" applyAlignment="1">
      <alignment vertical="top" wrapText="1"/>
    </xf>
    <xf numFmtId="0" fontId="3" fillId="0" borderId="0" xfId="2" applyFont="1" applyFill="1" applyAlignment="1" applyProtection="1">
      <alignment horizontal="left" vertical="top" wrapText="1"/>
      <protection locked="0"/>
    </xf>
    <xf numFmtId="0" fontId="3" fillId="0" borderId="0" xfId="2"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3" fillId="0" borderId="0" xfId="2" applyFill="1" applyAlignment="1" applyProtection="1">
      <alignment vertical="top" wrapText="1"/>
      <protection locked="0"/>
    </xf>
    <xf numFmtId="0" fontId="3" fillId="0" borderId="0" xfId="2" applyFill="1" applyProtection="1">
      <protection locked="0"/>
    </xf>
    <xf numFmtId="0" fontId="13" fillId="0" borderId="0" xfId="2" applyFont="1" applyFill="1" applyAlignment="1" applyProtection="1">
      <alignment horizontal="left" vertical="top" wrapText="1"/>
      <protection locked="0"/>
    </xf>
    <xf numFmtId="0" fontId="3" fillId="0" borderId="0" xfId="2" applyFont="1" applyFill="1" applyAlignment="1" applyProtection="1">
      <alignment vertical="top" wrapText="1"/>
      <protection locked="0"/>
    </xf>
    <xf numFmtId="0" fontId="3" fillId="12" borderId="0" xfId="2" applyFont="1" applyFill="1" applyAlignment="1">
      <alignment vertical="top" wrapText="1"/>
    </xf>
    <xf numFmtId="0" fontId="3" fillId="12" borderId="0" xfId="2" applyFont="1" applyFill="1" applyAlignment="1" applyProtection="1">
      <alignment horizontal="left" vertical="top" wrapText="1"/>
      <protection locked="0"/>
    </xf>
    <xf numFmtId="0" fontId="3" fillId="12" borderId="0" xfId="2" applyFill="1" applyAlignment="1" applyProtection="1">
      <alignment horizontal="left" vertical="top" wrapText="1"/>
      <protection locked="0"/>
    </xf>
    <xf numFmtId="0" fontId="14" fillId="12" borderId="0" xfId="0" applyFont="1" applyFill="1" applyAlignment="1" applyProtection="1">
      <alignment horizontal="left" vertical="top" wrapText="1"/>
      <protection locked="0"/>
    </xf>
    <xf numFmtId="0" fontId="3" fillId="12" borderId="0" xfId="2" applyFill="1" applyAlignment="1" applyProtection="1">
      <alignment vertical="top" wrapText="1"/>
      <protection locked="0"/>
    </xf>
    <xf numFmtId="0" fontId="3" fillId="12" borderId="0" xfId="2" applyFont="1" applyFill="1" applyAlignment="1" applyProtection="1">
      <alignment vertical="top" wrapText="1"/>
      <protection locked="0"/>
    </xf>
    <xf numFmtId="0" fontId="3" fillId="12" borderId="0" xfId="2" applyFill="1" applyProtection="1">
      <protection locked="0"/>
    </xf>
    <xf numFmtId="0" fontId="7" fillId="12" borderId="0" xfId="2" applyFont="1" applyFill="1" applyProtection="1">
      <protection locked="0"/>
    </xf>
    <xf numFmtId="49" fontId="3" fillId="0" borderId="0" xfId="2" applyNumberFormat="1" applyFont="1" applyFill="1" applyAlignment="1" applyProtection="1">
      <alignment horizontal="left" vertical="top" wrapText="1"/>
      <protection locked="0"/>
    </xf>
    <xf numFmtId="49" fontId="3" fillId="0" borderId="0" xfId="2"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3" fillId="0" borderId="0" xfId="2" applyNumberFormat="1" applyFill="1" applyAlignment="1" applyProtection="1">
      <alignment vertical="top" wrapText="1"/>
      <protection locked="0"/>
    </xf>
    <xf numFmtId="49" fontId="3" fillId="0" borderId="0" xfId="2" applyNumberFormat="1" applyFill="1" applyProtection="1">
      <protection locked="0"/>
    </xf>
    <xf numFmtId="0" fontId="3" fillId="12" borderId="0" xfId="3" applyFont="1" applyFill="1" applyAlignment="1" applyProtection="1">
      <alignment horizontal="left" vertical="top" wrapText="1"/>
      <protection locked="0"/>
    </xf>
    <xf numFmtId="49" fontId="3" fillId="12" borderId="0" xfId="2" applyNumberFormat="1" applyFont="1" applyFill="1" applyAlignment="1" applyProtection="1">
      <alignment horizontal="left" vertical="top" wrapText="1"/>
      <protection locked="0"/>
    </xf>
    <xf numFmtId="49" fontId="3" fillId="12" borderId="0" xfId="2" applyNumberFormat="1" applyFill="1" applyAlignment="1" applyProtection="1">
      <alignment horizontal="left" vertical="top" wrapText="1"/>
      <protection locked="0"/>
    </xf>
    <xf numFmtId="49" fontId="14" fillId="12" borderId="0" xfId="0" applyNumberFormat="1" applyFont="1" applyFill="1" applyAlignment="1" applyProtection="1">
      <alignment horizontal="left" vertical="top" wrapText="1"/>
      <protection locked="0"/>
    </xf>
    <xf numFmtId="49" fontId="3" fillId="12" borderId="0" xfId="2" applyNumberFormat="1" applyFill="1" applyAlignment="1" applyProtection="1">
      <alignment vertical="top" wrapText="1"/>
      <protection locked="0"/>
    </xf>
    <xf numFmtId="49" fontId="3" fillId="12" borderId="0" xfId="2" applyNumberFormat="1" applyFill="1" applyProtection="1">
      <protection locked="0"/>
    </xf>
    <xf numFmtId="0" fontId="13" fillId="12" borderId="0" xfId="2" applyFont="1" applyFill="1" applyAlignment="1" applyProtection="1">
      <alignment horizontal="left"/>
      <protection locked="0"/>
    </xf>
    <xf numFmtId="0" fontId="3" fillId="0" borderId="0" xfId="2" applyFont="1" applyFill="1" applyAlignment="1">
      <alignment horizontal="left" vertical="top"/>
    </xf>
    <xf numFmtId="0" fontId="14" fillId="0" borderId="0" xfId="0" applyFont="1" applyAlignment="1">
      <alignment horizontal="left" vertical="top"/>
    </xf>
    <xf numFmtId="0" fontId="3" fillId="0" borderId="0" xfId="2" applyFont="1" applyAlignment="1">
      <alignment horizontal="left" vertical="top"/>
    </xf>
    <xf numFmtId="0" fontId="17" fillId="0" borderId="0" xfId="3" applyFont="1" applyFill="1" applyAlignment="1" applyProtection="1">
      <alignment horizontal="left" vertical="top"/>
      <protection locked="0"/>
    </xf>
    <xf numFmtId="0" fontId="3" fillId="0" borderId="0" xfId="2" applyFont="1" applyFill="1" applyAlignment="1" applyProtection="1">
      <alignment horizontal="left" vertical="top"/>
      <protection locked="0"/>
    </xf>
    <xf numFmtId="0" fontId="3" fillId="0" borderId="0" xfId="3" applyFont="1" applyFill="1" applyAlignment="1" applyProtection="1">
      <alignment horizontal="left" vertical="top"/>
      <protection locked="0"/>
    </xf>
    <xf numFmtId="49" fontId="3"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3" fillId="0" borderId="0" xfId="2" applyNumberFormat="1" applyFont="1" applyAlignment="1">
      <alignment horizontal="left" vertical="top" wrapText="1"/>
    </xf>
    <xf numFmtId="49" fontId="17" fillId="0" borderId="0" xfId="3" applyNumberFormat="1" applyFont="1" applyFill="1" applyAlignment="1" applyProtection="1">
      <alignment horizontal="left" vertical="top" wrapText="1"/>
      <protection locked="0"/>
    </xf>
    <xf numFmtId="49" fontId="3" fillId="0" borderId="0" xfId="3" applyNumberFormat="1" applyFont="1" applyFill="1" applyAlignment="1" applyProtection="1">
      <alignment horizontal="left" vertical="top" wrapText="1"/>
      <protection locked="0"/>
    </xf>
    <xf numFmtId="0" fontId="3" fillId="12" borderId="0" xfId="2" applyNumberFormat="1" applyFont="1" applyFill="1" applyAlignment="1" applyProtection="1">
      <alignment horizontal="left" vertical="top" wrapText="1"/>
      <protection locked="0"/>
    </xf>
    <xf numFmtId="0" fontId="7" fillId="12" borderId="0" xfId="2" applyFont="1" applyFill="1" applyAlignment="1" applyProtection="1">
      <alignment horizontal="left" vertical="top" wrapText="1"/>
      <protection locked="0"/>
    </xf>
    <xf numFmtId="0" fontId="7" fillId="12" borderId="0" xfId="2" applyFont="1" applyFill="1" applyAlignment="1" applyProtection="1">
      <alignment vertical="top" wrapText="1"/>
      <protection locked="0"/>
    </xf>
    <xf numFmtId="0" fontId="3" fillId="12" borderId="0" xfId="2" applyFont="1" applyFill="1" applyProtection="1">
      <protection locked="0"/>
    </xf>
    <xf numFmtId="0" fontId="3" fillId="13" borderId="0" xfId="2" applyFill="1" applyAlignment="1">
      <alignment vertical="top" wrapText="1"/>
    </xf>
    <xf numFmtId="0" fontId="3" fillId="13" borderId="0" xfId="2" applyFill="1" applyAlignment="1">
      <alignment horizontal="left" vertical="top" wrapText="1"/>
    </xf>
    <xf numFmtId="0" fontId="9" fillId="0" borderId="0" xfId="2" applyFont="1" applyFill="1" applyAlignment="1">
      <alignment wrapText="1"/>
    </xf>
    <xf numFmtId="0" fontId="3" fillId="0" borderId="0" xfId="2" applyAlignment="1">
      <alignment horizontal="left" vertical="top" wrapText="1"/>
    </xf>
    <xf numFmtId="0" fontId="3" fillId="0" borderId="0" xfId="2" applyAlignment="1">
      <alignment vertical="top" wrapText="1"/>
    </xf>
    <xf numFmtId="0" fontId="5" fillId="0" borderId="0" xfId="2" applyFont="1" applyAlignment="1">
      <alignment vertical="top" wrapText="1"/>
    </xf>
    <xf numFmtId="0" fontId="5" fillId="0" borderId="0" xfId="2" applyFont="1" applyAlignment="1">
      <alignment horizontal="left" vertical="top" wrapText="1"/>
    </xf>
    <xf numFmtId="0" fontId="3" fillId="0" borderId="0" xfId="2" applyAlignment="1">
      <alignment horizontal="left"/>
    </xf>
    <xf numFmtId="0" fontId="18" fillId="0" borderId="0" xfId="2" applyFont="1" applyFill="1"/>
    <xf numFmtId="0" fontId="3" fillId="0" borderId="0" xfId="2" applyFont="1" applyAlignment="1">
      <alignment horizontal="left" wrapText="1"/>
    </xf>
    <xf numFmtId="0" fontId="5" fillId="0" borderId="16" xfId="2" applyFont="1" applyBorder="1" applyAlignment="1">
      <alignment horizontal="left"/>
    </xf>
    <xf numFmtId="0" fontId="3" fillId="0" borderId="16" xfId="2" applyFont="1" applyBorder="1" applyAlignment="1">
      <alignment horizontal="left" wrapText="1"/>
    </xf>
    <xf numFmtId="0" fontId="3" fillId="0" borderId="16" xfId="2" applyFont="1" applyBorder="1" applyAlignment="1">
      <alignment horizontal="left"/>
    </xf>
    <xf numFmtId="0" fontId="3" fillId="0" borderId="16" xfId="2" applyFont="1" applyBorder="1"/>
    <xf numFmtId="0" fontId="3" fillId="0" borderId="16" xfId="2" applyBorder="1"/>
    <xf numFmtId="0" fontId="3" fillId="5" borderId="16" xfId="2" applyFont="1" applyFill="1" applyBorder="1" applyAlignment="1">
      <alignment horizontal="left" wrapText="1"/>
    </xf>
    <xf numFmtId="0" fontId="7" fillId="5" borderId="16" xfId="2" applyFont="1" applyFill="1" applyBorder="1" applyAlignment="1">
      <alignment horizontal="left" wrapText="1"/>
    </xf>
    <xf numFmtId="0" fontId="7" fillId="5" borderId="16" xfId="2" applyFont="1" applyFill="1" applyBorder="1" applyAlignment="1">
      <alignment horizontal="left"/>
    </xf>
    <xf numFmtId="0" fontId="5" fillId="0" borderId="16" xfId="2" applyFont="1" applyFill="1" applyBorder="1" applyAlignment="1">
      <alignment horizontal="left"/>
    </xf>
    <xf numFmtId="0" fontId="3" fillId="0" borderId="16" xfId="2" applyBorder="1" applyAlignment="1">
      <alignment horizontal="left"/>
    </xf>
    <xf numFmtId="0" fontId="5" fillId="14" borderId="16" xfId="2" applyFont="1" applyFill="1" applyBorder="1" applyAlignment="1">
      <alignment horizontal="left" wrapText="1"/>
    </xf>
    <xf numFmtId="0" fontId="19" fillId="7" borderId="0" xfId="2" applyFont="1" applyFill="1"/>
    <xf numFmtId="0" fontId="3" fillId="7" borderId="0" xfId="2" applyFill="1"/>
    <xf numFmtId="0" fontId="5" fillId="10" borderId="30" xfId="2" applyFont="1" applyFill="1" applyBorder="1" applyAlignment="1">
      <alignment horizontal="center"/>
    </xf>
    <xf numFmtId="0" fontId="20" fillId="0" borderId="30" xfId="2" applyFont="1" applyBorder="1" applyAlignment="1">
      <alignment wrapText="1"/>
    </xf>
    <xf numFmtId="0" fontId="21" fillId="0" borderId="30" xfId="2" applyFont="1" applyBorder="1" applyAlignment="1">
      <alignment wrapText="1"/>
    </xf>
    <xf numFmtId="0" fontId="5" fillId="0" borderId="29" xfId="2" applyFont="1" applyBorder="1" applyAlignment="1">
      <alignment wrapText="1"/>
    </xf>
    <xf numFmtId="0" fontId="5"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3" fillId="0" borderId="0" xfId="0" applyFont="1"/>
    <xf numFmtId="0" fontId="5" fillId="0" borderId="19" xfId="0" applyFont="1" applyBorder="1" applyAlignment="1">
      <alignment horizontal="left" vertical="center"/>
    </xf>
    <xf numFmtId="0" fontId="3" fillId="0" borderId="20" xfId="0" applyFont="1" applyBorder="1"/>
    <xf numFmtId="0" fontId="3" fillId="0" borderId="21" xfId="0" applyFont="1" applyBorder="1"/>
    <xf numFmtId="0" fontId="0" fillId="0" borderId="22" xfId="0" applyBorder="1"/>
    <xf numFmtId="0" fontId="5" fillId="0" borderId="0" xfId="0" applyFont="1" applyAlignment="1">
      <alignment wrapText="1"/>
    </xf>
    <xf numFmtId="0" fontId="5"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3" fillId="0" borderId="24" xfId="0" applyFont="1" applyBorder="1"/>
    <xf numFmtId="0" fontId="14" fillId="0" borderId="0" xfId="2" applyFont="1" applyFill="1"/>
    <xf numFmtId="0" fontId="25" fillId="0" borderId="0" xfId="2" applyFont="1" applyFill="1"/>
    <xf numFmtId="0" fontId="14" fillId="0" borderId="0" xfId="0" applyFont="1"/>
    <xf numFmtId="0" fontId="3" fillId="0" borderId="0" xfId="2" applyFont="1" applyFill="1"/>
    <xf numFmtId="0" fontId="3" fillId="0" borderId="0" xfId="2" applyFont="1" applyFill="1" applyAlignment="1">
      <alignment horizontal="right"/>
    </xf>
    <xf numFmtId="0" fontId="3" fillId="0" borderId="0" xfId="2" applyFont="1"/>
    <xf numFmtId="0" fontId="10" fillId="0" borderId="0" xfId="2" applyFont="1"/>
    <xf numFmtId="0" fontId="3" fillId="0" borderId="10" xfId="2" applyFont="1" applyFill="1" applyBorder="1" applyAlignment="1">
      <alignment horizontal="center" vertical="center" wrapText="1"/>
    </xf>
    <xf numFmtId="0" fontId="46" fillId="0" borderId="0" xfId="2" applyFont="1" applyFill="1"/>
    <xf numFmtId="0" fontId="24" fillId="0" borderId="0" xfId="2" applyFont="1" applyFill="1"/>
    <xf numFmtId="0" fontId="47" fillId="0" borderId="0" xfId="2" applyFont="1" applyFill="1" applyAlignment="1">
      <alignment horizontal="left"/>
    </xf>
    <xf numFmtId="9" fontId="14" fillId="0" borderId="0" xfId="0" applyNumberFormat="1" applyFont="1"/>
    <xf numFmtId="0" fontId="14" fillId="0" borderId="0" xfId="0" applyFont="1" applyFill="1"/>
    <xf numFmtId="0" fontId="14" fillId="0" borderId="0" xfId="0" applyFont="1" applyAlignment="1">
      <alignment wrapText="1"/>
    </xf>
    <xf numFmtId="3" fontId="0" fillId="0" borderId="0" xfId="0" applyNumberFormat="1"/>
    <xf numFmtId="165" fontId="14" fillId="0" borderId="16" xfId="0" applyNumberFormat="1" applyFont="1" applyFill="1" applyBorder="1" applyProtection="1">
      <protection locked="0"/>
    </xf>
    <xf numFmtId="11" fontId="14" fillId="0" borderId="16" xfId="0" applyNumberFormat="1" applyFont="1" applyBorder="1" applyProtection="1">
      <protection locked="0"/>
    </xf>
    <xf numFmtId="11" fontId="14" fillId="10" borderId="16" xfId="0" applyNumberFormat="1" applyFont="1" applyFill="1" applyBorder="1" applyAlignment="1" applyProtection="1">
      <alignment vertical="top"/>
      <protection hidden="1"/>
    </xf>
    <xf numFmtId="0" fontId="3" fillId="6" borderId="2" xfId="2" applyFill="1" applyBorder="1"/>
    <xf numFmtId="0" fontId="3" fillId="0" borderId="0" xfId="2" applyFill="1" applyAlignment="1" applyProtection="1">
      <alignment horizontal="center" vertical="top" wrapText="1"/>
      <protection locked="0"/>
    </xf>
    <xf numFmtId="0" fontId="3" fillId="0" borderId="0" xfId="2" applyFont="1" applyFill="1" applyAlignment="1" applyProtection="1">
      <alignment horizontal="center" vertical="top" wrapText="1"/>
      <protection locked="0"/>
    </xf>
    <xf numFmtId="0" fontId="3" fillId="12" borderId="0" xfId="2" applyFill="1" applyAlignment="1" applyProtection="1">
      <alignment horizontal="center" vertical="top" wrapText="1"/>
      <protection locked="0"/>
    </xf>
    <xf numFmtId="0" fontId="3" fillId="12" borderId="0" xfId="2" applyFont="1" applyFill="1" applyAlignment="1" applyProtection="1">
      <alignment horizontal="center" vertical="top" wrapText="1"/>
      <protection locked="0"/>
    </xf>
    <xf numFmtId="49" fontId="3" fillId="0" borderId="0" xfId="2" applyNumberFormat="1" applyFill="1" applyAlignment="1" applyProtection="1">
      <alignment horizontal="center" vertical="top" wrapText="1"/>
      <protection locked="0"/>
    </xf>
    <xf numFmtId="49" fontId="3" fillId="12" borderId="0" xfId="2" applyNumberFormat="1" applyFill="1" applyAlignment="1" applyProtection="1">
      <alignment horizontal="center" vertical="top" wrapText="1"/>
      <protection locked="0"/>
    </xf>
    <xf numFmtId="49" fontId="3" fillId="0" borderId="0" xfId="2" applyNumberFormat="1" applyFont="1" applyAlignment="1">
      <alignment horizontal="center" vertical="top" wrapText="1"/>
    </xf>
    <xf numFmtId="49" fontId="3" fillId="0" borderId="0" xfId="2" applyNumberFormat="1" applyFont="1" applyFill="1" applyAlignment="1" applyProtection="1">
      <alignment horizontal="center" vertical="top" wrapText="1"/>
      <protection locked="0"/>
    </xf>
    <xf numFmtId="0" fontId="3" fillId="12" borderId="0" xfId="3" applyFont="1" applyFill="1" applyAlignment="1" applyProtection="1">
      <alignment horizontal="center" vertical="top" wrapText="1"/>
      <protection locked="0"/>
    </xf>
    <xf numFmtId="49" fontId="3" fillId="12" borderId="0" xfId="2" applyNumberFormat="1" applyFont="1" applyFill="1" applyAlignment="1" applyProtection="1">
      <alignment horizontal="center" vertical="top" wrapText="1"/>
      <protection locked="0"/>
    </xf>
    <xf numFmtId="0" fontId="3" fillId="13" borderId="0" xfId="2" applyFill="1" applyAlignment="1">
      <alignment horizontal="center" vertical="top" wrapText="1"/>
    </xf>
    <xf numFmtId="0" fontId="3" fillId="0" borderId="0" xfId="2" applyAlignment="1">
      <alignment horizontal="center" vertical="top" wrapText="1"/>
    </xf>
    <xf numFmtId="0" fontId="5" fillId="0" borderId="0" xfId="2" applyFont="1" applyAlignment="1">
      <alignment horizontal="center" vertical="top" wrapText="1"/>
    </xf>
    <xf numFmtId="0" fontId="17" fillId="0" borderId="0" xfId="3" applyAlignment="1" applyProtection="1">
      <alignment horizontal="center" vertical="top" wrapText="1"/>
    </xf>
    <xf numFmtId="0" fontId="0" fillId="0" borderId="0" xfId="0" applyAlignment="1">
      <alignment wrapText="1"/>
    </xf>
    <xf numFmtId="0" fontId="0" fillId="0" borderId="0" xfId="0" applyFont="1" applyBorder="1" applyAlignment="1">
      <alignment vertical="center"/>
    </xf>
    <xf numFmtId="0" fontId="51" fillId="0" borderId="0" xfId="2" applyFont="1" applyBorder="1" applyAlignment="1" applyProtection="1">
      <alignment vertical="center"/>
      <protection locked="0"/>
    </xf>
    <xf numFmtId="0" fontId="51" fillId="0" borderId="0" xfId="2" applyFont="1" applyFill="1" applyBorder="1" applyAlignment="1" applyProtection="1">
      <alignment vertical="center"/>
      <protection locked="0"/>
    </xf>
    <xf numFmtId="0" fontId="0" fillId="0" borderId="44" xfId="0" applyFont="1" applyBorder="1" applyAlignment="1">
      <alignment vertical="center" wrapText="1"/>
    </xf>
    <xf numFmtId="0" fontId="51" fillId="0" borderId="13" xfId="2" applyFont="1" applyFill="1" applyBorder="1" applyAlignment="1" applyProtection="1">
      <alignment vertical="center"/>
      <protection locked="0"/>
    </xf>
    <xf numFmtId="0" fontId="0" fillId="0" borderId="13" xfId="0" applyFont="1" applyBorder="1" applyAlignment="1">
      <alignment vertical="center"/>
    </xf>
    <xf numFmtId="0" fontId="0" fillId="0" borderId="30" xfId="0" applyFont="1" applyBorder="1" applyAlignment="1">
      <alignment vertical="center"/>
    </xf>
    <xf numFmtId="0" fontId="2" fillId="0" borderId="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6" fillId="0" borderId="0" xfId="2" applyFont="1" applyFill="1" applyAlignment="1">
      <alignment horizontal="center"/>
    </xf>
    <xf numFmtId="0" fontId="2" fillId="0" borderId="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0" xfId="0" applyFont="1" applyBorder="1" applyAlignment="1">
      <alignment vertical="center" wrapText="1"/>
    </xf>
    <xf numFmtId="0" fontId="0" fillId="0" borderId="13" xfId="0" applyFont="1" applyBorder="1" applyAlignment="1">
      <alignment vertical="center" wrapText="1"/>
    </xf>
    <xf numFmtId="0" fontId="17" fillId="0" borderId="0" xfId="3" applyAlignment="1" applyProtection="1"/>
    <xf numFmtId="0" fontId="52" fillId="0" borderId="0" xfId="2" applyFont="1" applyFill="1" applyBorder="1" applyAlignment="1" applyProtection="1">
      <alignment vertical="center"/>
      <protection locked="0"/>
    </xf>
    <xf numFmtId="0" fontId="0" fillId="0" borderId="0" xfId="0" applyBorder="1"/>
    <xf numFmtId="0" fontId="0" fillId="0" borderId="44" xfId="0" applyBorder="1" applyAlignment="1">
      <alignment wrapText="1"/>
    </xf>
    <xf numFmtId="0" fontId="0" fillId="0" borderId="12" xfId="0" applyBorder="1"/>
    <xf numFmtId="0" fontId="53" fillId="0" borderId="13" xfId="2" applyFont="1" applyFill="1" applyBorder="1" applyAlignment="1" applyProtection="1">
      <alignment vertical="center"/>
      <protection locked="0"/>
    </xf>
    <xf numFmtId="0" fontId="53" fillId="0" borderId="30" xfId="2" applyFont="1" applyFill="1" applyBorder="1" applyAlignment="1" applyProtection="1">
      <alignment vertical="center"/>
      <protection locked="0"/>
    </xf>
    <xf numFmtId="1" fontId="14" fillId="0" borderId="0" xfId="0" applyNumberFormat="1" applyFont="1" applyFill="1" applyBorder="1"/>
    <xf numFmtId="164" fontId="3" fillId="0" borderId="0" xfId="2" applyNumberFormat="1" applyFont="1"/>
    <xf numFmtId="0" fontId="17" fillId="0" borderId="0" xfId="3" applyAlignment="1" applyProtection="1">
      <alignment horizontal="center" vertical="center" wrapText="1"/>
    </xf>
    <xf numFmtId="1" fontId="14" fillId="0" borderId="0" xfId="0" applyNumberFormat="1" applyFont="1"/>
    <xf numFmtId="0" fontId="56" fillId="0" borderId="0" xfId="0" applyFont="1"/>
    <xf numFmtId="0" fontId="56" fillId="0" borderId="0" xfId="0" applyFont="1" applyAlignment="1">
      <alignment vertical="center"/>
    </xf>
    <xf numFmtId="0" fontId="14" fillId="12" borderId="0" xfId="0" applyFont="1" applyFill="1" applyAlignment="1" applyProtection="1">
      <alignment horizontal="center" vertical="top" wrapText="1"/>
      <protection locked="0"/>
    </xf>
    <xf numFmtId="0" fontId="3" fillId="12" borderId="0" xfId="0" applyFont="1" applyFill="1" applyAlignment="1" applyProtection="1">
      <alignment horizontal="center" vertical="top" wrapText="1"/>
      <protection locked="0"/>
    </xf>
    <xf numFmtId="0" fontId="14" fillId="0" borderId="0" xfId="0" applyFont="1" applyFill="1" applyAlignment="1" applyProtection="1">
      <alignment horizontal="center" vertical="top" wrapText="1"/>
      <protection locked="0"/>
    </xf>
    <xf numFmtId="49" fontId="14" fillId="0" borderId="0" xfId="0" applyNumberFormat="1" applyFont="1" applyFill="1" applyAlignment="1" applyProtection="1">
      <alignment horizontal="center" vertical="top" wrapText="1"/>
      <protection locked="0"/>
    </xf>
    <xf numFmtId="0" fontId="3" fillId="5" borderId="16" xfId="2" applyFont="1" applyFill="1" applyBorder="1" applyAlignment="1">
      <alignment horizontal="center"/>
    </xf>
    <xf numFmtId="49" fontId="3" fillId="0" borderId="0" xfId="0" applyNumberFormat="1" applyFont="1" applyFill="1" applyAlignment="1" applyProtection="1">
      <alignment horizontal="center" vertical="top" wrapText="1"/>
      <protection locked="0"/>
    </xf>
    <xf numFmtId="0" fontId="58" fillId="0" borderId="16" xfId="0" applyFont="1" applyBorder="1" applyAlignment="1">
      <alignment horizontal="left" vertical="center" wrapText="1"/>
    </xf>
    <xf numFmtId="0" fontId="0" fillId="0" borderId="0" xfId="0" applyAlignment="1">
      <alignment vertical="center"/>
    </xf>
    <xf numFmtId="0" fontId="57" fillId="0" borderId="16" xfId="0" applyFont="1" applyBorder="1" applyAlignment="1">
      <alignment horizontal="left" vertical="center" wrapText="1"/>
    </xf>
    <xf numFmtId="11" fontId="55" fillId="0" borderId="16" xfId="0" applyNumberFormat="1" applyFont="1" applyBorder="1" applyAlignment="1">
      <alignment horizontal="center" vertical="center"/>
    </xf>
    <xf numFmtId="11" fontId="60" fillId="0" borderId="16" xfId="0" applyNumberFormat="1" applyFont="1" applyBorder="1" applyAlignment="1">
      <alignment horizontal="center" vertical="center"/>
    </xf>
    <xf numFmtId="0" fontId="55" fillId="0" borderId="0" xfId="0" applyFont="1" applyAlignment="1">
      <alignment horizontal="left" vertical="center"/>
    </xf>
    <xf numFmtId="0" fontId="59" fillId="0" borderId="16" xfId="0" applyFont="1" applyBorder="1" applyAlignment="1">
      <alignment horizontal="left" vertical="center"/>
    </xf>
    <xf numFmtId="0" fontId="55" fillId="0" borderId="16" xfId="0" applyFont="1" applyBorder="1" applyAlignment="1">
      <alignment horizontal="left" vertical="center"/>
    </xf>
    <xf numFmtId="10" fontId="0" fillId="0" borderId="0" xfId="0" applyNumberFormat="1"/>
    <xf numFmtId="0" fontId="58" fillId="0" borderId="16" xfId="0" applyFont="1" applyBorder="1" applyAlignment="1">
      <alignment horizontal="left" vertical="center" wrapText="1"/>
    </xf>
    <xf numFmtId="11" fontId="0" fillId="0" borderId="0" xfId="0" applyNumberFormat="1"/>
    <xf numFmtId="174" fontId="58" fillId="0" borderId="16" xfId="0" applyNumberFormat="1" applyFont="1" applyBorder="1" applyAlignment="1">
      <alignment horizontal="center" vertical="center" wrapText="1"/>
    </xf>
    <xf numFmtId="173" fontId="14" fillId="0" borderId="16" xfId="98" applyNumberFormat="1" applyFont="1" applyFill="1" applyBorder="1" applyProtection="1">
      <protection locked="0"/>
    </xf>
    <xf numFmtId="10" fontId="0" fillId="0" borderId="0" xfId="0" applyNumberFormat="1" applyAlignment="1">
      <alignment vertical="center"/>
    </xf>
    <xf numFmtId="0" fontId="0" fillId="0" borderId="0" xfId="0" applyNumberFormat="1" applyFont="1"/>
    <xf numFmtId="0" fontId="2" fillId="0" borderId="0" xfId="0" applyFont="1" applyBorder="1" applyAlignment="1">
      <alignment horizontal="center" vertical="center"/>
    </xf>
    <xf numFmtId="0" fontId="2" fillId="0" borderId="0" xfId="0" applyFont="1" applyBorder="1" applyAlignment="1">
      <alignment vertical="center"/>
    </xf>
    <xf numFmtId="0" fontId="0" fillId="0" borderId="0" xfId="0" applyBorder="1" applyAlignment="1">
      <alignment wrapText="1"/>
    </xf>
    <xf numFmtId="0" fontId="53" fillId="0" borderId="0" xfId="2" applyFont="1" applyFill="1" applyBorder="1" applyAlignment="1" applyProtection="1">
      <alignment vertical="center"/>
      <protection locked="0"/>
    </xf>
    <xf numFmtId="10" fontId="0" fillId="0" borderId="16" xfId="0" applyNumberFormat="1" applyBorder="1" applyAlignment="1">
      <alignment vertical="center"/>
    </xf>
    <xf numFmtId="2" fontId="14" fillId="0" borderId="16" xfId="98" applyNumberFormat="1" applyFont="1" applyFill="1" applyBorder="1" applyProtection="1">
      <protection locked="0"/>
    </xf>
    <xf numFmtId="174" fontId="58" fillId="0" borderId="16" xfId="0" applyNumberFormat="1" applyFont="1" applyBorder="1" applyAlignment="1">
      <alignment horizontal="left" vertical="center" wrapText="1"/>
    </xf>
    <xf numFmtId="0" fontId="3" fillId="0" borderId="0" xfId="2" applyFont="1" applyAlignment="1">
      <alignment horizontal="center" vertical="top" wrapText="1"/>
    </xf>
    <xf numFmtId="0" fontId="58" fillId="0" borderId="0" xfId="0" applyFont="1" applyBorder="1" applyAlignment="1">
      <alignment horizontal="left" vertical="center" wrapText="1"/>
    </xf>
    <xf numFmtId="0" fontId="17" fillId="0" borderId="0" xfId="3" applyAlignment="1" applyProtection="1">
      <alignment horizontal="left" vertical="top"/>
    </xf>
    <xf numFmtId="0" fontId="17" fillId="0" borderId="0" xfId="3" applyFill="1" applyAlignment="1" applyProtection="1">
      <alignment horizontal="left" vertical="top"/>
      <protection locked="0"/>
    </xf>
    <xf numFmtId="0" fontId="57" fillId="0" borderId="16" xfId="0" applyFont="1" applyBorder="1" applyAlignment="1">
      <alignment horizontal="left" vertical="center" wrapText="1"/>
    </xf>
    <xf numFmtId="0" fontId="58" fillId="0" borderId="16" xfId="0" applyFont="1" applyBorder="1" applyAlignment="1">
      <alignment horizontal="left" vertical="center" wrapText="1"/>
    </xf>
    <xf numFmtId="0" fontId="58" fillId="0" borderId="1" xfId="0" applyFont="1" applyBorder="1" applyAlignment="1">
      <alignment horizontal="left" vertical="center" wrapText="1"/>
    </xf>
    <xf numFmtId="11" fontId="0" fillId="0" borderId="0" xfId="0" applyNumberFormat="1" applyAlignment="1">
      <alignment vertical="center"/>
    </xf>
    <xf numFmtId="173" fontId="0" fillId="0" borderId="0" xfId="98" applyNumberFormat="1" applyFont="1" applyAlignment="1">
      <alignment vertical="center"/>
    </xf>
    <xf numFmtId="11" fontId="55" fillId="0" borderId="16" xfId="0" applyNumberFormat="1" applyFont="1" applyFill="1" applyBorder="1" applyAlignment="1">
      <alignment horizontal="center" vertical="center"/>
    </xf>
    <xf numFmtId="11" fontId="58" fillId="0" borderId="0" xfId="0" applyNumberFormat="1" applyFont="1" applyBorder="1" applyAlignment="1">
      <alignment horizontal="left" vertical="center" wrapText="1"/>
    </xf>
    <xf numFmtId="174" fontId="58" fillId="0" borderId="0" xfId="0" applyNumberFormat="1" applyFont="1" applyBorder="1" applyAlignment="1">
      <alignment horizontal="left" vertical="center" wrapText="1"/>
    </xf>
    <xf numFmtId="11" fontId="55" fillId="0" borderId="0" xfId="0" applyNumberFormat="1" applyFont="1" applyFill="1" applyBorder="1" applyAlignment="1">
      <alignment horizontal="center" vertical="center"/>
    </xf>
    <xf numFmtId="10" fontId="0" fillId="0" borderId="0" xfId="0" applyNumberFormat="1" applyBorder="1" applyAlignment="1">
      <alignment vertical="center"/>
    </xf>
    <xf numFmtId="0" fontId="57" fillId="0" borderId="1" xfId="0" applyFont="1" applyBorder="1" applyAlignment="1">
      <alignment horizontal="left" vertical="center" wrapText="1"/>
    </xf>
    <xf numFmtId="0" fontId="17" fillId="0" borderId="1" xfId="3" applyBorder="1" applyAlignment="1" applyProtection="1">
      <alignment horizontal="left" vertical="center" wrapText="1"/>
    </xf>
    <xf numFmtId="11" fontId="58" fillId="0" borderId="16" xfId="0" applyNumberFormat="1" applyFont="1" applyBorder="1" applyAlignment="1">
      <alignment horizontal="left" vertical="center" wrapText="1"/>
    </xf>
    <xf numFmtId="11" fontId="58" fillId="6" borderId="16" xfId="0" applyNumberFormat="1" applyFont="1" applyFill="1" applyBorder="1" applyAlignment="1">
      <alignment horizontal="left" vertical="center" wrapText="1"/>
    </xf>
    <xf numFmtId="3" fontId="0" fillId="6" borderId="0" xfId="0" applyNumberFormat="1" applyFill="1"/>
    <xf numFmtId="11" fontId="14" fillId="0" borderId="16" xfId="0" applyNumberFormat="1" applyFont="1" applyFill="1" applyBorder="1" applyAlignment="1">
      <alignment wrapText="1"/>
    </xf>
    <xf numFmtId="0" fontId="5" fillId="4" borderId="5" xfId="2" applyFont="1" applyFill="1" applyBorder="1" applyAlignment="1">
      <alignment horizontal="center" vertical="center" textRotation="90"/>
    </xf>
    <xf numFmtId="0" fontId="5" fillId="4" borderId="8" xfId="2" applyFont="1" applyFill="1" applyBorder="1" applyAlignment="1">
      <alignment horizontal="center" vertical="center" textRotation="90"/>
    </xf>
    <xf numFmtId="0" fontId="3" fillId="4" borderId="6"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10"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4" fillId="2" borderId="0" xfId="2" applyFont="1" applyFill="1" applyAlignment="1">
      <alignment horizontal="center"/>
    </xf>
    <xf numFmtId="0" fontId="5" fillId="3" borderId="2"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3" borderId="4" xfId="2" applyFont="1" applyFill="1" applyBorder="1" applyAlignment="1">
      <alignment horizontal="left" vertical="center" wrapText="1"/>
    </xf>
    <xf numFmtId="0" fontId="3" fillId="40" borderId="2" xfId="2" applyFont="1" applyFill="1" applyBorder="1" applyAlignment="1">
      <alignment horizontal="left" vertical="center" wrapText="1"/>
    </xf>
    <xf numFmtId="0" fontId="3" fillId="40" borderId="3" xfId="2" applyFont="1" applyFill="1" applyBorder="1" applyAlignment="1">
      <alignment horizontal="left" vertical="center" wrapText="1"/>
    </xf>
    <xf numFmtId="0" fontId="3" fillId="40" borderId="4" xfId="2" applyFont="1" applyFill="1" applyBorder="1" applyAlignment="1">
      <alignment horizontal="left" vertical="center" wrapText="1"/>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4" xfId="2" applyFont="1" applyFill="1" applyBorder="1" applyAlignment="1">
      <alignment horizontal="left" vertical="center" wrapText="1"/>
    </xf>
    <xf numFmtId="0" fontId="3" fillId="2" borderId="0" xfId="2" applyFont="1" applyFill="1" applyAlignment="1">
      <alignment horizontal="left" wrapText="1"/>
    </xf>
    <xf numFmtId="0" fontId="3" fillId="2" borderId="0" xfId="2" applyFont="1" applyFill="1" applyAlignment="1">
      <alignment horizontal="left" vertical="center" wrapText="1"/>
    </xf>
    <xf numFmtId="0" fontId="5" fillId="5" borderId="8" xfId="2" applyFont="1" applyFill="1" applyBorder="1" applyAlignment="1">
      <alignment horizontal="center" vertical="center" textRotation="90"/>
    </xf>
    <xf numFmtId="0" fontId="5" fillId="5" borderId="12" xfId="2" applyFont="1" applyFill="1" applyBorder="1" applyAlignment="1">
      <alignment horizontal="center" vertical="center" textRotation="90"/>
    </xf>
    <xf numFmtId="0" fontId="3" fillId="5" borderId="10"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3" fillId="5" borderId="14" xfId="2" applyFont="1" applyFill="1" applyBorder="1" applyAlignment="1">
      <alignment horizontal="left" vertical="center" wrapText="1"/>
    </xf>
    <xf numFmtId="0" fontId="3" fillId="5" borderId="15" xfId="2" applyFont="1" applyFill="1" applyBorder="1" applyAlignment="1">
      <alignment horizontal="left" vertical="center" wrapText="1"/>
    </xf>
    <xf numFmtId="0" fontId="5" fillId="3" borderId="16" xfId="2" applyFont="1" applyFill="1" applyBorder="1" applyAlignment="1">
      <alignment horizontal="left"/>
    </xf>
    <xf numFmtId="0" fontId="3" fillId="0" borderId="16" xfId="2" applyBorder="1" applyAlignment="1" applyProtection="1">
      <alignment horizontal="left"/>
      <protection locked="0"/>
    </xf>
    <xf numFmtId="0" fontId="5" fillId="7" borderId="16" xfId="2" applyFont="1" applyFill="1" applyBorder="1" applyAlignment="1" applyProtection="1">
      <alignment horizontal="left"/>
      <protection locked="0"/>
    </xf>
    <xf numFmtId="0" fontId="5" fillId="3" borderId="1" xfId="2" applyFont="1" applyFill="1" applyBorder="1" applyAlignment="1">
      <alignment horizontal="left" vertical="top"/>
    </xf>
    <xf numFmtId="0" fontId="5" fillId="3" borderId="17" xfId="2" applyFont="1" applyFill="1" applyBorder="1" applyAlignment="1">
      <alignment horizontal="left" vertical="top"/>
    </xf>
    <xf numFmtId="0" fontId="5" fillId="0" borderId="1"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7" xfId="2" applyFont="1" applyBorder="1" applyAlignment="1" applyProtection="1">
      <alignment horizontal="left" vertical="top" wrapText="1"/>
      <protection locked="0"/>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3" fillId="0" borderId="1" xfId="2" applyBorder="1" applyAlignment="1" applyProtection="1">
      <alignment horizontal="left"/>
      <protection locked="0"/>
    </xf>
    <xf numFmtId="0" fontId="3" fillId="0" borderId="17" xfId="2" applyBorder="1" applyAlignment="1" applyProtection="1">
      <alignment horizontal="left"/>
      <protection locked="0"/>
    </xf>
    <xf numFmtId="0" fontId="5" fillId="3" borderId="1" xfId="2" applyFont="1" applyFill="1" applyBorder="1" applyAlignment="1">
      <alignment horizontal="left"/>
    </xf>
    <xf numFmtId="0" fontId="5" fillId="3" borderId="17" xfId="2" applyFont="1" applyFill="1" applyBorder="1" applyAlignment="1">
      <alignment horizontal="left"/>
    </xf>
    <xf numFmtId="0" fontId="3" fillId="0" borderId="1" xfId="2" applyFont="1" applyBorder="1" applyAlignment="1" applyProtection="1">
      <alignment horizontal="left"/>
      <protection locked="0"/>
    </xf>
    <xf numFmtId="0" fontId="11" fillId="8" borderId="22" xfId="0" applyFont="1" applyFill="1" applyBorder="1" applyAlignment="1">
      <alignment horizontal="left" vertical="top" wrapText="1" readingOrder="1"/>
    </xf>
    <xf numFmtId="0" fontId="11" fillId="8" borderId="0" xfId="0" applyFont="1" applyFill="1" applyBorder="1" applyAlignment="1">
      <alignment horizontal="left" vertical="top" wrapText="1" readingOrder="1"/>
    </xf>
    <xf numFmtId="0" fontId="11" fillId="8" borderId="23" xfId="0" applyFont="1" applyFill="1" applyBorder="1" applyAlignment="1">
      <alignment horizontal="left" vertical="top" wrapText="1" readingOrder="1"/>
    </xf>
    <xf numFmtId="0" fontId="14" fillId="0" borderId="16" xfId="0" applyFont="1" applyBorder="1" applyAlignment="1" applyProtection="1">
      <alignment horizontal="left"/>
      <protection locked="0"/>
    </xf>
    <xf numFmtId="0" fontId="5" fillId="3" borderId="1" xfId="2" applyFont="1" applyFill="1" applyBorder="1" applyAlignment="1">
      <alignment horizontal="left" vertical="center"/>
    </xf>
    <xf numFmtId="0" fontId="5" fillId="3" borderId="17" xfId="2" applyFont="1" applyFill="1" applyBorder="1" applyAlignment="1">
      <alignment horizontal="left" vertical="center"/>
    </xf>
    <xf numFmtId="0" fontId="3" fillId="0" borderId="16" xfId="2" applyBorder="1" applyAlignment="1" applyProtection="1">
      <alignment horizontal="center"/>
      <protection locked="0"/>
    </xf>
    <xf numFmtId="0" fontId="5" fillId="3" borderId="1" xfId="2" applyFont="1" applyFill="1" applyBorder="1" applyAlignment="1">
      <alignment horizontal="center"/>
    </xf>
    <xf numFmtId="0" fontId="5" fillId="3" borderId="10" xfId="2" applyFont="1" applyFill="1" applyBorder="1" applyAlignment="1">
      <alignment horizontal="center"/>
    </xf>
    <xf numFmtId="0" fontId="5" fillId="3" borderId="17" xfId="2" applyFont="1" applyFill="1" applyBorder="1" applyAlignment="1">
      <alignment horizontal="center"/>
    </xf>
    <xf numFmtId="0" fontId="3" fillId="0" borderId="16" xfId="0" applyFont="1" applyBorder="1" applyAlignment="1" applyProtection="1">
      <alignment horizontal="left" vertical="top" wrapText="1"/>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16" xfId="0" applyFont="1" applyBorder="1" applyAlignment="1" applyProtection="1">
      <alignment vertical="top" wrapText="1"/>
      <protection locked="0"/>
    </xf>
    <xf numFmtId="0" fontId="5" fillId="3" borderId="16" xfId="2" applyFont="1" applyFill="1" applyBorder="1" applyAlignment="1">
      <alignment horizontal="center"/>
    </xf>
    <xf numFmtId="0" fontId="3" fillId="9" borderId="16" xfId="2" applyFill="1" applyBorder="1" applyAlignment="1">
      <alignment horizontal="center" vertical="top" wrapText="1"/>
    </xf>
    <xf numFmtId="0" fontId="3" fillId="0" borderId="16" xfId="2" applyFont="1" applyFill="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16" fillId="0" borderId="0" xfId="2" applyFont="1" applyFill="1" applyAlignment="1">
      <alignment horizontal="center"/>
    </xf>
    <xf numFmtId="0" fontId="5" fillId="0" borderId="16" xfId="2" applyFont="1" applyFill="1" applyBorder="1" applyAlignment="1">
      <alignment horizontal="left" wrapText="1"/>
    </xf>
    <xf numFmtId="0" fontId="5" fillId="10" borderId="28" xfId="2" applyFont="1" applyFill="1" applyBorder="1" applyAlignment="1">
      <alignment horizontal="center" wrapText="1"/>
    </xf>
    <xf numFmtId="0" fontId="5" fillId="10" borderId="29" xfId="2" applyFont="1" applyFill="1" applyBorder="1" applyAlignment="1">
      <alignment horizontal="center" wrapText="1"/>
    </xf>
    <xf numFmtId="0" fontId="5" fillId="10" borderId="2" xfId="2" applyFont="1" applyFill="1" applyBorder="1" applyAlignment="1">
      <alignment horizontal="center"/>
    </xf>
    <xf numFmtId="0" fontId="5" fillId="10" borderId="3" xfId="2" applyFont="1" applyFill="1" applyBorder="1" applyAlignment="1">
      <alignment horizontal="center"/>
    </xf>
    <xf numFmtId="0" fontId="5" fillId="10" borderId="4" xfId="2" applyFont="1" applyFill="1" applyBorder="1" applyAlignment="1">
      <alignment horizontal="center"/>
    </xf>
    <xf numFmtId="0" fontId="5" fillId="0" borderId="28" xfId="2" applyFont="1" applyBorder="1" applyAlignment="1">
      <alignment horizontal="center" wrapText="1"/>
    </xf>
    <xf numFmtId="0" fontId="5" fillId="0" borderId="31" xfId="2" applyFont="1" applyBorder="1" applyAlignment="1">
      <alignment horizontal="center" wrapText="1"/>
    </xf>
    <xf numFmtId="0" fontId="5" fillId="0" borderId="29"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3" fillId="0" borderId="24" xfId="0" applyFont="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58" fillId="0" borderId="16" xfId="0" applyFont="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center" vertical="center" wrapText="1"/>
    </xf>
    <xf numFmtId="0" fontId="58" fillId="0" borderId="1" xfId="0" applyFont="1" applyBorder="1" applyAlignment="1">
      <alignment horizontal="left" vertical="center" wrapText="1"/>
    </xf>
    <xf numFmtId="0" fontId="58" fillId="0" borderId="17" xfId="0" applyFont="1" applyBorder="1" applyAlignment="1">
      <alignment horizontal="left" vertical="center" wrapText="1"/>
    </xf>
    <xf numFmtId="0" fontId="57" fillId="0" borderId="16" xfId="0" applyFont="1" applyBorder="1" applyAlignment="1">
      <alignment horizontal="left" vertical="center" wrapText="1"/>
    </xf>
    <xf numFmtId="0" fontId="58" fillId="0" borderId="19" xfId="0" applyFont="1" applyBorder="1" applyAlignment="1">
      <alignment horizontal="left" vertical="center" wrapText="1"/>
    </xf>
    <xf numFmtId="0" fontId="58" fillId="0" borderId="21" xfId="0" applyFont="1" applyBorder="1" applyAlignment="1">
      <alignment horizontal="left" vertical="center" wrapText="1"/>
    </xf>
    <xf numFmtId="0" fontId="58" fillId="0" borderId="24" xfId="0" applyFont="1" applyBorder="1" applyAlignment="1">
      <alignment horizontal="left" vertical="center" wrapText="1"/>
    </xf>
    <xf numFmtId="0" fontId="58" fillId="0" borderId="25" xfId="0" applyFont="1" applyBorder="1" applyAlignment="1">
      <alignment horizontal="left" vertical="center" wrapText="1"/>
    </xf>
    <xf numFmtId="0" fontId="58" fillId="0" borderId="18" xfId="0" applyFont="1" applyBorder="1" applyAlignment="1">
      <alignment horizontal="left" vertical="center" wrapText="1"/>
    </xf>
    <xf numFmtId="0" fontId="58" fillId="0" borderId="45" xfId="0" applyFont="1" applyBorder="1" applyAlignment="1">
      <alignment horizontal="left" vertical="center" wrapText="1"/>
    </xf>
    <xf numFmtId="0" fontId="10" fillId="0" borderId="0" xfId="2" applyFont="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xfId="98"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13">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44"/>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44"/>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271462</xdr:colOff>
      <xdr:row>1</xdr:row>
      <xdr:rowOff>109425</xdr:rowOff>
    </xdr:from>
    <xdr:to>
      <xdr:col>11</xdr:col>
      <xdr:colOff>539360</xdr:colOff>
      <xdr:row>31</xdr:row>
      <xdr:rowOff>86245</xdr:rowOff>
    </xdr:to>
    <xdr:grpSp>
      <xdr:nvGrpSpPr>
        <xdr:cNvPr id="74" name="Group 73">
          <a:extLst>
            <a:ext uri="{FF2B5EF4-FFF2-40B4-BE49-F238E27FC236}">
              <a16:creationId xmlns:a16="http://schemas.microsoft.com/office/drawing/2014/main" id="{00000000-0008-0000-0800-00004A000000}"/>
            </a:ext>
          </a:extLst>
        </xdr:cNvPr>
        <xdr:cNvGrpSpPr/>
      </xdr:nvGrpSpPr>
      <xdr:grpSpPr>
        <a:xfrm>
          <a:off x="271462" y="299925"/>
          <a:ext cx="6973498" cy="5691820"/>
          <a:chOff x="242887" y="1004775"/>
          <a:chExt cx="6973498" cy="5691820"/>
        </a:xfrm>
      </xdr:grpSpPr>
      <xdr:grpSp>
        <xdr:nvGrpSpPr>
          <xdr:cNvPr id="2" name="Legend">
            <a:extLst>
              <a:ext uri="{FF2B5EF4-FFF2-40B4-BE49-F238E27FC236}">
                <a16:creationId xmlns:a16="http://schemas.microsoft.com/office/drawing/2014/main" id="{00000000-0008-0000-0800-000002000000}"/>
              </a:ext>
            </a:extLst>
          </xdr:cNvPr>
          <xdr:cNvGrpSpPr/>
        </xdr:nvGrpSpPr>
        <xdr:grpSpPr>
          <a:xfrm>
            <a:off x="1072244" y="5938158"/>
            <a:ext cx="1819954" cy="758437"/>
            <a:chOff x="7457181" y="3134295"/>
            <a:chExt cx="1827591" cy="726997"/>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3"/>
              <a:ext cx="58400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39" y="3622757"/>
              <a:ext cx="1518233"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Upstream Emissions</a:t>
              </a:r>
              <a:r>
                <a:rPr lang="en-US" sz="1000" baseline="0"/>
                <a:t> Data</a:t>
              </a:r>
              <a:endParaRPr lang="en-US" sz="10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8169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t>Key</a:t>
              </a:r>
            </a:p>
          </xdr:txBody>
        </xdr:sp>
      </xdr:grpSp>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1095375"/>
            <a:ext cx="3660385" cy="4476750"/>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Fracturing Fluid Manufacturing: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2590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This unit process quantifies water and chemical inputs used in the production of fracturing fluid.</a:t>
            </a:r>
          </a:p>
        </xdr:txBody>
      </xdr:sp>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57531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Fracturing Fluid</a:t>
            </a:r>
            <a:endParaRPr lang="en-US" sz="10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800-00000B000000}"/>
              </a:ext>
            </a:extLst>
          </xdr:cNvPr>
          <xdr:cNvCxnSpPr>
            <a:stCxn id="9" idx="2"/>
            <a:endCxn id="10" idx="0"/>
          </xdr:cNvCxnSpPr>
        </xdr:nvCxnSpPr>
        <xdr:spPr>
          <a:xfrm>
            <a:off x="5462601" y="4272094"/>
            <a:ext cx="3461" cy="14810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Link 1">
            <a:extLst>
              <a:ext uri="{FF2B5EF4-FFF2-40B4-BE49-F238E27FC236}">
                <a16:creationId xmlns:a16="http://schemas.microsoft.com/office/drawing/2014/main" id="{00000000-0008-0000-0800-00000C000000}"/>
              </a:ext>
            </a:extLst>
          </xdr:cNvPr>
          <xdr:cNvSpPr/>
        </xdr:nvSpPr>
        <xdr:spPr>
          <a:xfrm>
            <a:off x="3556000" y="1170774"/>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3" name="Upstream Emssion Data 1">
            <a:extLst>
              <a:ext uri="{FF2B5EF4-FFF2-40B4-BE49-F238E27FC236}">
                <a16:creationId xmlns:a16="http://schemas.microsoft.com/office/drawing/2014/main" id="{00000000-0008-0000-0800-00000D000000}"/>
              </a:ext>
            </a:extLst>
          </xdr:cNvPr>
          <xdr:cNvSpPr/>
        </xdr:nvSpPr>
        <xdr:spPr>
          <a:xfrm>
            <a:off x="242887" y="1004775"/>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Ground</a:t>
            </a:r>
            <a:r>
              <a:rPr lang="en-US" sz="1000" baseline="0">
                <a:solidFill>
                  <a:schemeClr val="tx1"/>
                </a:solidFill>
                <a:latin typeface="Arial" pitchFamily="34" charset="0"/>
                <a:cs typeface="Arial" pitchFamily="34" charset="0"/>
              </a:rPr>
              <a:t> water</a:t>
            </a:r>
            <a:endParaRPr lang="en-US" sz="1000">
              <a:solidFill>
                <a:schemeClr val="tx1"/>
              </a:solidFill>
              <a:latin typeface="Arial" pitchFamily="34" charset="0"/>
              <a:cs typeface="Arial" pitchFamily="34" charset="0"/>
            </a:endParaRPr>
          </a:p>
        </xdr:txBody>
      </xdr:sp>
      <xdr:cxnSp macro="">
        <xdr:nvCxnSpPr>
          <xdr:cNvPr id="14" name="Straight Arrow Connector 1">
            <a:extLst>
              <a:ext uri="{FF2B5EF4-FFF2-40B4-BE49-F238E27FC236}">
                <a16:creationId xmlns:a16="http://schemas.microsoft.com/office/drawing/2014/main" id="{00000000-0008-0000-0800-00000E000000}"/>
              </a:ext>
            </a:extLst>
          </xdr:cNvPr>
          <xdr:cNvCxnSpPr>
            <a:stCxn id="13" idx="2"/>
            <a:endCxn id="12" idx="1"/>
          </xdr:cNvCxnSpPr>
        </xdr:nvCxnSpPr>
        <xdr:spPr>
          <a:xfrm>
            <a:off x="1679020" y="1279095"/>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5" name="Link 2">
            <a:extLst>
              <a:ext uri="{FF2B5EF4-FFF2-40B4-BE49-F238E27FC236}">
                <a16:creationId xmlns:a16="http://schemas.microsoft.com/office/drawing/2014/main" id="{00000000-0008-0000-0800-00000F000000}"/>
              </a:ext>
            </a:extLst>
          </xdr:cNvPr>
          <xdr:cNvSpPr/>
        </xdr:nvSpPr>
        <xdr:spPr>
          <a:xfrm>
            <a:off x="3556000" y="1492192"/>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6" name="Upstream Emssion Data 2">
            <a:extLst>
              <a:ext uri="{FF2B5EF4-FFF2-40B4-BE49-F238E27FC236}">
                <a16:creationId xmlns:a16="http://schemas.microsoft.com/office/drawing/2014/main" id="{00000000-0008-0000-0800-000010000000}"/>
              </a:ext>
            </a:extLst>
          </xdr:cNvPr>
          <xdr:cNvSpPr/>
        </xdr:nvSpPr>
        <xdr:spPr>
          <a:xfrm>
            <a:off x="1778000" y="1326193"/>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Surface water</a:t>
            </a:r>
          </a:p>
        </xdr:txBody>
      </xdr:sp>
      <xdr:cxnSp macro="">
        <xdr:nvCxnSpPr>
          <xdr:cNvPr id="17" name="Straight Arrow Connector 2">
            <a:extLst>
              <a:ext uri="{FF2B5EF4-FFF2-40B4-BE49-F238E27FC236}">
                <a16:creationId xmlns:a16="http://schemas.microsoft.com/office/drawing/2014/main" id="{00000000-0008-0000-0800-000011000000}"/>
              </a:ext>
            </a:extLst>
          </xdr:cNvPr>
          <xdr:cNvCxnSpPr>
            <a:stCxn id="16" idx="2"/>
            <a:endCxn id="15" idx="1"/>
          </xdr:cNvCxnSpPr>
        </xdr:nvCxnSpPr>
        <xdr:spPr>
          <a:xfrm>
            <a:off x="3214133" y="1600513"/>
            <a:ext cx="34186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8" name="Link 3">
            <a:extLst>
              <a:ext uri="{FF2B5EF4-FFF2-40B4-BE49-F238E27FC236}">
                <a16:creationId xmlns:a16="http://schemas.microsoft.com/office/drawing/2014/main" id="{00000000-0008-0000-0800-000012000000}"/>
              </a:ext>
            </a:extLst>
          </xdr:cNvPr>
          <xdr:cNvSpPr/>
        </xdr:nvSpPr>
        <xdr:spPr>
          <a:xfrm>
            <a:off x="3556000" y="1823134"/>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9" name="Upstream Emssion Data 3">
            <a:extLst>
              <a:ext uri="{FF2B5EF4-FFF2-40B4-BE49-F238E27FC236}">
                <a16:creationId xmlns:a16="http://schemas.microsoft.com/office/drawing/2014/main" id="{00000000-0008-0000-0800-000013000000}"/>
              </a:ext>
            </a:extLst>
          </xdr:cNvPr>
          <xdr:cNvSpPr/>
        </xdr:nvSpPr>
        <xdr:spPr>
          <a:xfrm>
            <a:off x="242887" y="1657135"/>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Friction reducer</a:t>
            </a:r>
          </a:p>
        </xdr:txBody>
      </xdr:sp>
      <xdr:cxnSp macro="">
        <xdr:nvCxnSpPr>
          <xdr:cNvPr id="20" name="Straight Arrow Connector 3">
            <a:extLst>
              <a:ext uri="{FF2B5EF4-FFF2-40B4-BE49-F238E27FC236}">
                <a16:creationId xmlns:a16="http://schemas.microsoft.com/office/drawing/2014/main" id="{00000000-0008-0000-0800-000014000000}"/>
              </a:ext>
            </a:extLst>
          </xdr:cNvPr>
          <xdr:cNvCxnSpPr>
            <a:stCxn id="19" idx="2"/>
            <a:endCxn id="18" idx="1"/>
          </xdr:cNvCxnSpPr>
        </xdr:nvCxnSpPr>
        <xdr:spPr>
          <a:xfrm>
            <a:off x="1679020" y="1931455"/>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1" name="Link 4">
            <a:extLst>
              <a:ext uri="{FF2B5EF4-FFF2-40B4-BE49-F238E27FC236}">
                <a16:creationId xmlns:a16="http://schemas.microsoft.com/office/drawing/2014/main" id="{00000000-0008-0000-0800-000015000000}"/>
              </a:ext>
            </a:extLst>
          </xdr:cNvPr>
          <xdr:cNvSpPr/>
        </xdr:nvSpPr>
        <xdr:spPr>
          <a:xfrm>
            <a:off x="3556000" y="2144552"/>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2" name="Upstream Emssion Data 4">
            <a:extLst>
              <a:ext uri="{FF2B5EF4-FFF2-40B4-BE49-F238E27FC236}">
                <a16:creationId xmlns:a16="http://schemas.microsoft.com/office/drawing/2014/main" id="{00000000-0008-0000-0800-000016000000}"/>
              </a:ext>
            </a:extLst>
          </xdr:cNvPr>
          <xdr:cNvSpPr/>
        </xdr:nvSpPr>
        <xdr:spPr>
          <a:xfrm>
            <a:off x="1778000" y="1978553"/>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Acid</a:t>
            </a:r>
          </a:p>
        </xdr:txBody>
      </xdr:sp>
      <xdr:cxnSp macro="">
        <xdr:nvCxnSpPr>
          <xdr:cNvPr id="23" name="Straight Arrow Connector 4">
            <a:extLst>
              <a:ext uri="{FF2B5EF4-FFF2-40B4-BE49-F238E27FC236}">
                <a16:creationId xmlns:a16="http://schemas.microsoft.com/office/drawing/2014/main" id="{00000000-0008-0000-0800-000017000000}"/>
              </a:ext>
            </a:extLst>
          </xdr:cNvPr>
          <xdr:cNvCxnSpPr>
            <a:stCxn id="22" idx="2"/>
            <a:endCxn id="21" idx="1"/>
          </xdr:cNvCxnSpPr>
        </xdr:nvCxnSpPr>
        <xdr:spPr>
          <a:xfrm>
            <a:off x="3214133" y="2252873"/>
            <a:ext cx="34186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4" name="Link 5">
            <a:extLst>
              <a:ext uri="{FF2B5EF4-FFF2-40B4-BE49-F238E27FC236}">
                <a16:creationId xmlns:a16="http://schemas.microsoft.com/office/drawing/2014/main" id="{00000000-0008-0000-0800-000018000000}"/>
              </a:ext>
            </a:extLst>
          </xdr:cNvPr>
          <xdr:cNvSpPr/>
        </xdr:nvSpPr>
        <xdr:spPr>
          <a:xfrm>
            <a:off x="3556000" y="2485019"/>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5" name="Upstream Emssion Data 5">
            <a:extLst>
              <a:ext uri="{FF2B5EF4-FFF2-40B4-BE49-F238E27FC236}">
                <a16:creationId xmlns:a16="http://schemas.microsoft.com/office/drawing/2014/main" id="{00000000-0008-0000-0800-000019000000}"/>
              </a:ext>
            </a:extLst>
          </xdr:cNvPr>
          <xdr:cNvSpPr/>
        </xdr:nvSpPr>
        <xdr:spPr>
          <a:xfrm>
            <a:off x="242887" y="2319020"/>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Biocide</a:t>
            </a:r>
          </a:p>
        </xdr:txBody>
      </xdr:sp>
      <xdr:cxnSp macro="">
        <xdr:nvCxnSpPr>
          <xdr:cNvPr id="26" name="Straight Arrow Connector 5">
            <a:extLst>
              <a:ext uri="{FF2B5EF4-FFF2-40B4-BE49-F238E27FC236}">
                <a16:creationId xmlns:a16="http://schemas.microsoft.com/office/drawing/2014/main" id="{00000000-0008-0000-0800-00001A000000}"/>
              </a:ext>
            </a:extLst>
          </xdr:cNvPr>
          <xdr:cNvCxnSpPr>
            <a:stCxn id="25" idx="2"/>
            <a:endCxn id="24" idx="1"/>
          </xdr:cNvCxnSpPr>
        </xdr:nvCxnSpPr>
        <xdr:spPr>
          <a:xfrm>
            <a:off x="1679020" y="2593340"/>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7" name="Link 6">
            <a:extLst>
              <a:ext uri="{FF2B5EF4-FFF2-40B4-BE49-F238E27FC236}">
                <a16:creationId xmlns:a16="http://schemas.microsoft.com/office/drawing/2014/main" id="{00000000-0008-0000-0800-00001B000000}"/>
              </a:ext>
            </a:extLst>
          </xdr:cNvPr>
          <xdr:cNvSpPr/>
        </xdr:nvSpPr>
        <xdr:spPr>
          <a:xfrm>
            <a:off x="3556000" y="2806436"/>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8" name="Upstream Emssion Data 6">
            <a:extLst>
              <a:ext uri="{FF2B5EF4-FFF2-40B4-BE49-F238E27FC236}">
                <a16:creationId xmlns:a16="http://schemas.microsoft.com/office/drawing/2014/main" id="{00000000-0008-0000-0800-00001C000000}"/>
              </a:ext>
            </a:extLst>
          </xdr:cNvPr>
          <xdr:cNvSpPr/>
        </xdr:nvSpPr>
        <xdr:spPr>
          <a:xfrm>
            <a:off x="1778000" y="2640437"/>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Corrosion inhibitor</a:t>
            </a:r>
          </a:p>
        </xdr:txBody>
      </xdr:sp>
      <xdr:cxnSp macro="">
        <xdr:nvCxnSpPr>
          <xdr:cNvPr id="29" name="Straight Arrow Connector 6">
            <a:extLst>
              <a:ext uri="{FF2B5EF4-FFF2-40B4-BE49-F238E27FC236}">
                <a16:creationId xmlns:a16="http://schemas.microsoft.com/office/drawing/2014/main" id="{00000000-0008-0000-0800-00001D000000}"/>
              </a:ext>
            </a:extLst>
          </xdr:cNvPr>
          <xdr:cNvCxnSpPr>
            <a:stCxn id="28" idx="2"/>
            <a:endCxn id="27" idx="1"/>
          </xdr:cNvCxnSpPr>
        </xdr:nvCxnSpPr>
        <xdr:spPr>
          <a:xfrm>
            <a:off x="3214133" y="2914757"/>
            <a:ext cx="34186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0" name="Link 7">
            <a:extLst>
              <a:ext uri="{FF2B5EF4-FFF2-40B4-BE49-F238E27FC236}">
                <a16:creationId xmlns:a16="http://schemas.microsoft.com/office/drawing/2014/main" id="{00000000-0008-0000-0800-00001E000000}"/>
              </a:ext>
            </a:extLst>
          </xdr:cNvPr>
          <xdr:cNvSpPr/>
        </xdr:nvSpPr>
        <xdr:spPr>
          <a:xfrm>
            <a:off x="3556000" y="3137379"/>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1" name="Upstream Emssion Data 7">
            <a:extLst>
              <a:ext uri="{FF2B5EF4-FFF2-40B4-BE49-F238E27FC236}">
                <a16:creationId xmlns:a16="http://schemas.microsoft.com/office/drawing/2014/main" id="{00000000-0008-0000-0800-00001F000000}"/>
              </a:ext>
            </a:extLst>
          </xdr:cNvPr>
          <xdr:cNvSpPr/>
        </xdr:nvSpPr>
        <xdr:spPr>
          <a:xfrm>
            <a:off x="242887" y="2971380"/>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Iron Control</a:t>
            </a:r>
          </a:p>
        </xdr:txBody>
      </xdr:sp>
      <xdr:cxnSp macro="">
        <xdr:nvCxnSpPr>
          <xdr:cNvPr id="32" name="Straight Arrow Connector 7">
            <a:extLst>
              <a:ext uri="{FF2B5EF4-FFF2-40B4-BE49-F238E27FC236}">
                <a16:creationId xmlns:a16="http://schemas.microsoft.com/office/drawing/2014/main" id="{00000000-0008-0000-0800-000020000000}"/>
              </a:ext>
            </a:extLst>
          </xdr:cNvPr>
          <xdr:cNvCxnSpPr>
            <a:stCxn id="31" idx="2"/>
            <a:endCxn id="30" idx="1"/>
          </xdr:cNvCxnSpPr>
        </xdr:nvCxnSpPr>
        <xdr:spPr>
          <a:xfrm>
            <a:off x="1679020" y="3245700"/>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3" name="Link 8">
            <a:extLst>
              <a:ext uri="{FF2B5EF4-FFF2-40B4-BE49-F238E27FC236}">
                <a16:creationId xmlns:a16="http://schemas.microsoft.com/office/drawing/2014/main" id="{00000000-0008-0000-0800-000021000000}"/>
              </a:ext>
            </a:extLst>
          </xdr:cNvPr>
          <xdr:cNvSpPr/>
        </xdr:nvSpPr>
        <xdr:spPr>
          <a:xfrm>
            <a:off x="3556000" y="3449271"/>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4" name="Upstream Emssion Data 8">
            <a:extLst>
              <a:ext uri="{FF2B5EF4-FFF2-40B4-BE49-F238E27FC236}">
                <a16:creationId xmlns:a16="http://schemas.microsoft.com/office/drawing/2014/main" id="{00000000-0008-0000-0800-000022000000}"/>
              </a:ext>
            </a:extLst>
          </xdr:cNvPr>
          <xdr:cNvSpPr/>
        </xdr:nvSpPr>
        <xdr:spPr>
          <a:xfrm>
            <a:off x="1778000" y="3283272"/>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Crosslinker</a:t>
            </a:r>
          </a:p>
        </xdr:txBody>
      </xdr:sp>
      <xdr:cxnSp macro="">
        <xdr:nvCxnSpPr>
          <xdr:cNvPr id="35" name="Straight Arrow Connector 8">
            <a:extLst>
              <a:ext uri="{FF2B5EF4-FFF2-40B4-BE49-F238E27FC236}">
                <a16:creationId xmlns:a16="http://schemas.microsoft.com/office/drawing/2014/main" id="{00000000-0008-0000-0800-000023000000}"/>
              </a:ext>
            </a:extLst>
          </xdr:cNvPr>
          <xdr:cNvCxnSpPr>
            <a:stCxn id="34" idx="2"/>
            <a:endCxn id="33" idx="1"/>
          </xdr:cNvCxnSpPr>
        </xdr:nvCxnSpPr>
        <xdr:spPr>
          <a:xfrm>
            <a:off x="3214133" y="3557592"/>
            <a:ext cx="34186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6" name="Link 9">
            <a:extLst>
              <a:ext uri="{FF2B5EF4-FFF2-40B4-BE49-F238E27FC236}">
                <a16:creationId xmlns:a16="http://schemas.microsoft.com/office/drawing/2014/main" id="{00000000-0008-0000-0800-000024000000}"/>
              </a:ext>
            </a:extLst>
          </xdr:cNvPr>
          <xdr:cNvSpPr/>
        </xdr:nvSpPr>
        <xdr:spPr>
          <a:xfrm>
            <a:off x="3556000" y="3780214"/>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7" name="Upstream Emssion Data 9">
            <a:extLst>
              <a:ext uri="{FF2B5EF4-FFF2-40B4-BE49-F238E27FC236}">
                <a16:creationId xmlns:a16="http://schemas.microsoft.com/office/drawing/2014/main" id="{00000000-0008-0000-0800-000025000000}"/>
              </a:ext>
            </a:extLst>
          </xdr:cNvPr>
          <xdr:cNvSpPr/>
        </xdr:nvSpPr>
        <xdr:spPr>
          <a:xfrm>
            <a:off x="242887" y="3614215"/>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Breaker</a:t>
            </a:r>
          </a:p>
        </xdr:txBody>
      </xdr:sp>
      <xdr:cxnSp macro="">
        <xdr:nvCxnSpPr>
          <xdr:cNvPr id="38" name="Straight Arrow Connector 9">
            <a:extLst>
              <a:ext uri="{FF2B5EF4-FFF2-40B4-BE49-F238E27FC236}">
                <a16:creationId xmlns:a16="http://schemas.microsoft.com/office/drawing/2014/main" id="{00000000-0008-0000-0800-000026000000}"/>
              </a:ext>
            </a:extLst>
          </xdr:cNvPr>
          <xdr:cNvCxnSpPr>
            <a:stCxn id="37" idx="2"/>
            <a:endCxn id="36" idx="1"/>
          </xdr:cNvCxnSpPr>
        </xdr:nvCxnSpPr>
        <xdr:spPr>
          <a:xfrm>
            <a:off x="1679020" y="3888535"/>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9" name="Link 10">
            <a:extLst>
              <a:ext uri="{FF2B5EF4-FFF2-40B4-BE49-F238E27FC236}">
                <a16:creationId xmlns:a16="http://schemas.microsoft.com/office/drawing/2014/main" id="{00000000-0008-0000-0800-000027000000}"/>
              </a:ext>
            </a:extLst>
          </xdr:cNvPr>
          <xdr:cNvSpPr/>
        </xdr:nvSpPr>
        <xdr:spPr>
          <a:xfrm>
            <a:off x="3556000" y="4092106"/>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0" name="Upstream Emssion Data 10">
            <a:extLst>
              <a:ext uri="{FF2B5EF4-FFF2-40B4-BE49-F238E27FC236}">
                <a16:creationId xmlns:a16="http://schemas.microsoft.com/office/drawing/2014/main" id="{00000000-0008-0000-0800-000028000000}"/>
              </a:ext>
            </a:extLst>
          </xdr:cNvPr>
          <xdr:cNvSpPr/>
        </xdr:nvSpPr>
        <xdr:spPr>
          <a:xfrm>
            <a:off x="1778000" y="3926107"/>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pH Adjusting Agent</a:t>
            </a:r>
          </a:p>
        </xdr:txBody>
      </xdr:sp>
      <xdr:cxnSp macro="">
        <xdr:nvCxnSpPr>
          <xdr:cNvPr id="41" name="Straight Arrow Connector 10">
            <a:extLst>
              <a:ext uri="{FF2B5EF4-FFF2-40B4-BE49-F238E27FC236}">
                <a16:creationId xmlns:a16="http://schemas.microsoft.com/office/drawing/2014/main" id="{00000000-0008-0000-0800-000029000000}"/>
              </a:ext>
            </a:extLst>
          </xdr:cNvPr>
          <xdr:cNvCxnSpPr>
            <a:stCxn id="40" idx="2"/>
            <a:endCxn id="39" idx="1"/>
          </xdr:cNvCxnSpPr>
        </xdr:nvCxnSpPr>
        <xdr:spPr>
          <a:xfrm>
            <a:off x="3214133" y="4200427"/>
            <a:ext cx="34186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2" name="Link 11">
            <a:extLst>
              <a:ext uri="{FF2B5EF4-FFF2-40B4-BE49-F238E27FC236}">
                <a16:creationId xmlns:a16="http://schemas.microsoft.com/office/drawing/2014/main" id="{00000000-0008-0000-0800-00002A000000}"/>
              </a:ext>
            </a:extLst>
          </xdr:cNvPr>
          <xdr:cNvSpPr/>
        </xdr:nvSpPr>
        <xdr:spPr>
          <a:xfrm>
            <a:off x="3556000" y="4423049"/>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3" name="Upstream Emssion Data 11">
            <a:extLst>
              <a:ext uri="{FF2B5EF4-FFF2-40B4-BE49-F238E27FC236}">
                <a16:creationId xmlns:a16="http://schemas.microsoft.com/office/drawing/2014/main" id="{00000000-0008-0000-0800-00002B000000}"/>
              </a:ext>
            </a:extLst>
          </xdr:cNvPr>
          <xdr:cNvSpPr/>
        </xdr:nvSpPr>
        <xdr:spPr>
          <a:xfrm>
            <a:off x="242887" y="4257050"/>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Scale inhibitor</a:t>
            </a:r>
          </a:p>
        </xdr:txBody>
      </xdr:sp>
      <xdr:cxnSp macro="">
        <xdr:nvCxnSpPr>
          <xdr:cNvPr id="44" name="Straight Arrow Connector 11">
            <a:extLst>
              <a:ext uri="{FF2B5EF4-FFF2-40B4-BE49-F238E27FC236}">
                <a16:creationId xmlns:a16="http://schemas.microsoft.com/office/drawing/2014/main" id="{00000000-0008-0000-0800-00002C000000}"/>
              </a:ext>
            </a:extLst>
          </xdr:cNvPr>
          <xdr:cNvCxnSpPr>
            <a:stCxn id="43" idx="2"/>
            <a:endCxn id="42" idx="1"/>
          </xdr:cNvCxnSpPr>
        </xdr:nvCxnSpPr>
        <xdr:spPr>
          <a:xfrm>
            <a:off x="1679020" y="4531370"/>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5" name="Link 12">
            <a:extLst>
              <a:ext uri="{FF2B5EF4-FFF2-40B4-BE49-F238E27FC236}">
                <a16:creationId xmlns:a16="http://schemas.microsoft.com/office/drawing/2014/main" id="{00000000-0008-0000-0800-00002D000000}"/>
              </a:ext>
            </a:extLst>
          </xdr:cNvPr>
          <xdr:cNvSpPr/>
        </xdr:nvSpPr>
        <xdr:spPr>
          <a:xfrm>
            <a:off x="3556000" y="4737378"/>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6" name="Upstream Emssion Data 12">
            <a:extLst>
              <a:ext uri="{FF2B5EF4-FFF2-40B4-BE49-F238E27FC236}">
                <a16:creationId xmlns:a16="http://schemas.microsoft.com/office/drawing/2014/main" id="{00000000-0008-0000-0800-00002E000000}"/>
              </a:ext>
            </a:extLst>
          </xdr:cNvPr>
          <xdr:cNvSpPr/>
        </xdr:nvSpPr>
        <xdr:spPr>
          <a:xfrm>
            <a:off x="1778000" y="4571379"/>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Gelling Agent</a:t>
            </a:r>
          </a:p>
        </xdr:txBody>
      </xdr:sp>
      <xdr:cxnSp macro="">
        <xdr:nvCxnSpPr>
          <xdr:cNvPr id="47" name="Straight Arrow Connector 12">
            <a:extLst>
              <a:ext uri="{FF2B5EF4-FFF2-40B4-BE49-F238E27FC236}">
                <a16:creationId xmlns:a16="http://schemas.microsoft.com/office/drawing/2014/main" id="{00000000-0008-0000-0800-00002F000000}"/>
              </a:ext>
            </a:extLst>
          </xdr:cNvPr>
          <xdr:cNvCxnSpPr>
            <a:stCxn id="46" idx="2"/>
            <a:endCxn id="45" idx="1"/>
          </xdr:cNvCxnSpPr>
        </xdr:nvCxnSpPr>
        <xdr:spPr>
          <a:xfrm>
            <a:off x="3214133" y="4845699"/>
            <a:ext cx="34186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8" name="Link 13">
            <a:extLst>
              <a:ext uri="{FF2B5EF4-FFF2-40B4-BE49-F238E27FC236}">
                <a16:creationId xmlns:a16="http://schemas.microsoft.com/office/drawing/2014/main" id="{00000000-0008-0000-0800-000030000000}"/>
              </a:ext>
            </a:extLst>
          </xdr:cNvPr>
          <xdr:cNvSpPr/>
        </xdr:nvSpPr>
        <xdr:spPr>
          <a:xfrm>
            <a:off x="3556000" y="5082609"/>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9" name="Upstream Emssion Data 13">
            <a:extLst>
              <a:ext uri="{FF2B5EF4-FFF2-40B4-BE49-F238E27FC236}">
                <a16:creationId xmlns:a16="http://schemas.microsoft.com/office/drawing/2014/main" id="{00000000-0008-0000-0800-000031000000}"/>
              </a:ext>
            </a:extLst>
          </xdr:cNvPr>
          <xdr:cNvSpPr/>
        </xdr:nvSpPr>
        <xdr:spPr>
          <a:xfrm>
            <a:off x="242887" y="4916610"/>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KCl</a:t>
            </a:r>
          </a:p>
        </xdr:txBody>
      </xdr:sp>
      <xdr:cxnSp macro="">
        <xdr:nvCxnSpPr>
          <xdr:cNvPr id="50" name="Straight Arrow Connector 13">
            <a:extLst>
              <a:ext uri="{FF2B5EF4-FFF2-40B4-BE49-F238E27FC236}">
                <a16:creationId xmlns:a16="http://schemas.microsoft.com/office/drawing/2014/main" id="{00000000-0008-0000-0800-000032000000}"/>
              </a:ext>
            </a:extLst>
          </xdr:cNvPr>
          <xdr:cNvCxnSpPr>
            <a:stCxn id="49" idx="2"/>
            <a:endCxn id="48" idx="1"/>
          </xdr:cNvCxnSpPr>
        </xdr:nvCxnSpPr>
        <xdr:spPr>
          <a:xfrm>
            <a:off x="1679020" y="5190930"/>
            <a:ext cx="187698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1" name="Link 14">
            <a:extLst>
              <a:ext uri="{FF2B5EF4-FFF2-40B4-BE49-F238E27FC236}">
                <a16:creationId xmlns:a16="http://schemas.microsoft.com/office/drawing/2014/main" id="{00000000-0008-0000-0800-000033000000}"/>
              </a:ext>
            </a:extLst>
          </xdr:cNvPr>
          <xdr:cNvSpPr/>
        </xdr:nvSpPr>
        <xdr:spPr>
          <a:xfrm>
            <a:off x="3556000" y="5399263"/>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52" name="Upstream Emssion Data 14">
            <a:extLst>
              <a:ext uri="{FF2B5EF4-FFF2-40B4-BE49-F238E27FC236}">
                <a16:creationId xmlns:a16="http://schemas.microsoft.com/office/drawing/2014/main" id="{00000000-0008-0000-0800-000034000000}"/>
              </a:ext>
            </a:extLst>
          </xdr:cNvPr>
          <xdr:cNvSpPr/>
        </xdr:nvSpPr>
        <xdr:spPr>
          <a:xfrm>
            <a:off x="1739900" y="5233264"/>
            <a:ext cx="1578124" cy="5486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Surfactant</a:t>
            </a:r>
          </a:p>
        </xdr:txBody>
      </xdr:sp>
      <xdr:cxnSp macro="">
        <xdr:nvCxnSpPr>
          <xdr:cNvPr id="53" name="Straight Arrow Connector 14">
            <a:extLst>
              <a:ext uri="{FF2B5EF4-FFF2-40B4-BE49-F238E27FC236}">
                <a16:creationId xmlns:a16="http://schemas.microsoft.com/office/drawing/2014/main" id="{00000000-0008-0000-0800-000035000000}"/>
              </a:ext>
            </a:extLst>
          </xdr:cNvPr>
          <xdr:cNvCxnSpPr>
            <a:stCxn id="52" idx="2"/>
            <a:endCxn id="51" idx="1"/>
          </xdr:cNvCxnSpPr>
        </xdr:nvCxnSpPr>
        <xdr:spPr>
          <a:xfrm>
            <a:off x="3176033" y="5507584"/>
            <a:ext cx="379967"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hyperlink" Target="http://www.chemicalbook.com/" TargetMode="External"/><Relationship Id="rId3" Type="http://schemas.openxmlformats.org/officeDocument/2006/relationships/hyperlink" Target="http://www.all-llc.com/publicdownloads/ShaleGasPrimer2009.pdf" TargetMode="External"/><Relationship Id="rId7" Type="http://schemas.openxmlformats.org/officeDocument/2006/relationships/hyperlink" Target="http://www.fmcbiopolymer.com/portals/pharm/content/docs/avicelce15msds.pdf" TargetMode="External"/><Relationship Id="rId2" Type="http://schemas.openxmlformats.org/officeDocument/2006/relationships/hyperlink" Target="http://www.fracfocusdata.org/DisclosureSearch/StandardSearch.aspx" TargetMode="External"/><Relationship Id="rId1" Type="http://schemas.openxmlformats.org/officeDocument/2006/relationships/hyperlink" Target="http://www.all-llc.com/publicdownloads/ArthurHydrFracPaperFINAL.pdf" TargetMode="External"/><Relationship Id="rId6" Type="http://schemas.openxmlformats.org/officeDocument/2006/relationships/hyperlink" Target="http://www.sigmaaldrich.com/catalog/AdvancedSearchPage.do" TargetMode="External"/><Relationship Id="rId5" Type="http://schemas.openxmlformats.org/officeDocument/2006/relationships/hyperlink" Target="https://pubchem.ncbi.nlm.nih.gov/" TargetMode="External"/><Relationship Id="rId4" Type="http://schemas.openxmlformats.org/officeDocument/2006/relationships/hyperlink" Target="http://www.halliburton.com/public/projects/pubsdata/Hydraulic_Fracturing/disclosures/pdfs/Hydrochloric%20Acid.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igmaaldrich.com/catalog/product/aldrich/434973?lang=en&amp;region=US" TargetMode="External"/><Relationship Id="rId1" Type="http://schemas.openxmlformats.org/officeDocument/2006/relationships/hyperlink" Target="http://www.sigmaaldrich.com/catalog/product/sial/330779?lang=en&amp;region=U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tabSelected="1" workbookViewId="0">
      <selection activeCell="O11" sqref="O1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99" t="s">
        <v>0</v>
      </c>
      <c r="B1" s="299"/>
      <c r="C1" s="299"/>
      <c r="D1" s="299"/>
      <c r="E1" s="299"/>
      <c r="F1" s="299"/>
      <c r="G1" s="299"/>
      <c r="H1" s="299"/>
      <c r="I1" s="299"/>
      <c r="J1" s="299"/>
      <c r="K1" s="299"/>
      <c r="L1" s="299"/>
      <c r="M1" s="299"/>
      <c r="N1" s="299"/>
      <c r="O1" s="1"/>
    </row>
    <row r="2" spans="1:27" ht="21" thickBot="1" x14ac:dyDescent="0.35">
      <c r="A2" s="299" t="s">
        <v>1</v>
      </c>
      <c r="B2" s="299"/>
      <c r="C2" s="299"/>
      <c r="D2" s="299"/>
      <c r="E2" s="299"/>
      <c r="F2" s="299"/>
      <c r="G2" s="299"/>
      <c r="H2" s="299"/>
      <c r="I2" s="299"/>
      <c r="J2" s="299"/>
      <c r="K2" s="299"/>
      <c r="L2" s="299"/>
      <c r="M2" s="299"/>
      <c r="N2" s="299"/>
      <c r="O2" s="1"/>
    </row>
    <row r="3" spans="1:27" ht="12.75" customHeight="1" thickBot="1" x14ac:dyDescent="0.25">
      <c r="B3" s="2"/>
      <c r="C3" s="4" t="s">
        <v>2</v>
      </c>
      <c r="D3" s="5" t="str">
        <f>'Data Summary'!D4</f>
        <v>Fracturing Fluid Manufacturing</v>
      </c>
      <c r="E3" s="6"/>
      <c r="F3" s="6"/>
      <c r="G3" s="6"/>
      <c r="H3" s="6"/>
      <c r="I3" s="6"/>
      <c r="J3" s="6"/>
      <c r="K3" s="6"/>
      <c r="L3" s="6"/>
      <c r="M3" s="7"/>
      <c r="N3" s="2"/>
      <c r="O3" s="2"/>
    </row>
    <row r="4" spans="1:27" ht="42.75" customHeight="1" thickBot="1" x14ac:dyDescent="0.25">
      <c r="B4" s="2"/>
      <c r="C4" s="4" t="s">
        <v>3</v>
      </c>
      <c r="D4" s="300" t="str">
        <f>'Data Summary'!D6</f>
        <v>This unit process quantifies water and chemical inputs used in the production of fracturing fluid.</v>
      </c>
      <c r="E4" s="301"/>
      <c r="F4" s="301"/>
      <c r="G4" s="301"/>
      <c r="H4" s="301"/>
      <c r="I4" s="301"/>
      <c r="J4" s="301"/>
      <c r="K4" s="301"/>
      <c r="L4" s="301"/>
      <c r="M4" s="302"/>
      <c r="N4" s="2"/>
      <c r="O4" s="2"/>
    </row>
    <row r="5" spans="1:27" ht="39" customHeight="1" thickBot="1" x14ac:dyDescent="0.25">
      <c r="B5" s="2"/>
      <c r="C5" s="4" t="s">
        <v>4</v>
      </c>
      <c r="D5" s="303" t="s">
        <v>567</v>
      </c>
      <c r="E5" s="304"/>
      <c r="F5" s="304"/>
      <c r="G5" s="304"/>
      <c r="H5" s="304"/>
      <c r="I5" s="304"/>
      <c r="J5" s="304"/>
      <c r="K5" s="304"/>
      <c r="L5" s="304"/>
      <c r="M5" s="305"/>
      <c r="N5" s="2"/>
      <c r="O5" s="2"/>
    </row>
    <row r="6" spans="1:27" ht="56.25" customHeight="1" thickBot="1" x14ac:dyDescent="0.25">
      <c r="B6" s="2"/>
      <c r="C6" s="8" t="s">
        <v>5</v>
      </c>
      <c r="D6" s="306" t="s">
        <v>6</v>
      </c>
      <c r="E6" s="307"/>
      <c r="F6" s="307"/>
      <c r="G6" s="307"/>
      <c r="H6" s="307"/>
      <c r="I6" s="307"/>
      <c r="J6" s="307"/>
      <c r="K6" s="307"/>
      <c r="L6" s="307"/>
      <c r="M6" s="308"/>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93" t="s">
        <v>10</v>
      </c>
      <c r="C9" s="10" t="s">
        <v>11</v>
      </c>
      <c r="D9" s="295" t="s">
        <v>12</v>
      </c>
      <c r="E9" s="295"/>
      <c r="F9" s="295"/>
      <c r="G9" s="295"/>
      <c r="H9" s="295"/>
      <c r="I9" s="295"/>
      <c r="J9" s="295"/>
      <c r="K9" s="295"/>
      <c r="L9" s="295"/>
      <c r="M9" s="296"/>
      <c r="N9" s="2"/>
      <c r="O9" s="2"/>
      <c r="P9" s="2"/>
      <c r="Q9" s="2"/>
      <c r="R9" s="2"/>
      <c r="S9" s="2"/>
      <c r="T9" s="2"/>
      <c r="U9" s="2"/>
      <c r="V9" s="2"/>
      <c r="W9" s="2"/>
      <c r="X9" s="2"/>
      <c r="Y9" s="2"/>
      <c r="Z9" s="2"/>
      <c r="AA9" s="2"/>
    </row>
    <row r="10" spans="1:27" s="11" customFormat="1" ht="15" customHeight="1" x14ac:dyDescent="0.2">
      <c r="A10" s="2"/>
      <c r="B10" s="294"/>
      <c r="C10" s="12" t="s">
        <v>13</v>
      </c>
      <c r="D10" s="297" t="s">
        <v>14</v>
      </c>
      <c r="E10" s="297"/>
      <c r="F10" s="297"/>
      <c r="G10" s="297"/>
      <c r="H10" s="297"/>
      <c r="I10" s="297"/>
      <c r="J10" s="297"/>
      <c r="K10" s="297"/>
      <c r="L10" s="297"/>
      <c r="M10" s="298"/>
      <c r="N10" s="2"/>
      <c r="O10" s="2"/>
      <c r="P10" s="2"/>
      <c r="Q10" s="2"/>
      <c r="R10" s="2"/>
      <c r="S10" s="2"/>
      <c r="T10" s="2"/>
      <c r="U10" s="2"/>
      <c r="V10" s="2"/>
      <c r="W10" s="2"/>
      <c r="X10" s="2"/>
      <c r="Y10" s="2"/>
      <c r="Z10" s="2"/>
      <c r="AA10" s="2"/>
    </row>
    <row r="11" spans="1:27" s="11" customFormat="1" ht="15" customHeight="1" x14ac:dyDescent="0.2">
      <c r="A11" s="2"/>
      <c r="B11" s="294"/>
      <c r="C11" s="12" t="s">
        <v>15</v>
      </c>
      <c r="D11" s="297" t="s">
        <v>16</v>
      </c>
      <c r="E11" s="297"/>
      <c r="F11" s="297"/>
      <c r="G11" s="297"/>
      <c r="H11" s="297"/>
      <c r="I11" s="297"/>
      <c r="J11" s="297"/>
      <c r="K11" s="297"/>
      <c r="L11" s="297"/>
      <c r="M11" s="298"/>
      <c r="N11" s="2"/>
      <c r="O11" s="2"/>
      <c r="P11" s="2"/>
      <c r="Q11" s="2"/>
      <c r="R11" s="2"/>
      <c r="S11" s="2"/>
      <c r="T11" s="2"/>
      <c r="U11" s="2"/>
      <c r="V11" s="2"/>
      <c r="W11" s="2"/>
      <c r="X11" s="2"/>
      <c r="Y11" s="2"/>
      <c r="Z11" s="2"/>
      <c r="AA11" s="2"/>
    </row>
    <row r="12" spans="1:27" s="11" customFormat="1" ht="15" customHeight="1" x14ac:dyDescent="0.2">
      <c r="A12" s="2"/>
      <c r="B12" s="294"/>
      <c r="C12" s="12" t="s">
        <v>17</v>
      </c>
      <c r="D12" s="297" t="s">
        <v>18</v>
      </c>
      <c r="E12" s="297"/>
      <c r="F12" s="297"/>
      <c r="G12" s="297"/>
      <c r="H12" s="297"/>
      <c r="I12" s="297"/>
      <c r="J12" s="297"/>
      <c r="K12" s="297"/>
      <c r="L12" s="297"/>
      <c r="M12" s="298"/>
      <c r="N12" s="2"/>
      <c r="O12" s="2"/>
      <c r="P12" s="2"/>
      <c r="Q12" s="2"/>
      <c r="R12" s="2"/>
      <c r="S12" s="2"/>
      <c r="T12" s="2"/>
      <c r="U12" s="2"/>
      <c r="V12" s="2"/>
      <c r="W12" s="2"/>
      <c r="X12" s="2"/>
      <c r="Y12" s="2"/>
      <c r="Z12" s="2"/>
      <c r="AA12" s="2"/>
    </row>
    <row r="13" spans="1:27" ht="15" customHeight="1" x14ac:dyDescent="0.2">
      <c r="B13" s="311" t="s">
        <v>19</v>
      </c>
      <c r="C13" s="13" t="s">
        <v>426</v>
      </c>
      <c r="D13" s="313" t="s">
        <v>428</v>
      </c>
      <c r="E13" s="313"/>
      <c r="F13" s="313"/>
      <c r="G13" s="313"/>
      <c r="H13" s="313"/>
      <c r="I13" s="313"/>
      <c r="J13" s="313"/>
      <c r="K13" s="313"/>
      <c r="L13" s="313"/>
      <c r="M13" s="314"/>
      <c r="N13" s="2"/>
      <c r="O13" s="2"/>
    </row>
    <row r="14" spans="1:27" ht="15" customHeight="1" x14ac:dyDescent="0.2">
      <c r="B14" s="311"/>
      <c r="C14" s="13" t="s">
        <v>262</v>
      </c>
      <c r="D14" s="313" t="s">
        <v>427</v>
      </c>
      <c r="E14" s="313"/>
      <c r="F14" s="313"/>
      <c r="G14" s="313"/>
      <c r="H14" s="313"/>
      <c r="I14" s="313"/>
      <c r="J14" s="313"/>
      <c r="K14" s="313"/>
      <c r="L14" s="313"/>
      <c r="M14" s="314"/>
      <c r="N14" s="2"/>
      <c r="O14" s="2"/>
    </row>
    <row r="15" spans="1:27" ht="15" customHeight="1" x14ac:dyDescent="0.2">
      <c r="B15" s="311"/>
      <c r="C15" s="13" t="s">
        <v>20</v>
      </c>
      <c r="D15" s="313" t="s">
        <v>21</v>
      </c>
      <c r="E15" s="313"/>
      <c r="F15" s="313"/>
      <c r="G15" s="313"/>
      <c r="H15" s="313"/>
      <c r="I15" s="313"/>
      <c r="J15" s="313"/>
      <c r="K15" s="313"/>
      <c r="L15" s="313"/>
      <c r="M15" s="314"/>
      <c r="N15" s="2"/>
      <c r="O15" s="2"/>
    </row>
    <row r="16" spans="1:27" ht="15" customHeight="1" x14ac:dyDescent="0.2">
      <c r="B16" s="311"/>
      <c r="C16" s="14" t="s">
        <v>22</v>
      </c>
      <c r="D16" s="313" t="s">
        <v>22</v>
      </c>
      <c r="E16" s="313"/>
      <c r="F16" s="313"/>
      <c r="G16" s="313"/>
      <c r="H16" s="313"/>
      <c r="I16" s="313"/>
      <c r="J16" s="313"/>
      <c r="K16" s="313"/>
      <c r="L16" s="313"/>
      <c r="M16" s="314"/>
      <c r="N16" s="2"/>
      <c r="O16" s="2"/>
    </row>
    <row r="17" spans="2:16" ht="15" customHeight="1" thickBot="1" x14ac:dyDescent="0.25">
      <c r="B17" s="312"/>
      <c r="C17" s="15"/>
      <c r="D17" s="315"/>
      <c r="E17" s="315"/>
      <c r="F17" s="315"/>
      <c r="G17" s="315"/>
      <c r="H17" s="315"/>
      <c r="I17" s="315"/>
      <c r="J17" s="315"/>
      <c r="K17" s="315"/>
      <c r="L17" s="315"/>
      <c r="M17" s="316"/>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42054</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309" t="str">
        <f>"This document should be cited as: NETL (2015). NETL Life Cycle Inventory Data – Unit Process: "&amp;D3&amp;" - Version 01. U.S. Department of Energy, National Energy Technology Laboratory. Retrieved [date] from www.netl.doe.gov/LCA"</f>
        <v>This document should be cited as: NETL (2015). NETL Life Cycle Inventory Data – Unit Process: Fracturing Fluid Manufacturing - Version 01. U.S. Department of Energy, National Energy Technology Laboratory. Retrieved [date] from www.netl.doe.gov/LCA</v>
      </c>
      <c r="D26" s="309"/>
      <c r="E26" s="309"/>
      <c r="F26" s="309"/>
      <c r="G26" s="309"/>
      <c r="H26" s="309"/>
      <c r="I26" s="309"/>
      <c r="J26" s="309"/>
      <c r="K26" s="309"/>
      <c r="L26" s="309"/>
      <c r="M26" s="309"/>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310" t="s">
        <v>35</v>
      </c>
      <c r="D31" s="310"/>
      <c r="E31" s="310"/>
      <c r="F31" s="310"/>
      <c r="G31" s="310"/>
      <c r="H31" s="310"/>
      <c r="I31" s="310"/>
      <c r="J31" s="310"/>
      <c r="K31" s="310"/>
      <c r="L31" s="310"/>
      <c r="M31" s="310"/>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C26:M26"/>
    <mergeCell ref="C31:M31"/>
    <mergeCell ref="B13:B17"/>
    <mergeCell ref="D13:M13"/>
    <mergeCell ref="D14:M14"/>
    <mergeCell ref="D15:M15"/>
    <mergeCell ref="D16:M16"/>
    <mergeCell ref="D17:M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73"/>
  <sheetViews>
    <sheetView topLeftCell="A31" workbookViewId="0">
      <selection activeCell="D30" sqref="D30"/>
    </sheetView>
  </sheetViews>
  <sheetFormatPr defaultColWidth="9.140625" defaultRowHeight="12.75" x14ac:dyDescent="0.2"/>
  <cols>
    <col min="1" max="1" width="1.85546875" style="2" customWidth="1"/>
    <col min="2" max="2" width="3.5703125" style="77" customWidth="1"/>
    <col min="3" max="3" width="29.5703125" style="3" customWidth="1"/>
    <col min="4" max="4" width="55.85546875" style="3" customWidth="1"/>
    <col min="5" max="5" width="12.42578125" style="3" customWidth="1"/>
    <col min="6" max="6" width="14.1406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99" t="s">
        <v>0</v>
      </c>
      <c r="C1" s="299"/>
      <c r="D1" s="299"/>
      <c r="E1" s="299"/>
      <c r="F1" s="299"/>
      <c r="G1" s="299"/>
      <c r="H1" s="299"/>
      <c r="I1" s="299"/>
      <c r="J1" s="299"/>
      <c r="K1" s="299"/>
      <c r="L1" s="299"/>
      <c r="M1" s="299"/>
      <c r="N1" s="299"/>
      <c r="O1" s="299"/>
      <c r="P1" s="299"/>
      <c r="Q1" s="299"/>
    </row>
    <row r="2" spans="1:25" ht="20.25" x14ac:dyDescent="0.3">
      <c r="B2" s="299" t="s">
        <v>39</v>
      </c>
      <c r="C2" s="299"/>
      <c r="D2" s="299"/>
      <c r="E2" s="299"/>
      <c r="F2" s="299"/>
      <c r="G2" s="299"/>
      <c r="H2" s="299"/>
      <c r="I2" s="299"/>
      <c r="J2" s="299"/>
      <c r="K2" s="299"/>
      <c r="L2" s="299"/>
      <c r="M2" s="299"/>
      <c r="N2" s="299"/>
      <c r="O2" s="299"/>
      <c r="P2" s="299"/>
      <c r="Q2" s="299"/>
    </row>
    <row r="3" spans="1:25" ht="5.25" customHeight="1" x14ac:dyDescent="0.2">
      <c r="B3" s="9"/>
      <c r="C3" s="2"/>
      <c r="D3" s="2"/>
      <c r="E3" s="2"/>
      <c r="F3" s="2"/>
      <c r="G3" s="2"/>
      <c r="H3" s="2"/>
      <c r="J3" s="2"/>
      <c r="K3" s="2"/>
      <c r="L3" s="2"/>
      <c r="M3" s="2"/>
      <c r="N3" s="2"/>
      <c r="O3" s="2"/>
      <c r="P3" s="2"/>
    </row>
    <row r="4" spans="1:25" ht="13.5" thickBot="1" x14ac:dyDescent="0.25">
      <c r="B4" s="317" t="s">
        <v>40</v>
      </c>
      <c r="C4" s="317"/>
      <c r="D4" s="21" t="s">
        <v>237</v>
      </c>
      <c r="E4" s="22"/>
      <c r="F4" s="2"/>
      <c r="G4" s="2"/>
      <c r="H4" s="2"/>
      <c r="J4" s="2"/>
      <c r="K4" s="2"/>
      <c r="L4" s="2"/>
      <c r="M4" s="2"/>
      <c r="N4" s="2"/>
      <c r="O4" s="2"/>
      <c r="P4" s="2"/>
    </row>
    <row r="5" spans="1:25" ht="15" thickBot="1" x14ac:dyDescent="0.25">
      <c r="B5" s="317" t="s">
        <v>41</v>
      </c>
      <c r="C5" s="317"/>
      <c r="D5" s="23">
        <v>1</v>
      </c>
      <c r="E5" s="24" t="s">
        <v>234</v>
      </c>
      <c r="F5" s="25" t="s">
        <v>43</v>
      </c>
      <c r="G5" s="319" t="s">
        <v>235</v>
      </c>
      <c r="H5" s="319"/>
      <c r="I5" s="319"/>
      <c r="J5" s="319"/>
      <c r="K5" s="26"/>
      <c r="L5" s="26"/>
      <c r="M5" s="27" t="s">
        <v>17</v>
      </c>
      <c r="N5" s="200" t="str">
        <f>DQI!I7</f>
        <v>2,2,3,3,2</v>
      </c>
      <c r="O5" s="28"/>
      <c r="P5" s="17" t="s">
        <v>44</v>
      </c>
    </row>
    <row r="6" spans="1:25" ht="27.75" customHeight="1" x14ac:dyDescent="0.2">
      <c r="B6" s="320" t="s">
        <v>45</v>
      </c>
      <c r="C6" s="321"/>
      <c r="D6" s="322" t="s">
        <v>238</v>
      </c>
      <c r="E6" s="323"/>
      <c r="F6" s="323"/>
      <c r="G6" s="323"/>
      <c r="H6" s="323"/>
      <c r="I6" s="323"/>
      <c r="J6" s="323"/>
      <c r="K6" s="323"/>
      <c r="L6" s="323"/>
      <c r="M6" s="323"/>
      <c r="N6" s="323"/>
      <c r="O6" s="324"/>
      <c r="P6" s="29"/>
    </row>
    <row r="7" spans="1:25" ht="13.5" thickBot="1" x14ac:dyDescent="0.25">
      <c r="B7" s="9"/>
      <c r="C7" s="2"/>
      <c r="D7" s="2"/>
      <c r="E7" s="2"/>
      <c r="F7" s="2"/>
      <c r="G7" s="2"/>
      <c r="H7" s="2"/>
      <c r="J7" s="2"/>
      <c r="K7" s="2"/>
      <c r="L7" s="2"/>
      <c r="M7" s="2"/>
      <c r="N7" s="2"/>
      <c r="O7" s="2"/>
      <c r="P7" s="2"/>
    </row>
    <row r="8" spans="1:25" s="31" customFormat="1" ht="13.5" thickBot="1" x14ac:dyDescent="0.25">
      <c r="A8" s="30"/>
      <c r="B8" s="325" t="s">
        <v>46</v>
      </c>
      <c r="C8" s="326"/>
      <c r="D8" s="326"/>
      <c r="E8" s="326"/>
      <c r="F8" s="326"/>
      <c r="G8" s="326"/>
      <c r="H8" s="326"/>
      <c r="I8" s="326"/>
      <c r="J8" s="326"/>
      <c r="K8" s="326"/>
      <c r="L8" s="326"/>
      <c r="M8" s="326"/>
      <c r="N8" s="326"/>
      <c r="O8" s="326"/>
      <c r="P8" s="327"/>
      <c r="Q8" s="30"/>
      <c r="R8" s="30"/>
      <c r="S8" s="30"/>
      <c r="T8" s="30"/>
      <c r="U8" s="30"/>
      <c r="V8" s="30"/>
      <c r="W8" s="30"/>
      <c r="X8" s="30"/>
      <c r="Y8" s="30"/>
    </row>
    <row r="9" spans="1:25" x14ac:dyDescent="0.2">
      <c r="B9" s="9"/>
      <c r="C9" s="2"/>
      <c r="D9" s="2"/>
      <c r="E9" s="2"/>
      <c r="F9" s="2"/>
      <c r="G9" s="2"/>
      <c r="H9" s="2"/>
      <c r="J9" s="2"/>
      <c r="K9" s="2"/>
      <c r="L9" s="2"/>
      <c r="M9" s="2"/>
      <c r="N9" s="2"/>
      <c r="O9" s="2"/>
      <c r="P9" s="2"/>
    </row>
    <row r="10" spans="1:25" x14ac:dyDescent="0.2">
      <c r="B10" s="317" t="s">
        <v>47</v>
      </c>
      <c r="C10" s="317"/>
      <c r="D10" s="328" t="s">
        <v>240</v>
      </c>
      <c r="E10" s="329"/>
      <c r="F10" s="2"/>
      <c r="G10" s="32" t="s">
        <v>48</v>
      </c>
      <c r="H10" s="33"/>
      <c r="I10" s="33"/>
      <c r="J10" s="33"/>
      <c r="K10" s="33"/>
      <c r="L10" s="33"/>
      <c r="M10" s="33"/>
      <c r="N10" s="33"/>
      <c r="O10" s="34"/>
      <c r="P10" s="2"/>
    </row>
    <row r="11" spans="1:25" x14ac:dyDescent="0.2">
      <c r="B11" s="330" t="s">
        <v>49</v>
      </c>
      <c r="C11" s="331"/>
      <c r="D11" s="332" t="s">
        <v>506</v>
      </c>
      <c r="E11" s="329"/>
      <c r="F11" s="2"/>
      <c r="G11" s="35" t="str">
        <f>CONCATENATE("Reference Flow: ",D5," ",E5," of ",G5)</f>
        <v>Reference Flow: 1 m3 of Fracturing Fluid</v>
      </c>
      <c r="H11" s="36"/>
      <c r="I11" s="36"/>
      <c r="J11" s="36"/>
      <c r="K11" s="36"/>
      <c r="L11" s="36"/>
      <c r="M11" s="36"/>
      <c r="N11" s="36"/>
      <c r="O11" s="37"/>
      <c r="P11" s="2"/>
    </row>
    <row r="12" spans="1:25" x14ac:dyDescent="0.2">
      <c r="B12" s="317" t="s">
        <v>50</v>
      </c>
      <c r="C12" s="317"/>
      <c r="D12" s="318">
        <v>2008</v>
      </c>
      <c r="E12" s="318"/>
      <c r="F12" s="2"/>
      <c r="G12" s="35"/>
      <c r="H12" s="36"/>
      <c r="I12" s="36"/>
      <c r="J12" s="36"/>
      <c r="K12" s="36"/>
      <c r="L12" s="36"/>
      <c r="M12" s="36"/>
      <c r="N12" s="36"/>
      <c r="O12" s="37"/>
      <c r="P12" s="2"/>
    </row>
    <row r="13" spans="1:25" ht="12.75" customHeight="1" x14ac:dyDescent="0.2">
      <c r="B13" s="317" t="s">
        <v>51</v>
      </c>
      <c r="C13" s="317"/>
      <c r="D13" s="318" t="s">
        <v>95</v>
      </c>
      <c r="E13" s="318"/>
      <c r="F13" s="2"/>
      <c r="G13" s="333" t="s">
        <v>241</v>
      </c>
      <c r="H13" s="334"/>
      <c r="I13" s="334"/>
      <c r="J13" s="334"/>
      <c r="K13" s="334"/>
      <c r="L13" s="334"/>
      <c r="M13" s="334"/>
      <c r="N13" s="334"/>
      <c r="O13" s="335"/>
      <c r="P13" s="2"/>
    </row>
    <row r="14" spans="1:25" x14ac:dyDescent="0.2">
      <c r="B14" s="317" t="s">
        <v>52</v>
      </c>
      <c r="C14" s="317"/>
      <c r="D14" s="318" t="s">
        <v>101</v>
      </c>
      <c r="E14" s="318"/>
      <c r="F14" s="2"/>
      <c r="G14" s="333"/>
      <c r="H14" s="334"/>
      <c r="I14" s="334"/>
      <c r="J14" s="334"/>
      <c r="K14" s="334"/>
      <c r="L14" s="334"/>
      <c r="M14" s="334"/>
      <c r="N14" s="334"/>
      <c r="O14" s="335"/>
      <c r="P14" s="2"/>
    </row>
    <row r="15" spans="1:25" x14ac:dyDescent="0.2">
      <c r="B15" s="317" t="s">
        <v>53</v>
      </c>
      <c r="C15" s="317"/>
      <c r="D15" s="318" t="s">
        <v>505</v>
      </c>
      <c r="E15" s="318"/>
      <c r="F15" s="2"/>
      <c r="G15" s="333"/>
      <c r="H15" s="334"/>
      <c r="I15" s="334"/>
      <c r="J15" s="334"/>
      <c r="K15" s="334"/>
      <c r="L15" s="334"/>
      <c r="M15" s="334"/>
      <c r="N15" s="334"/>
      <c r="O15" s="335"/>
      <c r="P15" s="2"/>
    </row>
    <row r="16" spans="1:25" x14ac:dyDescent="0.2">
      <c r="B16" s="317" t="s">
        <v>54</v>
      </c>
      <c r="C16" s="317"/>
      <c r="D16" s="318" t="s">
        <v>102</v>
      </c>
      <c r="E16" s="318"/>
      <c r="F16" s="2"/>
      <c r="G16" s="333"/>
      <c r="H16" s="334"/>
      <c r="I16" s="334"/>
      <c r="J16" s="334"/>
      <c r="K16" s="334"/>
      <c r="L16" s="334"/>
      <c r="M16" s="334"/>
      <c r="N16" s="334"/>
      <c r="O16" s="335"/>
      <c r="P16" s="2"/>
    </row>
    <row r="17" spans="1:25" ht="23.45" customHeight="1" x14ac:dyDescent="0.2">
      <c r="B17" s="337" t="s">
        <v>55</v>
      </c>
      <c r="C17" s="338"/>
      <c r="D17" s="339"/>
      <c r="E17" s="339"/>
      <c r="F17" s="2"/>
      <c r="G17" s="38" t="s">
        <v>239</v>
      </c>
      <c r="H17" s="39"/>
      <c r="I17" s="39"/>
      <c r="J17" s="39"/>
      <c r="K17" s="39"/>
      <c r="L17" s="39"/>
      <c r="M17" s="39"/>
      <c r="N17" s="39"/>
      <c r="O17" s="40"/>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1" customFormat="1" ht="13.5" thickBot="1" x14ac:dyDescent="0.25">
      <c r="A20" s="30"/>
      <c r="B20" s="325" t="s">
        <v>56</v>
      </c>
      <c r="C20" s="326"/>
      <c r="D20" s="326"/>
      <c r="E20" s="326"/>
      <c r="F20" s="326"/>
      <c r="G20" s="326"/>
      <c r="H20" s="326"/>
      <c r="I20" s="326"/>
      <c r="J20" s="326"/>
      <c r="K20" s="326"/>
      <c r="L20" s="326"/>
      <c r="M20" s="326"/>
      <c r="N20" s="326"/>
      <c r="O20" s="326"/>
      <c r="P20" s="327"/>
      <c r="Q20" s="30"/>
      <c r="R20" s="30"/>
      <c r="S20" s="30"/>
      <c r="T20" s="30"/>
      <c r="U20" s="30"/>
      <c r="V20" s="30"/>
      <c r="W20" s="30"/>
      <c r="X20" s="30"/>
      <c r="Y20" s="30"/>
    </row>
    <row r="21" spans="1:25" x14ac:dyDescent="0.2">
      <c r="B21" s="9"/>
      <c r="C21" s="2"/>
      <c r="D21" s="2"/>
      <c r="E21" s="2"/>
      <c r="F21" s="2"/>
      <c r="G21" s="41" t="s">
        <v>57</v>
      </c>
      <c r="H21" s="2"/>
      <c r="J21" s="2"/>
      <c r="K21" s="2"/>
      <c r="L21" s="2"/>
      <c r="M21" s="2"/>
      <c r="N21" s="2"/>
      <c r="O21" s="2"/>
      <c r="P21" s="2"/>
    </row>
    <row r="22" spans="1:25" x14ac:dyDescent="0.2">
      <c r="B22" s="9"/>
      <c r="C22" s="42" t="s">
        <v>58</v>
      </c>
      <c r="D22" s="42" t="s">
        <v>59</v>
      </c>
      <c r="E22" s="42" t="s">
        <v>60</v>
      </c>
      <c r="F22" s="42" t="s">
        <v>61</v>
      </c>
      <c r="G22" s="42" t="s">
        <v>62</v>
      </c>
      <c r="H22" s="42" t="s">
        <v>63</v>
      </c>
      <c r="I22" s="42" t="s">
        <v>64</v>
      </c>
      <c r="J22" s="340" t="s">
        <v>65</v>
      </c>
      <c r="K22" s="341"/>
      <c r="L22" s="341"/>
      <c r="M22" s="341"/>
      <c r="N22" s="341"/>
      <c r="O22" s="341"/>
      <c r="P22" s="342"/>
    </row>
    <row r="23" spans="1:25" ht="14.25" x14ac:dyDescent="0.2">
      <c r="B23" s="17">
        <f t="shared" ref="B23:B38" si="0">LEN(C23)</f>
        <v>10</v>
      </c>
      <c r="C23" s="43" t="s">
        <v>231</v>
      </c>
      <c r="D23" s="292"/>
      <c r="E23" s="80">
        <f>'Water use'!G10</f>
        <v>490.99306081981689</v>
      </c>
      <c r="F23" s="263"/>
      <c r="G23" s="197"/>
      <c r="H23" s="198" t="s">
        <v>473</v>
      </c>
      <c r="I23" s="48" t="s">
        <v>546</v>
      </c>
      <c r="J23" s="336" t="s">
        <v>478</v>
      </c>
      <c r="K23" s="336"/>
      <c r="L23" s="336"/>
      <c r="M23" s="336"/>
      <c r="N23" s="336"/>
      <c r="O23" s="336"/>
      <c r="P23" s="336"/>
    </row>
    <row r="24" spans="1:25" ht="14.25" x14ac:dyDescent="0.2">
      <c r="B24" s="17">
        <f t="shared" si="0"/>
        <v>10</v>
      </c>
      <c r="C24" s="43" t="s">
        <v>232</v>
      </c>
      <c r="D24" s="44"/>
      <c r="E24" s="80">
        <f>'Water use'!G11</f>
        <v>327.32870721321132</v>
      </c>
      <c r="F24" s="271"/>
      <c r="G24" s="197"/>
      <c r="H24" s="198" t="s">
        <v>473</v>
      </c>
      <c r="I24" s="48" t="s">
        <v>546</v>
      </c>
      <c r="J24" s="336" t="s">
        <v>479</v>
      </c>
      <c r="K24" s="336"/>
      <c r="L24" s="336"/>
      <c r="M24" s="336"/>
      <c r="N24" s="336"/>
      <c r="O24" s="336"/>
      <c r="P24" s="336"/>
    </row>
    <row r="25" spans="1:25" ht="14.25" x14ac:dyDescent="0.2">
      <c r="B25" s="17">
        <f t="shared" si="0"/>
        <v>15</v>
      </c>
      <c r="C25" s="43" t="s">
        <v>242</v>
      </c>
      <c r="D25" s="44"/>
      <c r="E25" s="80">
        <f>Ingredients!J8</f>
        <v>0.72251612928927089</v>
      </c>
      <c r="F25" s="263"/>
      <c r="G25" s="47"/>
      <c r="H25" s="198" t="s">
        <v>473</v>
      </c>
      <c r="I25" s="48" t="s">
        <v>547</v>
      </c>
      <c r="J25" s="336" t="s">
        <v>480</v>
      </c>
      <c r="K25" s="336"/>
      <c r="L25" s="336"/>
      <c r="M25" s="336"/>
      <c r="N25" s="336"/>
      <c r="O25" s="336"/>
      <c r="P25" s="336"/>
    </row>
    <row r="26" spans="1:25" ht="14.25" x14ac:dyDescent="0.2">
      <c r="B26" s="17">
        <f t="shared" ref="B26" si="1">LEN(C26)</f>
        <v>4</v>
      </c>
      <c r="C26" s="43" t="s">
        <v>217</v>
      </c>
      <c r="D26" s="44"/>
      <c r="E26" s="80">
        <f>Ingredients!J3</f>
        <v>0.99345967777274757</v>
      </c>
      <c r="F26" s="263"/>
      <c r="G26" s="47"/>
      <c r="H26" s="198" t="s">
        <v>473</v>
      </c>
      <c r="I26" s="48" t="s">
        <v>548</v>
      </c>
      <c r="J26" s="336" t="s">
        <v>481</v>
      </c>
      <c r="K26" s="336"/>
      <c r="L26" s="336"/>
      <c r="M26" s="336"/>
      <c r="N26" s="336"/>
      <c r="O26" s="336"/>
      <c r="P26" s="336"/>
    </row>
    <row r="27" spans="1:25" ht="14.25" x14ac:dyDescent="0.2">
      <c r="B27" s="17">
        <f t="shared" si="0"/>
        <v>7</v>
      </c>
      <c r="C27" s="43" t="s">
        <v>218</v>
      </c>
      <c r="D27" s="44"/>
      <c r="E27" s="80">
        <f>Ingredients!J4</f>
        <v>9.0314516161158868E-3</v>
      </c>
      <c r="F27" s="263"/>
      <c r="G27" s="47"/>
      <c r="H27" s="198" t="s">
        <v>473</v>
      </c>
      <c r="I27" s="48" t="s">
        <v>547</v>
      </c>
      <c r="J27" s="336" t="s">
        <v>482</v>
      </c>
      <c r="K27" s="336"/>
      <c r="L27" s="336"/>
      <c r="M27" s="336"/>
      <c r="N27" s="336"/>
      <c r="O27" s="336"/>
      <c r="P27" s="336"/>
    </row>
    <row r="28" spans="1:25" ht="14.25" x14ac:dyDescent="0.2">
      <c r="B28" s="17">
        <f t="shared" ref="B28" si="2">LEN(C28)</f>
        <v>15</v>
      </c>
      <c r="C28" s="43" t="s">
        <v>243</v>
      </c>
      <c r="D28" s="44"/>
      <c r="E28" s="80">
        <f>Ingredients!J6</f>
        <v>9.0314516161158868E-3</v>
      </c>
      <c r="F28" s="263"/>
      <c r="G28" s="47"/>
      <c r="H28" s="198" t="s">
        <v>473</v>
      </c>
      <c r="I28" s="48" t="s">
        <v>547</v>
      </c>
      <c r="J28" s="336" t="s">
        <v>483</v>
      </c>
      <c r="K28" s="336"/>
      <c r="L28" s="336"/>
      <c r="M28" s="336"/>
      <c r="N28" s="336"/>
      <c r="O28" s="336"/>
      <c r="P28" s="336"/>
    </row>
    <row r="29" spans="1:25" ht="14.25" x14ac:dyDescent="0.2">
      <c r="B29" s="17">
        <f t="shared" si="0"/>
        <v>10</v>
      </c>
      <c r="C29" s="43" t="s">
        <v>244</v>
      </c>
      <c r="D29" s="44"/>
      <c r="E29" s="80">
        <f>Ingredients!J12</f>
        <v>3.6125806464463547E-2</v>
      </c>
      <c r="F29" s="263"/>
      <c r="G29" s="47"/>
      <c r="H29" s="198" t="s">
        <v>473</v>
      </c>
      <c r="I29" s="48" t="s">
        <v>547</v>
      </c>
      <c r="J29" s="336" t="s">
        <v>484</v>
      </c>
      <c r="K29" s="336"/>
      <c r="L29" s="336"/>
      <c r="M29" s="336"/>
      <c r="N29" s="336"/>
      <c r="O29" s="336"/>
      <c r="P29" s="336"/>
    </row>
    <row r="30" spans="1:25" ht="14.25" x14ac:dyDescent="0.2">
      <c r="B30" s="17">
        <f t="shared" si="0"/>
        <v>11</v>
      </c>
      <c r="C30" s="43" t="s">
        <v>220</v>
      </c>
      <c r="D30" s="44"/>
      <c r="E30" s="80">
        <f>Ingredients!J7</f>
        <v>5.4188709696695321E-2</v>
      </c>
      <c r="F30" s="263"/>
      <c r="G30" s="47"/>
      <c r="H30" s="198" t="s">
        <v>473</v>
      </c>
      <c r="I30" s="48" t="s">
        <v>549</v>
      </c>
      <c r="J30" s="336" t="s">
        <v>485</v>
      </c>
      <c r="K30" s="336"/>
      <c r="L30" s="336"/>
      <c r="M30" s="336"/>
      <c r="N30" s="336"/>
      <c r="O30" s="336"/>
      <c r="P30" s="336"/>
    </row>
    <row r="31" spans="1:25" ht="14.25" x14ac:dyDescent="0.2">
      <c r="B31" s="17">
        <f t="shared" ref="B31:B32" si="3">LEN(C31)</f>
        <v>7</v>
      </c>
      <c r="C31" s="43" t="s">
        <v>221</v>
      </c>
      <c r="D31" s="44"/>
      <c r="E31" s="80">
        <f>Ingredients!J5</f>
        <v>8.1283064545042985E-2</v>
      </c>
      <c r="F31" s="263"/>
      <c r="G31" s="47"/>
      <c r="H31" s="198" t="s">
        <v>473</v>
      </c>
      <c r="I31" s="48" t="s">
        <v>547</v>
      </c>
      <c r="J31" s="336" t="s">
        <v>486</v>
      </c>
      <c r="K31" s="336"/>
      <c r="L31" s="336"/>
      <c r="M31" s="336"/>
      <c r="N31" s="336"/>
      <c r="O31" s="336"/>
      <c r="P31" s="336"/>
    </row>
    <row r="32" spans="1:25" ht="14.25" x14ac:dyDescent="0.2">
      <c r="B32" s="17">
        <f t="shared" si="3"/>
        <v>15</v>
      </c>
      <c r="C32" s="43" t="s">
        <v>245</v>
      </c>
      <c r="D32" s="44"/>
      <c r="E32" s="80">
        <f>Ingredients!J15</f>
        <v>9.9345967777274752E-2</v>
      </c>
      <c r="F32" s="263"/>
      <c r="G32" s="47"/>
      <c r="H32" s="198" t="s">
        <v>473</v>
      </c>
      <c r="I32" s="48" t="s">
        <v>547</v>
      </c>
      <c r="J32" s="336" t="s">
        <v>487</v>
      </c>
      <c r="K32" s="336"/>
      <c r="L32" s="336"/>
      <c r="M32" s="336"/>
      <c r="N32" s="336"/>
      <c r="O32" s="336"/>
      <c r="P32" s="336"/>
    </row>
    <row r="33" spans="1:25" ht="14.25" x14ac:dyDescent="0.2">
      <c r="B33" s="17">
        <f t="shared" si="0"/>
        <v>13</v>
      </c>
      <c r="C33" s="43" t="s">
        <v>246</v>
      </c>
      <c r="D33" s="44"/>
      <c r="E33" s="80">
        <f>Ingredients!J18</f>
        <v>0.36125806464463545</v>
      </c>
      <c r="F33" s="263"/>
      <c r="G33" s="47"/>
      <c r="H33" s="198" t="s">
        <v>473</v>
      </c>
      <c r="I33" s="48" t="s">
        <v>547</v>
      </c>
      <c r="J33" s="336" t="s">
        <v>488</v>
      </c>
      <c r="K33" s="336"/>
      <c r="L33" s="336"/>
      <c r="M33" s="336"/>
      <c r="N33" s="336"/>
      <c r="O33" s="336"/>
      <c r="P33" s="336"/>
    </row>
    <row r="34" spans="1:25" ht="14.25" x14ac:dyDescent="0.2">
      <c r="B34" s="17">
        <f t="shared" si="0"/>
        <v>9</v>
      </c>
      <c r="C34" s="43" t="s">
        <v>247</v>
      </c>
      <c r="D34" s="44"/>
      <c r="E34" s="80">
        <f>Ingredients!J10</f>
        <v>0.45157258080579432</v>
      </c>
      <c r="F34" s="263"/>
      <c r="G34" s="47"/>
      <c r="H34" s="198" t="s">
        <v>473</v>
      </c>
      <c r="I34" s="48" t="s">
        <v>550</v>
      </c>
      <c r="J34" s="336" t="s">
        <v>489</v>
      </c>
      <c r="K34" s="336"/>
      <c r="L34" s="336"/>
      <c r="M34" s="336"/>
      <c r="N34" s="336"/>
      <c r="O34" s="336"/>
      <c r="P34" s="336"/>
    </row>
    <row r="35" spans="1:25" ht="14.25" x14ac:dyDescent="0.2">
      <c r="B35" s="17">
        <f t="shared" si="0"/>
        <v>3</v>
      </c>
      <c r="C35" s="43" t="s">
        <v>225</v>
      </c>
      <c r="D35" s="44"/>
      <c r="E35" s="80">
        <f>Ingredients!J13</f>
        <v>0.45157258080579432</v>
      </c>
      <c r="F35" s="263"/>
      <c r="G35" s="47"/>
      <c r="H35" s="198" t="s">
        <v>473</v>
      </c>
      <c r="I35" s="48" t="s">
        <v>547</v>
      </c>
      <c r="J35" s="336" t="s">
        <v>490</v>
      </c>
      <c r="K35" s="336"/>
      <c r="L35" s="336"/>
      <c r="M35" s="336"/>
      <c r="N35" s="336"/>
      <c r="O35" s="336"/>
      <c r="P35" s="336"/>
    </row>
    <row r="36" spans="1:25" ht="14.25" x14ac:dyDescent="0.2">
      <c r="B36" s="17">
        <f t="shared" si="0"/>
        <v>10</v>
      </c>
      <c r="C36" s="43" t="s">
        <v>226</v>
      </c>
      <c r="D36" s="44"/>
      <c r="E36" s="80">
        <f>Ingredients!J19</f>
        <v>0.72251612928927089</v>
      </c>
      <c r="F36" s="263"/>
      <c r="G36" s="47"/>
      <c r="H36" s="198" t="s">
        <v>473</v>
      </c>
      <c r="I36" s="48" t="s">
        <v>547</v>
      </c>
      <c r="J36" s="336" t="s">
        <v>491</v>
      </c>
      <c r="K36" s="336"/>
      <c r="L36" s="336"/>
      <c r="M36" s="336"/>
      <c r="N36" s="336"/>
      <c r="O36" s="336"/>
      <c r="P36" s="336"/>
    </row>
    <row r="37" spans="1:25" ht="14.25" x14ac:dyDescent="0.2">
      <c r="B37" s="17">
        <f t="shared" ref="B37" si="4">LEN(C37)</f>
        <v>4</v>
      </c>
      <c r="C37" s="43" t="s">
        <v>259</v>
      </c>
      <c r="D37" s="44"/>
      <c r="E37" s="80">
        <f>Ingredients!J17</f>
        <v>80.831491964237173</v>
      </c>
      <c r="F37" s="263"/>
      <c r="G37" s="47"/>
      <c r="H37" s="198" t="s">
        <v>473</v>
      </c>
      <c r="I37" s="48" t="s">
        <v>547</v>
      </c>
      <c r="J37" s="336" t="s">
        <v>566</v>
      </c>
      <c r="K37" s="336"/>
      <c r="L37" s="336"/>
      <c r="M37" s="336"/>
      <c r="N37" s="336"/>
      <c r="O37" s="336"/>
      <c r="P37" s="336"/>
    </row>
    <row r="38" spans="1:25" x14ac:dyDescent="0.2">
      <c r="B38" s="17">
        <f t="shared" si="0"/>
        <v>0</v>
      </c>
      <c r="C38" s="43"/>
      <c r="D38" s="44"/>
      <c r="E38" s="45"/>
      <c r="F38" s="46"/>
      <c r="G38" s="47"/>
      <c r="H38" s="48"/>
      <c r="I38" s="46"/>
      <c r="J38" s="332"/>
      <c r="K38" s="344"/>
      <c r="L38" s="344"/>
      <c r="M38" s="344"/>
      <c r="N38" s="344"/>
      <c r="O38" s="344"/>
      <c r="P38" s="345"/>
    </row>
    <row r="39" spans="1:25" x14ac:dyDescent="0.2">
      <c r="B39" s="9"/>
      <c r="C39" s="49" t="s">
        <v>66</v>
      </c>
      <c r="D39" s="50" t="s">
        <v>67</v>
      </c>
      <c r="E39" s="51"/>
      <c r="F39" s="51"/>
      <c r="G39" s="51"/>
      <c r="H39" s="52"/>
      <c r="I39" s="53"/>
      <c r="J39" s="54"/>
      <c r="K39" s="54"/>
      <c r="L39" s="54"/>
      <c r="M39" s="54"/>
      <c r="N39" s="54"/>
      <c r="O39" s="54"/>
      <c r="P39" s="55"/>
    </row>
    <row r="40" spans="1:25" ht="13.5" thickBot="1" x14ac:dyDescent="0.25">
      <c r="B40" s="9"/>
      <c r="C40" s="2"/>
      <c r="D40" s="2"/>
      <c r="E40" s="2"/>
      <c r="F40" s="2"/>
      <c r="G40" s="2"/>
      <c r="H40" s="2"/>
      <c r="J40" s="2"/>
      <c r="K40" s="2"/>
      <c r="L40" s="2"/>
      <c r="M40" s="2"/>
      <c r="N40" s="2"/>
      <c r="O40" s="2"/>
      <c r="P40" s="2"/>
    </row>
    <row r="41" spans="1:25" s="31" customFormat="1" ht="13.5" thickBot="1" x14ac:dyDescent="0.25">
      <c r="A41" s="30"/>
      <c r="B41" s="325" t="s">
        <v>68</v>
      </c>
      <c r="C41" s="326"/>
      <c r="D41" s="326"/>
      <c r="E41" s="326"/>
      <c r="F41" s="326"/>
      <c r="G41" s="326"/>
      <c r="H41" s="326"/>
      <c r="I41" s="326"/>
      <c r="J41" s="326"/>
      <c r="K41" s="326"/>
      <c r="L41" s="326"/>
      <c r="M41" s="326"/>
      <c r="N41" s="326"/>
      <c r="O41" s="326"/>
      <c r="P41" s="327"/>
      <c r="Q41" s="30"/>
      <c r="R41" s="30"/>
      <c r="S41" s="30"/>
      <c r="T41" s="30"/>
      <c r="U41" s="30"/>
      <c r="V41" s="30"/>
      <c r="W41" s="30"/>
      <c r="X41" s="30"/>
      <c r="Y41" s="30"/>
    </row>
    <row r="42" spans="1:25" x14ac:dyDescent="0.2">
      <c r="B42" s="9"/>
      <c r="C42" s="2"/>
      <c r="D42" s="2"/>
      <c r="E42" s="2"/>
      <c r="F42" s="2"/>
      <c r="G42" s="2"/>
      <c r="H42" s="41" t="s">
        <v>69</v>
      </c>
      <c r="J42" s="2"/>
      <c r="K42" s="2"/>
      <c r="L42" s="2"/>
      <c r="M42" s="2"/>
      <c r="N42" s="2"/>
      <c r="O42" s="2"/>
      <c r="P42" s="2"/>
    </row>
    <row r="43" spans="1:25" x14ac:dyDescent="0.2">
      <c r="B43" s="9"/>
      <c r="C43" s="42" t="s">
        <v>70</v>
      </c>
      <c r="D43" s="42" t="s">
        <v>71</v>
      </c>
      <c r="E43" s="42" t="s">
        <v>60</v>
      </c>
      <c r="F43" s="42" t="s">
        <v>72</v>
      </c>
      <c r="G43" s="42" t="s">
        <v>70</v>
      </c>
      <c r="H43" s="42" t="s">
        <v>63</v>
      </c>
      <c r="I43" s="42" t="s">
        <v>73</v>
      </c>
      <c r="J43" s="42" t="s">
        <v>74</v>
      </c>
      <c r="K43" s="42" t="s">
        <v>75</v>
      </c>
      <c r="L43" s="42" t="s">
        <v>76</v>
      </c>
      <c r="M43" s="42" t="s">
        <v>64</v>
      </c>
      <c r="N43" s="347" t="s">
        <v>65</v>
      </c>
      <c r="O43" s="347"/>
      <c r="P43" s="347"/>
      <c r="X43" s="30"/>
      <c r="Y43" s="30"/>
    </row>
    <row r="44" spans="1:25" customFormat="1" ht="15" x14ac:dyDescent="0.25">
      <c r="A44" s="2"/>
      <c r="B44" s="9"/>
      <c r="C44" s="43" t="s">
        <v>231</v>
      </c>
      <c r="D44" s="62" t="s">
        <v>77</v>
      </c>
      <c r="E44" s="56">
        <v>1</v>
      </c>
      <c r="F44" s="56" t="s">
        <v>42</v>
      </c>
      <c r="G44" s="57">
        <f>IF($C44="",1,VLOOKUP($C44,$C$22:$I$59,3,FALSE))</f>
        <v>490.99306081981689</v>
      </c>
      <c r="H44" s="57" t="s">
        <v>473</v>
      </c>
      <c r="I44" s="199">
        <f>IF(D44="","",E44*G44*$D$5)</f>
        <v>490.99306081981689</v>
      </c>
      <c r="J44" s="56" t="s">
        <v>42</v>
      </c>
      <c r="K44" s="60" t="s">
        <v>99</v>
      </c>
      <c r="L44" s="56" t="s">
        <v>103</v>
      </c>
      <c r="M44" s="48" t="s">
        <v>546</v>
      </c>
      <c r="N44" s="346" t="s">
        <v>233</v>
      </c>
      <c r="O44" s="346"/>
      <c r="P44" s="346"/>
      <c r="Q44" s="2"/>
      <c r="R44" s="2"/>
      <c r="S44" s="2"/>
      <c r="T44" s="2"/>
      <c r="U44" s="2"/>
      <c r="V44" s="2"/>
      <c r="W44" s="2"/>
    </row>
    <row r="45" spans="1:25" customFormat="1" ht="15" x14ac:dyDescent="0.25">
      <c r="A45" s="2"/>
      <c r="B45" s="9"/>
      <c r="C45" s="63" t="s">
        <v>232</v>
      </c>
      <c r="D45" s="64" t="s">
        <v>79</v>
      </c>
      <c r="E45" s="56">
        <v>1</v>
      </c>
      <c r="F45" s="56" t="s">
        <v>42</v>
      </c>
      <c r="G45" s="57">
        <f>IF($C45="",1,VLOOKUP($C45,$C$22:$I$59,3,FALSE))</f>
        <v>327.32870721321132</v>
      </c>
      <c r="H45" s="57" t="s">
        <v>473</v>
      </c>
      <c r="I45" s="199">
        <f>IF(D45="","",E45*G45*$D$5)</f>
        <v>327.32870721321132</v>
      </c>
      <c r="J45" s="56" t="s">
        <v>42</v>
      </c>
      <c r="K45" s="60" t="s">
        <v>99</v>
      </c>
      <c r="L45" s="56" t="s">
        <v>103</v>
      </c>
      <c r="M45" s="48" t="s">
        <v>546</v>
      </c>
      <c r="N45" s="346" t="s">
        <v>233</v>
      </c>
      <c r="O45" s="346"/>
      <c r="P45" s="346"/>
      <c r="Q45" s="2"/>
      <c r="R45" s="2"/>
      <c r="S45" s="2"/>
      <c r="T45" s="2"/>
      <c r="U45" s="2"/>
      <c r="V45" s="2"/>
      <c r="W45" s="2"/>
    </row>
    <row r="46" spans="1:25" ht="14.25" x14ac:dyDescent="0.2">
      <c r="B46" s="9"/>
      <c r="C46" s="43" t="s">
        <v>242</v>
      </c>
      <c r="D46" s="62" t="s">
        <v>405</v>
      </c>
      <c r="E46" s="56">
        <v>1</v>
      </c>
      <c r="F46" s="56" t="s">
        <v>42</v>
      </c>
      <c r="G46" s="57">
        <f t="shared" ref="G46:G59" si="5">IF($C46="",1,VLOOKUP($C46,$C$22:$H$39,3,FALSE))</f>
        <v>0.72251612928927089</v>
      </c>
      <c r="H46" s="57" t="s">
        <v>473</v>
      </c>
      <c r="I46" s="199">
        <f>IF(D46="","",E46*G46*$D$5)</f>
        <v>0.72251612928927089</v>
      </c>
      <c r="J46" s="56" t="s">
        <v>42</v>
      </c>
      <c r="K46" s="60" t="s">
        <v>94</v>
      </c>
      <c r="L46" s="56" t="s">
        <v>103</v>
      </c>
      <c r="M46" s="48" t="s">
        <v>547</v>
      </c>
      <c r="N46" s="343" t="s">
        <v>78</v>
      </c>
      <c r="O46" s="343"/>
      <c r="P46" s="343"/>
      <c r="X46" s="30"/>
      <c r="Y46" s="30"/>
    </row>
    <row r="47" spans="1:25" ht="14.25" x14ac:dyDescent="0.2">
      <c r="B47" s="9"/>
      <c r="C47" s="43" t="s">
        <v>217</v>
      </c>
      <c r="D47" s="64" t="s">
        <v>217</v>
      </c>
      <c r="E47" s="56">
        <v>1</v>
      </c>
      <c r="F47" s="56" t="s">
        <v>42</v>
      </c>
      <c r="G47" s="57">
        <f t="shared" si="5"/>
        <v>0.99345967777274757</v>
      </c>
      <c r="H47" s="57" t="s">
        <v>473</v>
      </c>
      <c r="I47" s="199">
        <f t="shared" ref="I47:I50" si="6">IF(D47="","",E47*G47*$D$5)</f>
        <v>0.99345967777274757</v>
      </c>
      <c r="J47" s="56" t="s">
        <v>42</v>
      </c>
      <c r="K47" s="60" t="s">
        <v>94</v>
      </c>
      <c r="L47" s="56" t="s">
        <v>103</v>
      </c>
      <c r="M47" s="48" t="s">
        <v>548</v>
      </c>
      <c r="N47" s="343" t="s">
        <v>78</v>
      </c>
      <c r="O47" s="343"/>
      <c r="P47" s="343"/>
      <c r="X47" s="30"/>
      <c r="Y47" s="30"/>
    </row>
    <row r="48" spans="1:25" ht="14.25" x14ac:dyDescent="0.2">
      <c r="B48" s="9"/>
      <c r="C48" s="43" t="s">
        <v>218</v>
      </c>
      <c r="D48" s="62" t="s">
        <v>218</v>
      </c>
      <c r="E48" s="56">
        <v>1</v>
      </c>
      <c r="F48" s="56" t="s">
        <v>42</v>
      </c>
      <c r="G48" s="57">
        <f t="shared" si="5"/>
        <v>9.0314516161158868E-3</v>
      </c>
      <c r="H48" s="57" t="s">
        <v>473</v>
      </c>
      <c r="I48" s="199">
        <f t="shared" si="6"/>
        <v>9.0314516161158868E-3</v>
      </c>
      <c r="J48" s="56" t="s">
        <v>42</v>
      </c>
      <c r="K48" s="60" t="s">
        <v>94</v>
      </c>
      <c r="L48" s="56" t="s">
        <v>103</v>
      </c>
      <c r="M48" s="48" t="s">
        <v>547</v>
      </c>
      <c r="N48" s="343" t="s">
        <v>78</v>
      </c>
      <c r="O48" s="343"/>
      <c r="P48" s="343"/>
      <c r="X48" s="30"/>
      <c r="Y48" s="30"/>
    </row>
    <row r="49" spans="1:25" ht="14.25" x14ac:dyDescent="0.2">
      <c r="B49" s="9"/>
      <c r="C49" s="43" t="s">
        <v>243</v>
      </c>
      <c r="D49" s="64" t="s">
        <v>406</v>
      </c>
      <c r="E49" s="56">
        <v>1</v>
      </c>
      <c r="F49" s="56" t="s">
        <v>42</v>
      </c>
      <c r="G49" s="57">
        <f t="shared" si="5"/>
        <v>9.0314516161158868E-3</v>
      </c>
      <c r="H49" s="57" t="s">
        <v>473</v>
      </c>
      <c r="I49" s="199">
        <f t="shared" si="6"/>
        <v>9.0314516161158868E-3</v>
      </c>
      <c r="J49" s="56" t="s">
        <v>42</v>
      </c>
      <c r="K49" s="60" t="s">
        <v>94</v>
      </c>
      <c r="L49" s="56" t="s">
        <v>103</v>
      </c>
      <c r="M49" s="48" t="s">
        <v>547</v>
      </c>
      <c r="N49" s="343" t="s">
        <v>78</v>
      </c>
      <c r="O49" s="343"/>
      <c r="P49" s="343"/>
      <c r="X49" s="30"/>
      <c r="Y49" s="30"/>
    </row>
    <row r="50" spans="1:25" ht="14.25" x14ac:dyDescent="0.2">
      <c r="B50" s="9"/>
      <c r="C50" s="43" t="s">
        <v>244</v>
      </c>
      <c r="D50" s="64" t="s">
        <v>236</v>
      </c>
      <c r="E50" s="56">
        <v>1</v>
      </c>
      <c r="F50" s="56" t="s">
        <v>42</v>
      </c>
      <c r="G50" s="57">
        <f t="shared" si="5"/>
        <v>3.6125806464463547E-2</v>
      </c>
      <c r="H50" s="57" t="s">
        <v>473</v>
      </c>
      <c r="I50" s="199">
        <f t="shared" si="6"/>
        <v>3.6125806464463547E-2</v>
      </c>
      <c r="J50" s="56" t="s">
        <v>42</v>
      </c>
      <c r="K50" s="60" t="s">
        <v>94</v>
      </c>
      <c r="L50" s="56" t="s">
        <v>103</v>
      </c>
      <c r="M50" s="48" t="s">
        <v>547</v>
      </c>
      <c r="N50" s="343" t="s">
        <v>78</v>
      </c>
      <c r="O50" s="343"/>
      <c r="P50" s="343"/>
      <c r="X50" s="30"/>
      <c r="Y50" s="30"/>
    </row>
    <row r="51" spans="1:25" ht="14.25" x14ac:dyDescent="0.2">
      <c r="B51" s="9"/>
      <c r="C51" s="43" t="s">
        <v>220</v>
      </c>
      <c r="D51" s="62" t="s">
        <v>220</v>
      </c>
      <c r="E51" s="56">
        <v>1</v>
      </c>
      <c r="F51" s="56" t="s">
        <v>42</v>
      </c>
      <c r="G51" s="57">
        <f t="shared" si="5"/>
        <v>5.4188709696695321E-2</v>
      </c>
      <c r="H51" s="57" t="s">
        <v>473</v>
      </c>
      <c r="I51" s="199">
        <f t="shared" ref="I51:I57" si="7">IF(D51="","",E51*G51*$D$5)</f>
        <v>5.4188709696695321E-2</v>
      </c>
      <c r="J51" s="56" t="s">
        <v>42</v>
      </c>
      <c r="K51" s="60" t="s">
        <v>94</v>
      </c>
      <c r="L51" s="56" t="s">
        <v>103</v>
      </c>
      <c r="M51" s="48" t="s">
        <v>549</v>
      </c>
      <c r="N51" s="343" t="s">
        <v>78</v>
      </c>
      <c r="O51" s="343"/>
      <c r="P51" s="343"/>
      <c r="X51" s="30"/>
      <c r="Y51" s="30"/>
    </row>
    <row r="52" spans="1:25" ht="14.25" x14ac:dyDescent="0.2">
      <c r="B52" s="9"/>
      <c r="C52" s="43" t="s">
        <v>221</v>
      </c>
      <c r="D52" s="64" t="s">
        <v>221</v>
      </c>
      <c r="E52" s="56">
        <v>1</v>
      </c>
      <c r="F52" s="56" t="s">
        <v>42</v>
      </c>
      <c r="G52" s="57">
        <f t="shared" si="5"/>
        <v>8.1283064545042985E-2</v>
      </c>
      <c r="H52" s="57" t="s">
        <v>473</v>
      </c>
      <c r="I52" s="199">
        <f t="shared" si="7"/>
        <v>8.1283064545042985E-2</v>
      </c>
      <c r="J52" s="56" t="s">
        <v>42</v>
      </c>
      <c r="K52" s="60" t="s">
        <v>94</v>
      </c>
      <c r="L52" s="56" t="s">
        <v>103</v>
      </c>
      <c r="M52" s="48" t="s">
        <v>547</v>
      </c>
      <c r="N52" s="343" t="s">
        <v>78</v>
      </c>
      <c r="O52" s="343"/>
      <c r="P52" s="343"/>
      <c r="X52" s="30"/>
      <c r="Y52" s="30"/>
    </row>
    <row r="53" spans="1:25" ht="14.25" x14ac:dyDescent="0.2">
      <c r="B53" s="9"/>
      <c r="C53" s="43" t="s">
        <v>245</v>
      </c>
      <c r="D53" s="62" t="s">
        <v>222</v>
      </c>
      <c r="E53" s="56">
        <v>1</v>
      </c>
      <c r="F53" s="56" t="s">
        <v>42</v>
      </c>
      <c r="G53" s="57">
        <f t="shared" si="5"/>
        <v>9.9345967777274752E-2</v>
      </c>
      <c r="H53" s="57" t="s">
        <v>473</v>
      </c>
      <c r="I53" s="199">
        <f t="shared" si="7"/>
        <v>9.9345967777274752E-2</v>
      </c>
      <c r="J53" s="56" t="s">
        <v>42</v>
      </c>
      <c r="K53" s="60" t="s">
        <v>94</v>
      </c>
      <c r="L53" s="56" t="s">
        <v>103</v>
      </c>
      <c r="M53" s="48" t="s">
        <v>547</v>
      </c>
      <c r="N53" s="343" t="s">
        <v>78</v>
      </c>
      <c r="O53" s="343"/>
      <c r="P53" s="343"/>
      <c r="X53" s="30"/>
      <c r="Y53" s="30"/>
    </row>
    <row r="54" spans="1:25" ht="14.25" x14ac:dyDescent="0.2">
      <c r="B54" s="9"/>
      <c r="C54" s="43" t="s">
        <v>246</v>
      </c>
      <c r="D54" s="64" t="s">
        <v>407</v>
      </c>
      <c r="E54" s="56">
        <v>1</v>
      </c>
      <c r="F54" s="56" t="s">
        <v>42</v>
      </c>
      <c r="G54" s="57">
        <f t="shared" si="5"/>
        <v>0.36125806464463545</v>
      </c>
      <c r="H54" s="57" t="s">
        <v>473</v>
      </c>
      <c r="I54" s="199">
        <f t="shared" si="7"/>
        <v>0.36125806464463545</v>
      </c>
      <c r="J54" s="56" t="s">
        <v>42</v>
      </c>
      <c r="K54" s="60" t="s">
        <v>94</v>
      </c>
      <c r="L54" s="56" t="s">
        <v>103</v>
      </c>
      <c r="M54" s="48" t="s">
        <v>547</v>
      </c>
      <c r="N54" s="343" t="s">
        <v>78</v>
      </c>
      <c r="O54" s="343"/>
      <c r="P54" s="343"/>
      <c r="X54" s="30"/>
      <c r="Y54" s="30"/>
    </row>
    <row r="55" spans="1:25" ht="14.25" x14ac:dyDescent="0.2">
      <c r="B55" s="9"/>
      <c r="C55" s="43" t="s">
        <v>247</v>
      </c>
      <c r="D55" s="64" t="s">
        <v>224</v>
      </c>
      <c r="E55" s="56">
        <v>1</v>
      </c>
      <c r="F55" s="56" t="s">
        <v>42</v>
      </c>
      <c r="G55" s="57">
        <f t="shared" si="5"/>
        <v>0.45157258080579432</v>
      </c>
      <c r="H55" s="57" t="s">
        <v>473</v>
      </c>
      <c r="I55" s="199">
        <f t="shared" si="7"/>
        <v>0.45157258080579432</v>
      </c>
      <c r="J55" s="56" t="s">
        <v>42</v>
      </c>
      <c r="K55" s="60" t="s">
        <v>94</v>
      </c>
      <c r="L55" s="56" t="s">
        <v>103</v>
      </c>
      <c r="M55" s="48" t="s">
        <v>550</v>
      </c>
      <c r="N55" s="343" t="s">
        <v>78</v>
      </c>
      <c r="O55" s="343"/>
      <c r="P55" s="343"/>
      <c r="X55" s="30"/>
      <c r="Y55" s="30"/>
    </row>
    <row r="56" spans="1:25" ht="14.25" x14ac:dyDescent="0.2">
      <c r="B56" s="9"/>
      <c r="C56" s="43" t="s">
        <v>225</v>
      </c>
      <c r="D56" s="64" t="s">
        <v>408</v>
      </c>
      <c r="E56" s="56">
        <v>1</v>
      </c>
      <c r="F56" s="56" t="s">
        <v>42</v>
      </c>
      <c r="G56" s="57">
        <f t="shared" si="5"/>
        <v>0.45157258080579432</v>
      </c>
      <c r="H56" s="57" t="s">
        <v>473</v>
      </c>
      <c r="I56" s="199">
        <f t="shared" si="7"/>
        <v>0.45157258080579432</v>
      </c>
      <c r="J56" s="56" t="s">
        <v>42</v>
      </c>
      <c r="K56" s="60" t="s">
        <v>94</v>
      </c>
      <c r="L56" s="56" t="s">
        <v>103</v>
      </c>
      <c r="M56" s="48" t="s">
        <v>547</v>
      </c>
      <c r="N56" s="343" t="s">
        <v>78</v>
      </c>
      <c r="O56" s="343"/>
      <c r="P56" s="343"/>
      <c r="X56" s="30"/>
      <c r="Y56" s="30"/>
    </row>
    <row r="57" spans="1:25" ht="14.25" x14ac:dyDescent="0.2">
      <c r="B57" s="9"/>
      <c r="C57" s="43" t="s">
        <v>226</v>
      </c>
      <c r="D57" s="63" t="s">
        <v>226</v>
      </c>
      <c r="E57" s="56">
        <v>1</v>
      </c>
      <c r="F57" s="56" t="s">
        <v>42</v>
      </c>
      <c r="G57" s="57">
        <f t="shared" si="5"/>
        <v>0.72251612928927089</v>
      </c>
      <c r="H57" s="57" t="s">
        <v>473</v>
      </c>
      <c r="I57" s="199">
        <f t="shared" si="7"/>
        <v>0.72251612928927089</v>
      </c>
      <c r="J57" s="56" t="s">
        <v>42</v>
      </c>
      <c r="K57" s="60" t="s">
        <v>94</v>
      </c>
      <c r="L57" s="56" t="s">
        <v>103</v>
      </c>
      <c r="M57" s="48" t="s">
        <v>547</v>
      </c>
      <c r="N57" s="343" t="s">
        <v>78</v>
      </c>
      <c r="O57" s="343"/>
      <c r="P57" s="343"/>
      <c r="X57" s="30"/>
      <c r="Y57" s="30"/>
    </row>
    <row r="58" spans="1:25" ht="14.25" x14ac:dyDescent="0.2">
      <c r="B58" s="9"/>
      <c r="C58" s="43" t="s">
        <v>259</v>
      </c>
      <c r="D58" s="64" t="s">
        <v>259</v>
      </c>
      <c r="E58" s="56">
        <v>1</v>
      </c>
      <c r="F58" s="56" t="s">
        <v>42</v>
      </c>
      <c r="G58" s="57">
        <f t="shared" si="5"/>
        <v>80.831491964237173</v>
      </c>
      <c r="H58" s="57" t="s">
        <v>473</v>
      </c>
      <c r="I58" s="199">
        <f t="shared" ref="I58:I59" si="8">IF(D58="","",E58*G58*$D$5)</f>
        <v>80.831491964237173</v>
      </c>
      <c r="J58" s="56" t="s">
        <v>42</v>
      </c>
      <c r="K58" s="60" t="s">
        <v>94</v>
      </c>
      <c r="L58" s="56" t="s">
        <v>103</v>
      </c>
      <c r="M58" s="48" t="s">
        <v>547</v>
      </c>
      <c r="N58" s="343" t="s">
        <v>78</v>
      </c>
      <c r="O58" s="343"/>
      <c r="P58" s="343"/>
      <c r="X58" s="30"/>
      <c r="Y58" s="30"/>
    </row>
    <row r="59" spans="1:25" x14ac:dyDescent="0.2">
      <c r="B59" s="9"/>
      <c r="C59" s="56"/>
      <c r="D59" s="63"/>
      <c r="E59" s="56"/>
      <c r="F59" s="56"/>
      <c r="G59" s="57">
        <f t="shared" si="5"/>
        <v>1</v>
      </c>
      <c r="H59" s="58" t="str">
        <f t="shared" ref="H59" si="9">IF($C59="","",VLOOKUP($C59,$C$22:$H$39,6,FALSE))</f>
        <v/>
      </c>
      <c r="I59" s="59" t="str">
        <f t="shared" si="8"/>
        <v/>
      </c>
      <c r="J59" s="56"/>
      <c r="K59" s="60"/>
      <c r="L59" s="56"/>
      <c r="M59" s="61"/>
      <c r="N59" s="350"/>
      <c r="O59" s="350"/>
      <c r="P59" s="350"/>
      <c r="X59" s="30"/>
      <c r="Y59" s="30"/>
    </row>
    <row r="60" spans="1:25" x14ac:dyDescent="0.2">
      <c r="B60" s="9"/>
      <c r="C60" s="65" t="s">
        <v>66</v>
      </c>
      <c r="D60" s="50" t="s">
        <v>67</v>
      </c>
      <c r="E60" s="66" t="s">
        <v>80</v>
      </c>
      <c r="F60" s="50"/>
      <c r="G60" s="50"/>
      <c r="H60" s="50"/>
      <c r="I60" s="66" t="s">
        <v>81</v>
      </c>
      <c r="J60" s="50"/>
      <c r="K60" s="66"/>
      <c r="L60" s="50" t="s">
        <v>82</v>
      </c>
      <c r="M60" s="67"/>
      <c r="N60" s="348"/>
      <c r="O60" s="348"/>
      <c r="P60" s="348"/>
      <c r="X60" s="30"/>
      <c r="Y60" s="30"/>
    </row>
    <row r="61" spans="1:25" s="2" customFormat="1" ht="13.5" thickBot="1" x14ac:dyDescent="0.25">
      <c r="B61" s="9"/>
      <c r="X61" s="30"/>
      <c r="Y61" s="30"/>
    </row>
    <row r="62" spans="1:25" s="31" customFormat="1" ht="13.5" thickBot="1" x14ac:dyDescent="0.25">
      <c r="A62" s="30"/>
      <c r="B62" s="325" t="s">
        <v>83</v>
      </c>
      <c r="C62" s="326"/>
      <c r="D62" s="326"/>
      <c r="E62" s="326"/>
      <c r="F62" s="326"/>
      <c r="G62" s="326"/>
      <c r="H62" s="326"/>
      <c r="I62" s="326"/>
      <c r="J62" s="326"/>
      <c r="K62" s="326"/>
      <c r="L62" s="326"/>
      <c r="M62" s="326"/>
      <c r="N62" s="326"/>
      <c r="O62" s="326"/>
      <c r="P62" s="327"/>
      <c r="Q62" s="30"/>
      <c r="R62" s="30"/>
      <c r="S62" s="30"/>
      <c r="T62" s="30"/>
      <c r="U62" s="30"/>
      <c r="V62" s="30"/>
      <c r="W62" s="30"/>
      <c r="X62" s="30"/>
      <c r="Y62" s="30"/>
    </row>
    <row r="63" spans="1:25" x14ac:dyDescent="0.2">
      <c r="B63" s="9"/>
      <c r="C63" s="2"/>
      <c r="D63" s="2"/>
      <c r="E63" s="2"/>
      <c r="F63" s="2"/>
      <c r="G63" s="2"/>
      <c r="H63" s="41" t="s">
        <v>84</v>
      </c>
      <c r="J63" s="2"/>
      <c r="K63" s="2"/>
      <c r="L63" s="2"/>
      <c r="M63" s="2"/>
      <c r="N63" s="2"/>
      <c r="O63" s="2"/>
      <c r="P63" s="2"/>
      <c r="X63" s="30"/>
      <c r="Y63" s="30"/>
    </row>
    <row r="64" spans="1:25" x14ac:dyDescent="0.2">
      <c r="B64" s="9"/>
      <c r="C64" s="42" t="s">
        <v>70</v>
      </c>
      <c r="D64" s="42" t="s">
        <v>71</v>
      </c>
      <c r="E64" s="42" t="s">
        <v>60</v>
      </c>
      <c r="F64" s="42" t="s">
        <v>72</v>
      </c>
      <c r="G64" s="42" t="s">
        <v>70</v>
      </c>
      <c r="H64" s="42" t="s">
        <v>63</v>
      </c>
      <c r="I64" s="42" t="s">
        <v>73</v>
      </c>
      <c r="J64" s="42" t="s">
        <v>74</v>
      </c>
      <c r="K64" s="42" t="s">
        <v>75</v>
      </c>
      <c r="L64" s="42" t="s">
        <v>76</v>
      </c>
      <c r="M64" s="42" t="s">
        <v>64</v>
      </c>
      <c r="N64" s="347" t="s">
        <v>65</v>
      </c>
      <c r="O64" s="347"/>
      <c r="P64" s="347"/>
      <c r="X64" s="30"/>
      <c r="Y64" s="30"/>
    </row>
    <row r="65" spans="2:25" ht="14.25" x14ac:dyDescent="0.2">
      <c r="B65" s="9"/>
      <c r="C65" s="68"/>
      <c r="D65" s="69" t="str">
        <f>CONCATENATE(G5)</f>
        <v>Fracturing Fluid</v>
      </c>
      <c r="E65" s="70">
        <v>1</v>
      </c>
      <c r="F65" s="56" t="s">
        <v>404</v>
      </c>
      <c r="G65" s="57">
        <f>IF($C65="",1,VLOOKUP($C65,$C$22:$H$39,3,FALSE))</f>
        <v>1</v>
      </c>
      <c r="H65" s="58" t="str">
        <f>IF($C65="","",VLOOKUP($C65,$C$22:$H$39,6,FALSE))</f>
        <v/>
      </c>
      <c r="I65" s="59">
        <f>IF(D65="","",E65*G65*$D$5)</f>
        <v>1</v>
      </c>
      <c r="J65" s="56" t="s">
        <v>404</v>
      </c>
      <c r="K65" s="60" t="s">
        <v>94</v>
      </c>
      <c r="L65" s="56" t="s">
        <v>109</v>
      </c>
      <c r="M65" s="71"/>
      <c r="N65" s="349" t="s">
        <v>85</v>
      </c>
      <c r="O65" s="349"/>
      <c r="P65" s="349"/>
      <c r="X65" s="30"/>
      <c r="Y65" s="30"/>
    </row>
    <row r="66" spans="2:25" x14ac:dyDescent="0.2">
      <c r="B66" s="9"/>
      <c r="C66" s="63"/>
      <c r="D66" s="72"/>
      <c r="E66" s="70"/>
      <c r="F66" s="70"/>
      <c r="G66" s="57">
        <f>IF($C66="",1,VLOOKUP($C66,$C$22:$H$39,3,FALSE))</f>
        <v>1</v>
      </c>
      <c r="H66" s="58" t="str">
        <f>IF($C66="","",VLOOKUP($C66,$C$22:$H$39,6,FALSE))</f>
        <v/>
      </c>
      <c r="I66" s="59" t="str">
        <f>IF(D66="","",E66*G66*$D$5)</f>
        <v/>
      </c>
      <c r="J66" s="70"/>
      <c r="K66" s="60"/>
      <c r="L66" s="56"/>
      <c r="M66" s="61"/>
      <c r="N66" s="349"/>
      <c r="O66" s="349"/>
      <c r="P66" s="349"/>
      <c r="X66" s="30"/>
      <c r="Y66" s="30"/>
    </row>
    <row r="67" spans="2:25" x14ac:dyDescent="0.2">
      <c r="B67" s="9"/>
      <c r="C67" s="65" t="s">
        <v>66</v>
      </c>
      <c r="D67" s="73" t="s">
        <v>67</v>
      </c>
      <c r="E67" s="66" t="s">
        <v>80</v>
      </c>
      <c r="F67" s="50"/>
      <c r="G67" s="74"/>
      <c r="H67" s="75"/>
      <c r="I67" s="75"/>
      <c r="J67" s="50"/>
      <c r="K67" s="66"/>
      <c r="L67" s="50" t="s">
        <v>82</v>
      </c>
      <c r="M67" s="67"/>
      <c r="N67" s="348"/>
      <c r="O67" s="348"/>
      <c r="P67" s="348"/>
      <c r="X67" s="30"/>
      <c r="Y67" s="30"/>
    </row>
    <row r="68" spans="2:25" x14ac:dyDescent="0.2">
      <c r="B68" s="9"/>
      <c r="C68" s="2"/>
      <c r="D68" s="2"/>
      <c r="E68" s="2"/>
      <c r="F68" s="2"/>
      <c r="G68" s="2"/>
      <c r="H68" s="2"/>
      <c r="J68" s="2"/>
      <c r="K68" s="2"/>
      <c r="L68" s="2"/>
      <c r="M68" s="2"/>
      <c r="N68" s="2"/>
      <c r="O68" s="2"/>
      <c r="P68" s="2"/>
      <c r="X68" s="30"/>
      <c r="Y68" s="30"/>
    </row>
    <row r="69" spans="2:25" x14ac:dyDescent="0.2">
      <c r="B69" s="9"/>
      <c r="C69" s="2"/>
      <c r="D69" s="2"/>
      <c r="E69" s="2"/>
      <c r="F69" s="2"/>
      <c r="G69" s="2"/>
      <c r="H69" s="2"/>
      <c r="J69" s="2"/>
      <c r="K69" s="2"/>
      <c r="L69" s="2"/>
      <c r="M69" s="2"/>
      <c r="N69" s="2"/>
      <c r="O69" s="2"/>
      <c r="P69" s="2"/>
    </row>
    <row r="70" spans="2:25" x14ac:dyDescent="0.2">
      <c r="B70" s="9"/>
      <c r="C70" s="2"/>
      <c r="D70" s="2"/>
      <c r="E70" s="2"/>
      <c r="F70" s="2"/>
      <c r="G70" s="2" t="s">
        <v>403</v>
      </c>
      <c r="H70" s="2"/>
      <c r="J70" s="2"/>
      <c r="K70" s="2"/>
      <c r="L70" s="2"/>
      <c r="M70" s="2"/>
      <c r="N70" s="2"/>
      <c r="O70" s="2"/>
      <c r="P70" s="2"/>
    </row>
    <row r="71" spans="2:25" x14ac:dyDescent="0.2">
      <c r="B71" s="9"/>
      <c r="C71" s="2"/>
      <c r="D71" s="2"/>
      <c r="E71" s="2"/>
      <c r="F71" s="2"/>
      <c r="G71" s="2"/>
      <c r="H71" s="2"/>
      <c r="J71" s="2"/>
      <c r="K71" s="2"/>
      <c r="L71" s="2"/>
      <c r="M71" s="2"/>
      <c r="N71" s="2"/>
      <c r="O71" s="2"/>
      <c r="P71" s="2"/>
    </row>
    <row r="72" spans="2:25" x14ac:dyDescent="0.2">
      <c r="B72" s="9"/>
      <c r="C72" s="2"/>
      <c r="D72" s="2"/>
      <c r="E72" s="2"/>
      <c r="F72" s="2"/>
      <c r="G72" s="2"/>
      <c r="H72" s="2"/>
      <c r="J72" s="2"/>
      <c r="K72" s="2"/>
      <c r="L72" s="2"/>
      <c r="M72" s="2"/>
      <c r="N72" s="2"/>
      <c r="O72" s="2"/>
      <c r="P72" s="2"/>
    </row>
    <row r="73" spans="2:25" x14ac:dyDescent="0.2">
      <c r="B73" s="9"/>
      <c r="C73" s="2"/>
      <c r="D73" s="2"/>
      <c r="E73" s="2"/>
      <c r="F73" s="2"/>
      <c r="G73" s="2"/>
      <c r="H73" s="2"/>
      <c r="J73" s="2"/>
      <c r="K73" s="2"/>
      <c r="L73" s="2"/>
      <c r="M73" s="2"/>
      <c r="N73" s="2"/>
      <c r="O73" s="2"/>
      <c r="P73" s="2"/>
    </row>
    <row r="74" spans="2:25" x14ac:dyDescent="0.2">
      <c r="B74" s="9"/>
      <c r="C74" s="2"/>
      <c r="D74" s="2"/>
      <c r="E74" s="2"/>
      <c r="F74" s="2"/>
      <c r="G74" s="2"/>
      <c r="H74" s="2"/>
      <c r="J74" s="2"/>
      <c r="K74" s="2"/>
      <c r="L74" s="2"/>
      <c r="M74" s="2"/>
      <c r="N74" s="2"/>
      <c r="O74" s="2"/>
      <c r="P74" s="2"/>
    </row>
    <row r="75" spans="2:25" x14ac:dyDescent="0.2">
      <c r="B75" s="9"/>
      <c r="C75" s="2"/>
      <c r="D75" s="2"/>
      <c r="E75" s="2"/>
      <c r="F75" s="2"/>
      <c r="G75" s="2"/>
      <c r="H75" s="2"/>
      <c r="J75" s="2"/>
      <c r="K75" s="2"/>
      <c r="L75" s="2"/>
      <c r="M75" s="2"/>
      <c r="N75" s="2"/>
      <c r="O75" s="2"/>
      <c r="P75" s="2"/>
    </row>
    <row r="76" spans="2:25" x14ac:dyDescent="0.2">
      <c r="B76" s="9"/>
      <c r="C76" s="2"/>
      <c r="D76" s="2"/>
      <c r="E76" s="2"/>
      <c r="F76" s="2"/>
      <c r="G76" s="2"/>
      <c r="H76" s="2"/>
      <c r="J76" s="2"/>
      <c r="K76" s="2"/>
      <c r="L76" s="2"/>
      <c r="M76" s="2"/>
      <c r="N76" s="2"/>
      <c r="O76" s="2"/>
      <c r="P76" s="2"/>
    </row>
    <row r="77" spans="2:25" x14ac:dyDescent="0.2">
      <c r="B77" s="9"/>
      <c r="C77" s="2"/>
      <c r="D77" s="2"/>
      <c r="E77" s="2"/>
      <c r="F77" s="2"/>
      <c r="G77" s="2"/>
      <c r="H77" s="2"/>
      <c r="J77" s="2"/>
      <c r="K77" s="2"/>
      <c r="L77" s="2"/>
      <c r="M77" s="2"/>
      <c r="N77" s="2"/>
      <c r="O77" s="2"/>
      <c r="P77" s="2"/>
    </row>
    <row r="78" spans="2:25" x14ac:dyDescent="0.2">
      <c r="B78" s="9"/>
      <c r="C78" s="2"/>
      <c r="D78" s="2"/>
      <c r="E78" s="2"/>
      <c r="F78" s="2"/>
      <c r="G78" s="2"/>
      <c r="H78" s="2"/>
      <c r="J78" s="2"/>
      <c r="K78" s="2"/>
      <c r="L78" s="2"/>
      <c r="M78" s="2"/>
      <c r="N78" s="2"/>
      <c r="O78" s="2"/>
      <c r="P78" s="2"/>
    </row>
    <row r="79" spans="2:25" x14ac:dyDescent="0.2">
      <c r="B79" s="9"/>
      <c r="C79" s="2"/>
      <c r="D79" s="2"/>
      <c r="E79" s="2"/>
      <c r="F79" s="2"/>
      <c r="G79" s="2"/>
      <c r="H79" s="2"/>
      <c r="J79" s="2"/>
      <c r="K79" s="2"/>
      <c r="L79" s="2"/>
      <c r="M79" s="2"/>
      <c r="N79" s="2"/>
      <c r="O79" s="2"/>
      <c r="P79" s="2"/>
    </row>
    <row r="80" spans="2:25"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2:16" x14ac:dyDescent="0.2">
      <c r="B97" s="9"/>
      <c r="C97" s="2"/>
      <c r="D97" s="2"/>
      <c r="E97" s="2"/>
      <c r="F97" s="2"/>
      <c r="G97" s="2"/>
      <c r="H97" s="2"/>
      <c r="J97" s="2"/>
      <c r="K97" s="2"/>
      <c r="L97" s="2"/>
      <c r="M97" s="2"/>
      <c r="N97" s="2"/>
      <c r="O97" s="2"/>
      <c r="P97" s="2"/>
    </row>
    <row r="98" spans="2:16" x14ac:dyDescent="0.2">
      <c r="B98" s="9"/>
      <c r="C98" s="2"/>
      <c r="D98" s="2"/>
      <c r="E98" s="2"/>
      <c r="F98" s="2"/>
      <c r="G98" s="2"/>
      <c r="H98" s="2"/>
      <c r="J98" s="2"/>
      <c r="K98" s="2"/>
      <c r="L98" s="2"/>
      <c r="M98" s="2"/>
      <c r="N98" s="2"/>
      <c r="O98" s="2"/>
      <c r="P98" s="2"/>
    </row>
    <row r="99" spans="2:16" x14ac:dyDescent="0.2">
      <c r="B99" s="9"/>
      <c r="C99" s="2"/>
      <c r="D99" s="2"/>
      <c r="E99" s="2"/>
      <c r="F99" s="2"/>
      <c r="G99" s="2"/>
      <c r="H99" s="2"/>
      <c r="J99" s="2"/>
      <c r="K99" s="2"/>
      <c r="L99" s="2"/>
      <c r="M99" s="2"/>
      <c r="N99" s="2"/>
      <c r="O99" s="2"/>
      <c r="P99" s="2"/>
    </row>
    <row r="100" spans="2:16" x14ac:dyDescent="0.2">
      <c r="B100" s="9"/>
      <c r="C100" s="2"/>
      <c r="D100" s="2"/>
      <c r="E100" s="2"/>
      <c r="F100" s="2"/>
      <c r="G100" s="2"/>
      <c r="H100" s="2"/>
      <c r="J100" s="2"/>
      <c r="K100" s="2"/>
      <c r="L100" s="2"/>
      <c r="M100" s="2"/>
      <c r="N100" s="2"/>
      <c r="O100" s="2"/>
      <c r="P100" s="2"/>
    </row>
    <row r="101" spans="2:16" x14ac:dyDescent="0.2">
      <c r="B101" s="9"/>
      <c r="C101" s="2"/>
      <c r="D101" s="2"/>
      <c r="E101" s="2"/>
      <c r="F101" s="2"/>
      <c r="G101" s="2"/>
      <c r="H101" s="2"/>
      <c r="J101" s="2"/>
      <c r="K101" s="2"/>
      <c r="L101" s="2"/>
      <c r="M101" s="2"/>
      <c r="N101" s="2"/>
      <c r="O101" s="2"/>
      <c r="P101" s="2"/>
    </row>
    <row r="102" spans="2:16" x14ac:dyDescent="0.2">
      <c r="B102" s="9"/>
      <c r="C102" s="2"/>
      <c r="D102" s="2"/>
      <c r="E102" s="2"/>
      <c r="F102" s="2"/>
      <c r="G102" s="2"/>
      <c r="H102" s="2"/>
      <c r="J102" s="2"/>
      <c r="K102" s="2"/>
      <c r="L102" s="2"/>
      <c r="M102" s="2"/>
      <c r="N102" s="2"/>
      <c r="O102" s="2"/>
      <c r="P102" s="2"/>
    </row>
    <row r="103" spans="2:16" x14ac:dyDescent="0.2">
      <c r="B103" s="9"/>
      <c r="C103" s="2"/>
      <c r="D103" s="2"/>
      <c r="E103" s="2"/>
      <c r="F103" s="2"/>
      <c r="G103" s="2"/>
      <c r="H103" s="2"/>
      <c r="J103" s="2"/>
      <c r="K103" s="2"/>
      <c r="L103" s="2"/>
      <c r="M103" s="2"/>
      <c r="N103" s="2"/>
      <c r="O103" s="2"/>
      <c r="P103" s="2"/>
    </row>
    <row r="104" spans="2:16" x14ac:dyDescent="0.2">
      <c r="B104" s="9"/>
      <c r="C104" s="2"/>
      <c r="D104" s="2"/>
      <c r="E104" s="2"/>
      <c r="F104" s="2"/>
      <c r="G104" s="2"/>
      <c r="H104" s="2"/>
      <c r="J104" s="2"/>
      <c r="K104" s="2"/>
      <c r="L104" s="2"/>
      <c r="M104" s="2"/>
      <c r="N104" s="2"/>
      <c r="O104" s="2"/>
      <c r="P104" s="2"/>
    </row>
    <row r="105" spans="2:16" x14ac:dyDescent="0.2">
      <c r="B105" s="9"/>
      <c r="C105" s="2"/>
      <c r="D105" s="2"/>
      <c r="E105" s="2"/>
      <c r="F105" s="2"/>
      <c r="G105" s="2"/>
      <c r="H105" s="2"/>
      <c r="J105" s="2"/>
      <c r="K105" s="2"/>
      <c r="L105" s="2"/>
      <c r="M105" s="2"/>
      <c r="N105" s="2"/>
      <c r="O105" s="2"/>
      <c r="P105" s="2"/>
    </row>
    <row r="106" spans="2:16" x14ac:dyDescent="0.2">
      <c r="B106" s="9"/>
      <c r="C106" s="2"/>
      <c r="D106" s="2"/>
      <c r="E106" s="2"/>
      <c r="F106" s="2"/>
      <c r="G106" s="2"/>
      <c r="H106" s="2"/>
      <c r="J106" s="2"/>
      <c r="K106" s="2"/>
      <c r="L106" s="2"/>
      <c r="M106" s="2"/>
      <c r="N106" s="2"/>
      <c r="O106" s="2"/>
      <c r="P106" s="2"/>
    </row>
    <row r="107" spans="2:16" x14ac:dyDescent="0.2">
      <c r="B107" s="9"/>
      <c r="C107" s="2"/>
      <c r="D107" s="2"/>
      <c r="E107" s="2"/>
      <c r="F107" s="2"/>
      <c r="G107" s="2"/>
      <c r="H107" s="2"/>
      <c r="J107" s="2"/>
      <c r="K107" s="2"/>
      <c r="L107" s="2"/>
      <c r="M107" s="2"/>
      <c r="N107" s="2"/>
      <c r="O107" s="2"/>
      <c r="P107" s="2"/>
    </row>
    <row r="108" spans="2:16" x14ac:dyDescent="0.2">
      <c r="B108" s="9"/>
      <c r="C108" s="2"/>
      <c r="D108" s="2"/>
      <c r="E108" s="2"/>
      <c r="F108" s="2"/>
      <c r="G108" s="2"/>
      <c r="H108" s="2"/>
      <c r="J108" s="2"/>
      <c r="K108" s="2"/>
      <c r="L108" s="2"/>
      <c r="M108" s="2"/>
      <c r="N108" s="2"/>
      <c r="O108" s="2"/>
      <c r="P108" s="2"/>
    </row>
    <row r="109" spans="2:16" x14ac:dyDescent="0.2">
      <c r="B109" s="9"/>
      <c r="C109" s="2"/>
      <c r="D109" s="2"/>
      <c r="E109" s="2"/>
      <c r="F109" s="2"/>
      <c r="G109" s="2"/>
      <c r="H109" s="2"/>
      <c r="J109" s="2"/>
      <c r="K109" s="2"/>
      <c r="L109" s="2"/>
      <c r="M109" s="2"/>
      <c r="N109" s="2"/>
      <c r="O109" s="2"/>
      <c r="P109" s="2"/>
    </row>
    <row r="110" spans="2:16" x14ac:dyDescent="0.2">
      <c r="B110" s="9"/>
      <c r="C110" s="2"/>
      <c r="D110" s="2"/>
      <c r="E110" s="2"/>
      <c r="F110" s="2"/>
      <c r="G110" s="2"/>
      <c r="H110" s="2"/>
      <c r="J110" s="2"/>
      <c r="K110" s="2"/>
      <c r="L110" s="2"/>
      <c r="M110" s="2"/>
      <c r="N110" s="2"/>
      <c r="O110" s="2"/>
      <c r="P110" s="2"/>
    </row>
    <row r="111" spans="2:16" x14ac:dyDescent="0.2">
      <c r="B111" s="9"/>
      <c r="C111" s="2"/>
      <c r="D111" s="2"/>
      <c r="E111" s="2"/>
      <c r="F111" s="2"/>
      <c r="G111" s="2"/>
      <c r="H111" s="2"/>
      <c r="J111" s="2"/>
      <c r="K111" s="2"/>
      <c r="L111" s="2"/>
      <c r="M111" s="2"/>
      <c r="N111" s="2"/>
      <c r="O111" s="2"/>
      <c r="P111" s="2"/>
    </row>
    <row r="112" spans="2:16" x14ac:dyDescent="0.2">
      <c r="B112" s="9"/>
      <c r="C112" s="2"/>
      <c r="D112" s="2"/>
      <c r="E112" s="2"/>
      <c r="F112" s="2"/>
      <c r="G112" s="2"/>
      <c r="H112" s="2"/>
      <c r="J112" s="2"/>
      <c r="K112" s="2"/>
      <c r="L112" s="2"/>
      <c r="M112" s="2"/>
      <c r="N112" s="2"/>
      <c r="O112" s="2"/>
      <c r="P112" s="2"/>
    </row>
    <row r="113" spans="1:25" x14ac:dyDescent="0.2">
      <c r="B113" s="9"/>
      <c r="C113" s="2"/>
      <c r="D113" s="2"/>
      <c r="E113" s="2"/>
      <c r="F113" s="2"/>
      <c r="G113" s="2"/>
      <c r="H113" s="2"/>
      <c r="J113" s="2"/>
      <c r="K113" s="2"/>
      <c r="L113" s="2"/>
      <c r="M113" s="2"/>
      <c r="N113" s="2"/>
      <c r="O113" s="2"/>
      <c r="P113" s="2"/>
    </row>
    <row r="114" spans="1:25" x14ac:dyDescent="0.2">
      <c r="B114" s="9"/>
      <c r="C114" s="2"/>
      <c r="D114" s="2"/>
      <c r="E114" s="2"/>
      <c r="F114" s="2"/>
      <c r="G114" s="2"/>
      <c r="H114" s="2"/>
      <c r="J114" s="2"/>
      <c r="K114" s="2"/>
      <c r="L114" s="2"/>
      <c r="M114" s="2"/>
      <c r="N114" s="2"/>
      <c r="O114" s="2"/>
      <c r="P114" s="2"/>
    </row>
    <row r="115" spans="1:25" x14ac:dyDescent="0.2">
      <c r="B115" s="9"/>
      <c r="C115" s="2"/>
      <c r="D115" s="2"/>
      <c r="E115" s="2"/>
      <c r="F115" s="2"/>
      <c r="G115" s="2"/>
      <c r="H115" s="2"/>
      <c r="J115" s="2"/>
      <c r="K115" s="2"/>
      <c r="L115" s="2"/>
      <c r="M115" s="2"/>
      <c r="N115" s="2"/>
      <c r="O115" s="2"/>
      <c r="P115" s="2"/>
    </row>
    <row r="116" spans="1:25" x14ac:dyDescent="0.2">
      <c r="B116" s="9"/>
      <c r="C116" s="2"/>
      <c r="D116" s="2"/>
      <c r="E116" s="2"/>
      <c r="F116" s="2"/>
      <c r="G116" s="2"/>
      <c r="H116" s="2"/>
      <c r="J116" s="2"/>
      <c r="K116" s="2"/>
      <c r="L116" s="2"/>
      <c r="M116" s="2"/>
      <c r="N116" s="2"/>
      <c r="O116" s="2"/>
      <c r="P116" s="2"/>
    </row>
    <row r="117" spans="1:25" x14ac:dyDescent="0.2">
      <c r="B117" s="9"/>
      <c r="C117" s="2"/>
      <c r="D117" s="2"/>
      <c r="E117" s="2"/>
      <c r="F117" s="2"/>
      <c r="G117" s="2"/>
      <c r="H117" s="2"/>
      <c r="J117" s="2"/>
      <c r="K117" s="2"/>
      <c r="L117" s="2"/>
      <c r="M117" s="2"/>
      <c r="N117" s="2"/>
      <c r="O117" s="2"/>
      <c r="P117" s="2"/>
    </row>
    <row r="118" spans="1:25" x14ac:dyDescent="0.2">
      <c r="B118" s="9"/>
      <c r="C118" s="2"/>
      <c r="D118" s="2"/>
      <c r="E118" s="2"/>
      <c r="F118" s="2"/>
      <c r="G118" s="2"/>
      <c r="H118" s="2"/>
      <c r="J118" s="2"/>
      <c r="K118" s="2"/>
      <c r="L118" s="2"/>
      <c r="M118" s="2"/>
      <c r="N118" s="2"/>
      <c r="O118" s="2"/>
      <c r="P118" s="2"/>
    </row>
    <row r="119" spans="1:25" x14ac:dyDescent="0.2">
      <c r="B119" s="9"/>
      <c r="C119" s="2"/>
      <c r="D119" s="2"/>
      <c r="E119" s="2"/>
      <c r="F119" s="2"/>
      <c r="G119" s="2"/>
      <c r="H119" s="2"/>
      <c r="J119" s="2"/>
      <c r="K119" s="2"/>
      <c r="L119" s="2"/>
      <c r="M119" s="2"/>
      <c r="N119" s="2"/>
      <c r="O119" s="2"/>
      <c r="P119" s="2"/>
    </row>
    <row r="120" spans="1:25" x14ac:dyDescent="0.2">
      <c r="B120" s="9"/>
      <c r="C120" s="2"/>
      <c r="D120" s="2"/>
      <c r="E120" s="2"/>
      <c r="F120" s="2"/>
      <c r="G120" s="2"/>
      <c r="H120" s="2"/>
      <c r="J120" s="2"/>
      <c r="K120" s="2"/>
      <c r="L120" s="2"/>
      <c r="M120" s="2"/>
      <c r="N120" s="2"/>
      <c r="O120" s="2"/>
      <c r="P120" s="2"/>
    </row>
    <row r="121" spans="1:25" x14ac:dyDescent="0.2">
      <c r="B121" s="9"/>
      <c r="C121" s="2"/>
      <c r="D121" s="2"/>
      <c r="E121" s="2"/>
      <c r="F121" s="2"/>
      <c r="G121" s="2"/>
      <c r="H121" s="2"/>
      <c r="J121" s="2"/>
      <c r="K121" s="2"/>
      <c r="L121" s="2"/>
      <c r="M121" s="2"/>
      <c r="N121" s="2"/>
      <c r="O121" s="2"/>
      <c r="P121" s="2"/>
    </row>
    <row r="122" spans="1:25" x14ac:dyDescent="0.2">
      <c r="B122" s="9"/>
      <c r="C122" s="2"/>
      <c r="D122" s="2"/>
      <c r="E122" s="2"/>
      <c r="F122" s="2"/>
      <c r="G122" s="2"/>
      <c r="H122" s="2"/>
      <c r="J122" s="2"/>
      <c r="K122" s="2"/>
      <c r="L122" s="2"/>
      <c r="M122" s="2"/>
      <c r="N122" s="2"/>
      <c r="O122" s="2"/>
      <c r="P122" s="2"/>
    </row>
    <row r="123" spans="1:25" x14ac:dyDescent="0.2">
      <c r="B123" s="76" t="s">
        <v>86</v>
      </c>
      <c r="C123" s="2"/>
      <c r="D123" s="2"/>
      <c r="E123" s="2"/>
      <c r="F123" s="2"/>
      <c r="G123" s="2"/>
      <c r="H123" s="2"/>
      <c r="J123" s="2"/>
      <c r="K123" s="2"/>
      <c r="L123" s="2"/>
      <c r="M123" s="2"/>
      <c r="N123" s="2"/>
      <c r="O123" s="2"/>
      <c r="P123" s="2"/>
    </row>
    <row r="124" spans="1:25" s="77" customFormat="1" x14ac:dyDescent="0.2">
      <c r="A124" s="9"/>
      <c r="B124" s="9"/>
      <c r="C124" s="9" t="s">
        <v>87</v>
      </c>
      <c r="D124" s="9" t="s">
        <v>88</v>
      </c>
      <c r="E124" s="9" t="s">
        <v>89</v>
      </c>
      <c r="F124" s="9"/>
      <c r="G124" s="9"/>
      <c r="H124" s="9" t="s">
        <v>76</v>
      </c>
      <c r="I124" s="9"/>
      <c r="J124" s="9" t="s">
        <v>75</v>
      </c>
      <c r="K124" s="9"/>
      <c r="L124" s="9"/>
      <c r="M124" s="9"/>
      <c r="N124" s="9"/>
      <c r="O124" s="9"/>
      <c r="P124" s="9"/>
      <c r="Q124" s="9"/>
      <c r="R124" s="9"/>
      <c r="S124" s="9"/>
      <c r="T124" s="9"/>
      <c r="U124" s="9"/>
      <c r="V124" s="9"/>
      <c r="W124" s="9"/>
      <c r="X124" s="9"/>
      <c r="Y124" s="9"/>
    </row>
    <row r="125" spans="1:25" x14ac:dyDescent="0.2">
      <c r="B125" s="9"/>
      <c r="C125" s="78" t="s">
        <v>82</v>
      </c>
      <c r="D125" s="78" t="s">
        <v>82</v>
      </c>
      <c r="E125" s="78" t="s">
        <v>82</v>
      </c>
      <c r="F125" s="2"/>
      <c r="G125" s="2"/>
      <c r="H125" s="78" t="s">
        <v>82</v>
      </c>
      <c r="J125" s="2"/>
      <c r="K125" s="2"/>
      <c r="L125" s="2"/>
      <c r="M125" s="2"/>
      <c r="N125" s="2"/>
      <c r="O125" s="2"/>
      <c r="P125" s="2"/>
    </row>
    <row r="126" spans="1:25" x14ac:dyDescent="0.2">
      <c r="B126" s="9"/>
      <c r="C126" s="17" t="s">
        <v>90</v>
      </c>
      <c r="D126" s="2" t="s">
        <v>91</v>
      </c>
      <c r="E126" s="2" t="s">
        <v>92</v>
      </c>
      <c r="F126" s="2"/>
      <c r="G126" s="2"/>
      <c r="H126" s="2" t="s">
        <v>93</v>
      </c>
      <c r="J126" s="2" t="s">
        <v>94</v>
      </c>
      <c r="K126" s="2"/>
      <c r="L126" s="2"/>
      <c r="M126" s="2"/>
      <c r="N126" s="2"/>
      <c r="O126" s="2"/>
      <c r="P126" s="2"/>
    </row>
    <row r="127" spans="1:25" x14ac:dyDescent="0.2">
      <c r="B127" s="9"/>
      <c r="C127" s="2" t="s">
        <v>95</v>
      </c>
      <c r="D127" s="2" t="s">
        <v>96</v>
      </c>
      <c r="E127" s="2" t="s">
        <v>97</v>
      </c>
      <c r="F127" s="2"/>
      <c r="G127" s="2"/>
      <c r="H127" s="2" t="s">
        <v>98</v>
      </c>
      <c r="J127" s="2" t="s">
        <v>99</v>
      </c>
      <c r="K127" s="2"/>
      <c r="L127" s="2"/>
      <c r="M127" s="2"/>
      <c r="N127" s="2"/>
      <c r="O127" s="2"/>
      <c r="P127" s="2"/>
    </row>
    <row r="128" spans="1:25" x14ac:dyDescent="0.2">
      <c r="B128" s="9"/>
      <c r="C128" s="2" t="s">
        <v>100</v>
      </c>
      <c r="D128" s="2" t="s">
        <v>101</v>
      </c>
      <c r="E128" s="2" t="s">
        <v>102</v>
      </c>
      <c r="F128" s="2"/>
      <c r="G128" s="2"/>
      <c r="H128" s="2" t="s">
        <v>103</v>
      </c>
      <c r="J128" s="2"/>
      <c r="K128" s="2"/>
      <c r="L128" s="2"/>
      <c r="M128" s="2"/>
      <c r="N128" s="2"/>
      <c r="O128" s="2"/>
      <c r="P128" s="2"/>
    </row>
    <row r="129" spans="2:16" x14ac:dyDescent="0.2">
      <c r="B129" s="9"/>
      <c r="C129" s="2" t="s">
        <v>104</v>
      </c>
      <c r="D129" s="2" t="s">
        <v>105</v>
      </c>
      <c r="E129" s="2" t="s">
        <v>106</v>
      </c>
      <c r="F129" s="2"/>
      <c r="G129" s="2"/>
      <c r="H129" s="2" t="s">
        <v>107</v>
      </c>
      <c r="J129" s="2"/>
      <c r="K129" s="2"/>
      <c r="L129" s="2"/>
      <c r="M129" s="2"/>
      <c r="N129" s="2"/>
      <c r="O129" s="2"/>
      <c r="P129" s="2"/>
    </row>
    <row r="130" spans="2:16" x14ac:dyDescent="0.2">
      <c r="B130" s="9"/>
      <c r="C130" s="2" t="s">
        <v>108</v>
      </c>
      <c r="D130" s="2"/>
      <c r="E130" s="2" t="s">
        <v>109</v>
      </c>
      <c r="F130" s="2"/>
      <c r="G130" s="2"/>
      <c r="H130" s="2" t="s">
        <v>109</v>
      </c>
      <c r="J130" s="2"/>
      <c r="K130" s="2"/>
      <c r="L130" s="2"/>
      <c r="M130" s="2"/>
      <c r="N130" s="2"/>
      <c r="O130" s="2"/>
      <c r="P130" s="2"/>
    </row>
    <row r="131" spans="2:16" x14ac:dyDescent="0.2">
      <c r="B131" s="9"/>
      <c r="C131" s="2" t="s">
        <v>110</v>
      </c>
      <c r="D131" s="2"/>
      <c r="E131" s="2"/>
      <c r="F131" s="2"/>
      <c r="G131" s="2"/>
      <c r="H131" s="2"/>
      <c r="J131" s="2"/>
      <c r="K131" s="2"/>
      <c r="L131" s="2"/>
      <c r="M131" s="2"/>
      <c r="N131" s="2"/>
      <c r="O131" s="2"/>
      <c r="P131" s="2"/>
    </row>
    <row r="132" spans="2:16" x14ac:dyDescent="0.2">
      <c r="B132" s="9"/>
      <c r="C132" s="2" t="s">
        <v>111</v>
      </c>
      <c r="D132" s="2"/>
      <c r="E132" s="2"/>
      <c r="F132" s="2"/>
      <c r="G132" s="2"/>
      <c r="H132" s="2"/>
      <c r="J132" s="2"/>
      <c r="K132" s="2"/>
      <c r="L132" s="2"/>
      <c r="M132" s="2"/>
      <c r="N132" s="2"/>
      <c r="O132" s="2"/>
      <c r="P132" s="2"/>
    </row>
    <row r="133" spans="2:16" x14ac:dyDescent="0.2">
      <c r="B133" s="9"/>
      <c r="C133" s="2" t="s">
        <v>112</v>
      </c>
      <c r="D133" s="2"/>
      <c r="E133" s="2"/>
      <c r="F133" s="2"/>
      <c r="G133" s="2"/>
      <c r="H133" s="2"/>
      <c r="J133" s="2"/>
      <c r="K133" s="2"/>
      <c r="L133" s="2"/>
      <c r="M133" s="2"/>
      <c r="N133" s="2"/>
      <c r="O133" s="2"/>
      <c r="P133" s="2"/>
    </row>
    <row r="134" spans="2:16" x14ac:dyDescent="0.2">
      <c r="B134" s="9"/>
      <c r="C134" s="17" t="s">
        <v>113</v>
      </c>
      <c r="D134" s="2"/>
      <c r="E134" s="2"/>
      <c r="F134" s="2"/>
      <c r="G134" s="2"/>
      <c r="H134" s="2"/>
      <c r="J134" s="2"/>
      <c r="K134" s="2"/>
      <c r="L134" s="2"/>
      <c r="M134" s="2"/>
      <c r="N134" s="2"/>
      <c r="O134" s="2"/>
      <c r="P134" s="2"/>
    </row>
    <row r="135" spans="2:16" x14ac:dyDescent="0.2">
      <c r="B135" s="9"/>
    </row>
    <row r="136" spans="2:16" x14ac:dyDescent="0.2">
      <c r="B136" s="9"/>
    </row>
    <row r="137" spans="2:16" x14ac:dyDescent="0.2">
      <c r="B137" s="9"/>
    </row>
    <row r="138" spans="2:16" x14ac:dyDescent="0.2">
      <c r="B138" s="9"/>
    </row>
    <row r="139" spans="2:16" x14ac:dyDescent="0.2">
      <c r="B139" s="9"/>
    </row>
    <row r="140" spans="2:16" x14ac:dyDescent="0.2">
      <c r="B140" s="9"/>
    </row>
    <row r="141" spans="2:16" x14ac:dyDescent="0.2">
      <c r="B141" s="9"/>
    </row>
    <row r="142" spans="2:16" x14ac:dyDescent="0.2">
      <c r="B142" s="9"/>
    </row>
    <row r="143" spans="2:16" x14ac:dyDescent="0.2">
      <c r="B143" s="9"/>
    </row>
    <row r="144" spans="2:16"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sheetData>
  <sheetProtection formatCells="0" formatRows="0" insertRows="0" insertHyperlinks="0" deleteRows="0" selectLockedCells="1"/>
  <mergeCells count="67">
    <mergeCell ref="N56:P56"/>
    <mergeCell ref="N57:P57"/>
    <mergeCell ref="N55:P55"/>
    <mergeCell ref="N67:P67"/>
    <mergeCell ref="B62:P62"/>
    <mergeCell ref="N65:P65"/>
    <mergeCell ref="N66:P66"/>
    <mergeCell ref="N64:P64"/>
    <mergeCell ref="N60:P60"/>
    <mergeCell ref="N58:P58"/>
    <mergeCell ref="N59:P59"/>
    <mergeCell ref="J38:P38"/>
    <mergeCell ref="B41:P41"/>
    <mergeCell ref="J36:P36"/>
    <mergeCell ref="N50:P50"/>
    <mergeCell ref="N44:P44"/>
    <mergeCell ref="N45:P45"/>
    <mergeCell ref="N43:P43"/>
    <mergeCell ref="N54:P54"/>
    <mergeCell ref="N46:P46"/>
    <mergeCell ref="N47:P47"/>
    <mergeCell ref="N48:P48"/>
    <mergeCell ref="N49:P49"/>
    <mergeCell ref="N51:P51"/>
    <mergeCell ref="N52:P52"/>
    <mergeCell ref="N53:P53"/>
    <mergeCell ref="B17:C17"/>
    <mergeCell ref="D17:E17"/>
    <mergeCell ref="B20:P20"/>
    <mergeCell ref="J22:P22"/>
    <mergeCell ref="J23:P23"/>
    <mergeCell ref="J24:P24"/>
    <mergeCell ref="J28:P28"/>
    <mergeCell ref="J27:P27"/>
    <mergeCell ref="J26:P26"/>
    <mergeCell ref="J37:P37"/>
    <mergeCell ref="J33:P33"/>
    <mergeCell ref="J31:P31"/>
    <mergeCell ref="J32:P32"/>
    <mergeCell ref="J34:P34"/>
    <mergeCell ref="J35:P35"/>
    <mergeCell ref="J25:P25"/>
    <mergeCell ref="J29:P29"/>
    <mergeCell ref="J30:P30"/>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65:H67">
    <cfRule type="cellIs" dxfId="12" priority="21" stopIfTrue="1" operator="equal">
      <formula>0</formula>
    </cfRule>
  </conditionalFormatting>
  <conditionalFormatting sqref="G51:G55 G65:G67">
    <cfRule type="cellIs" dxfId="11" priority="20" stopIfTrue="1" operator="equal">
      <formula>1</formula>
    </cfRule>
  </conditionalFormatting>
  <conditionalFormatting sqref="G44:G45">
    <cfRule type="cellIs" dxfId="10" priority="18" stopIfTrue="1" operator="equal">
      <formula>1</formula>
    </cfRule>
  </conditionalFormatting>
  <conditionalFormatting sqref="G46:G50">
    <cfRule type="cellIs" dxfId="9" priority="14" stopIfTrue="1" operator="equal">
      <formula>1</formula>
    </cfRule>
  </conditionalFormatting>
  <conditionalFormatting sqref="H59">
    <cfRule type="cellIs" dxfId="8" priority="13" stopIfTrue="1" operator="equal">
      <formula>0</formula>
    </cfRule>
  </conditionalFormatting>
  <conditionalFormatting sqref="G58:G59">
    <cfRule type="cellIs" dxfId="7" priority="12" stopIfTrue="1" operator="equal">
      <formula>1</formula>
    </cfRule>
  </conditionalFormatting>
  <conditionalFormatting sqref="G56:G57">
    <cfRule type="cellIs" dxfId="6" priority="10" stopIfTrue="1" operator="equal">
      <formula>1</formula>
    </cfRule>
  </conditionalFormatting>
  <conditionalFormatting sqref="H45:H58">
    <cfRule type="cellIs" dxfId="5" priority="1" stopIfTrue="1" operator="equal">
      <formula>1</formula>
    </cfRule>
  </conditionalFormatting>
  <conditionalFormatting sqref="H44">
    <cfRule type="cellIs" dxfId="4" priority="2" stopIfTrue="1" operator="equal">
      <formula>1</formula>
    </cfRule>
  </conditionalFormatting>
  <dataValidations count="8">
    <dataValidation type="list" allowBlank="1" showInputMessage="1" showErrorMessage="1" sqref="L44 L46:L59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JH65 WLX983053:WLX983060 WCB983053:WCB983060 VSF983053:VSF983060 VIJ983053:VIJ983060 UYN983053:UYN983060 UOR983053:UOR983060 UEV983053:UEV983060 TUZ983053:TUZ983060 TLD983053:TLD983060 TBH983053:TBH983060 SRL983053:SRL983060 SHP983053:SHP983060 RXT983053:RXT983060 RNX983053:RNX983060 REB983053:REB983060 QUF983053:QUF983060 QKJ983053:QKJ983060 QAN983053:QAN983060 PQR983053:PQR983060 PGV983053:PGV983060 OWZ983053:OWZ983060 OND983053:OND983060 ODH983053:ODH983060 NTL983053:NTL983060 NJP983053:NJP983060 MZT983053:MZT983060 MPX983053:MPX983060 MGB983053:MGB983060 LWF983053:LWF983060 LMJ983053:LMJ983060 LCN983053:LCN983060 KSR983053:KSR983060 KIV983053:KIV983060 JYZ983053:JYZ983060 JPD983053:JPD983060 JFH983053:JFH983060 IVL983053:IVL983060 ILP983053:ILP983060 IBT983053:IBT983060 HRX983053:HRX983060 HIB983053:HIB983060 GYF983053:GYF983060 GOJ983053:GOJ983060 GEN983053:GEN983060 FUR983053:FUR983060 FKV983053:FKV983060 FAZ983053:FAZ983060 ERD983053:ERD983060 EHH983053:EHH983060 DXL983053:DXL983060 DNP983053:DNP983060 DDT983053:DDT983060 CTX983053:CTX983060 CKB983053:CKB983060 CAF983053:CAF983060 BQJ983053:BQJ983060 BGN983053:BGN983060 AWR983053:AWR983060 AMV983053:AMV983060 ACZ983053:ACZ983060 TD983053:TD983060 JH983053:JH983060 L983053:L983060 WVT917517:WVT917524 WLX917517:WLX917524 WCB917517:WCB917524 VSF917517:VSF917524 VIJ917517:VIJ917524 UYN917517:UYN917524 UOR917517:UOR917524 UEV917517:UEV917524 TUZ917517:TUZ917524 TLD917517:TLD917524 TBH917517:TBH917524 SRL917517:SRL917524 SHP917517:SHP917524 RXT917517:RXT917524 RNX917517:RNX917524 REB917517:REB917524 QUF917517:QUF917524 QKJ917517:QKJ917524 QAN917517:QAN917524 PQR917517:PQR917524 PGV917517:PGV917524 OWZ917517:OWZ917524 OND917517:OND917524 ODH917517:ODH917524 NTL917517:NTL917524 NJP917517:NJP917524 MZT917517:MZT917524 MPX917517:MPX917524 MGB917517:MGB917524 LWF917517:LWF917524 LMJ917517:LMJ917524 LCN917517:LCN917524 KSR917517:KSR917524 KIV917517:KIV917524 JYZ917517:JYZ917524 JPD917517:JPD917524 JFH917517:JFH917524 IVL917517:IVL917524 ILP917517:ILP917524 IBT917517:IBT917524 HRX917517:HRX917524 HIB917517:HIB917524 GYF917517:GYF917524 GOJ917517:GOJ917524 GEN917517:GEN917524 FUR917517:FUR917524 FKV917517:FKV917524 FAZ917517:FAZ917524 ERD917517:ERD917524 EHH917517:EHH917524 DXL917517:DXL917524 DNP917517:DNP917524 DDT917517:DDT917524 CTX917517:CTX917524 CKB917517:CKB917524 CAF917517:CAF917524 BQJ917517:BQJ917524 BGN917517:BGN917524 AWR917517:AWR917524 AMV917517:AMV917524 ACZ917517:ACZ917524 TD917517:TD917524 JH917517:JH917524 L917517:L917524 WVT851981:WVT851988 WLX851981:WLX851988 WCB851981:WCB851988 VSF851981:VSF851988 VIJ851981:VIJ851988 UYN851981:UYN851988 UOR851981:UOR851988 UEV851981:UEV851988 TUZ851981:TUZ851988 TLD851981:TLD851988 TBH851981:TBH851988 SRL851981:SRL851988 SHP851981:SHP851988 RXT851981:RXT851988 RNX851981:RNX851988 REB851981:REB851988 QUF851981:QUF851988 QKJ851981:QKJ851988 QAN851981:QAN851988 PQR851981:PQR851988 PGV851981:PGV851988 OWZ851981:OWZ851988 OND851981:OND851988 ODH851981:ODH851988 NTL851981:NTL851988 NJP851981:NJP851988 MZT851981:MZT851988 MPX851981:MPX851988 MGB851981:MGB851988 LWF851981:LWF851988 LMJ851981:LMJ851988 LCN851981:LCN851988 KSR851981:KSR851988 KIV851981:KIV851988 JYZ851981:JYZ851988 JPD851981:JPD851988 JFH851981:JFH851988 IVL851981:IVL851988 ILP851981:ILP851988 IBT851981:IBT851988 HRX851981:HRX851988 HIB851981:HIB851988 GYF851981:GYF851988 GOJ851981:GOJ851988 GEN851981:GEN851988 FUR851981:FUR851988 FKV851981:FKV851988 FAZ851981:FAZ851988 ERD851981:ERD851988 EHH851981:EHH851988 DXL851981:DXL851988 DNP851981:DNP851988 DDT851981:DDT851988 CTX851981:CTX851988 CKB851981:CKB851988 CAF851981:CAF851988 BQJ851981:BQJ851988 BGN851981:BGN851988 AWR851981:AWR851988 AMV851981:AMV851988 ACZ851981:ACZ851988 TD851981:TD851988 JH851981:JH851988 L851981:L851988 WVT786445:WVT786452 WLX786445:WLX786452 WCB786445:WCB786452 VSF786445:VSF786452 VIJ786445:VIJ786452 UYN786445:UYN786452 UOR786445:UOR786452 UEV786445:UEV786452 TUZ786445:TUZ786452 TLD786445:TLD786452 TBH786445:TBH786452 SRL786445:SRL786452 SHP786445:SHP786452 RXT786445:RXT786452 RNX786445:RNX786452 REB786445:REB786452 QUF786445:QUF786452 QKJ786445:QKJ786452 QAN786445:QAN786452 PQR786445:PQR786452 PGV786445:PGV786452 OWZ786445:OWZ786452 OND786445:OND786452 ODH786445:ODH786452 NTL786445:NTL786452 NJP786445:NJP786452 MZT786445:MZT786452 MPX786445:MPX786452 MGB786445:MGB786452 LWF786445:LWF786452 LMJ786445:LMJ786452 LCN786445:LCN786452 KSR786445:KSR786452 KIV786445:KIV786452 JYZ786445:JYZ786452 JPD786445:JPD786452 JFH786445:JFH786452 IVL786445:IVL786452 ILP786445:ILP786452 IBT786445:IBT786452 HRX786445:HRX786452 HIB786445:HIB786452 GYF786445:GYF786452 GOJ786445:GOJ786452 GEN786445:GEN786452 FUR786445:FUR786452 FKV786445:FKV786452 FAZ786445:FAZ786452 ERD786445:ERD786452 EHH786445:EHH786452 DXL786445:DXL786452 DNP786445:DNP786452 DDT786445:DDT786452 CTX786445:CTX786452 CKB786445:CKB786452 CAF786445:CAF786452 BQJ786445:BQJ786452 BGN786445:BGN786452 AWR786445:AWR786452 AMV786445:AMV786452 ACZ786445:ACZ786452 TD786445:TD786452 JH786445:JH786452 L786445:L786452 WVT720909:WVT720916 WLX720909:WLX720916 WCB720909:WCB720916 VSF720909:VSF720916 VIJ720909:VIJ720916 UYN720909:UYN720916 UOR720909:UOR720916 UEV720909:UEV720916 TUZ720909:TUZ720916 TLD720909:TLD720916 TBH720909:TBH720916 SRL720909:SRL720916 SHP720909:SHP720916 RXT720909:RXT720916 RNX720909:RNX720916 REB720909:REB720916 QUF720909:QUF720916 QKJ720909:QKJ720916 QAN720909:QAN720916 PQR720909:PQR720916 PGV720909:PGV720916 OWZ720909:OWZ720916 OND720909:OND720916 ODH720909:ODH720916 NTL720909:NTL720916 NJP720909:NJP720916 MZT720909:MZT720916 MPX720909:MPX720916 MGB720909:MGB720916 LWF720909:LWF720916 LMJ720909:LMJ720916 LCN720909:LCN720916 KSR720909:KSR720916 KIV720909:KIV720916 JYZ720909:JYZ720916 JPD720909:JPD720916 JFH720909:JFH720916 IVL720909:IVL720916 ILP720909:ILP720916 IBT720909:IBT720916 HRX720909:HRX720916 HIB720909:HIB720916 GYF720909:GYF720916 GOJ720909:GOJ720916 GEN720909:GEN720916 FUR720909:FUR720916 FKV720909:FKV720916 FAZ720909:FAZ720916 ERD720909:ERD720916 EHH720909:EHH720916 DXL720909:DXL720916 DNP720909:DNP720916 DDT720909:DDT720916 CTX720909:CTX720916 CKB720909:CKB720916 CAF720909:CAF720916 BQJ720909:BQJ720916 BGN720909:BGN720916 AWR720909:AWR720916 AMV720909:AMV720916 ACZ720909:ACZ720916 TD720909:TD720916 JH720909:JH720916 L720909:L720916 WVT655373:WVT655380 WLX655373:WLX655380 WCB655373:WCB655380 VSF655373:VSF655380 VIJ655373:VIJ655380 UYN655373:UYN655380 UOR655373:UOR655380 UEV655373:UEV655380 TUZ655373:TUZ655380 TLD655373:TLD655380 TBH655373:TBH655380 SRL655373:SRL655380 SHP655373:SHP655380 RXT655373:RXT655380 RNX655373:RNX655380 REB655373:REB655380 QUF655373:QUF655380 QKJ655373:QKJ655380 QAN655373:QAN655380 PQR655373:PQR655380 PGV655373:PGV655380 OWZ655373:OWZ655380 OND655373:OND655380 ODH655373:ODH655380 NTL655373:NTL655380 NJP655373:NJP655380 MZT655373:MZT655380 MPX655373:MPX655380 MGB655373:MGB655380 LWF655373:LWF655380 LMJ655373:LMJ655380 LCN655373:LCN655380 KSR655373:KSR655380 KIV655373:KIV655380 JYZ655373:JYZ655380 JPD655373:JPD655380 JFH655373:JFH655380 IVL655373:IVL655380 ILP655373:ILP655380 IBT655373:IBT655380 HRX655373:HRX655380 HIB655373:HIB655380 GYF655373:GYF655380 GOJ655373:GOJ655380 GEN655373:GEN655380 FUR655373:FUR655380 FKV655373:FKV655380 FAZ655373:FAZ655380 ERD655373:ERD655380 EHH655373:EHH655380 DXL655373:DXL655380 DNP655373:DNP655380 DDT655373:DDT655380 CTX655373:CTX655380 CKB655373:CKB655380 CAF655373:CAF655380 BQJ655373:BQJ655380 BGN655373:BGN655380 AWR655373:AWR655380 AMV655373:AMV655380 ACZ655373:ACZ655380 TD655373:TD655380 JH655373:JH655380 L655373:L655380 WVT589837:WVT589844 WLX589837:WLX589844 WCB589837:WCB589844 VSF589837:VSF589844 VIJ589837:VIJ589844 UYN589837:UYN589844 UOR589837:UOR589844 UEV589837:UEV589844 TUZ589837:TUZ589844 TLD589837:TLD589844 TBH589837:TBH589844 SRL589837:SRL589844 SHP589837:SHP589844 RXT589837:RXT589844 RNX589837:RNX589844 REB589837:REB589844 QUF589837:QUF589844 QKJ589837:QKJ589844 QAN589837:QAN589844 PQR589837:PQR589844 PGV589837:PGV589844 OWZ589837:OWZ589844 OND589837:OND589844 ODH589837:ODH589844 NTL589837:NTL589844 NJP589837:NJP589844 MZT589837:MZT589844 MPX589837:MPX589844 MGB589837:MGB589844 LWF589837:LWF589844 LMJ589837:LMJ589844 LCN589837:LCN589844 KSR589837:KSR589844 KIV589837:KIV589844 JYZ589837:JYZ589844 JPD589837:JPD589844 JFH589837:JFH589844 IVL589837:IVL589844 ILP589837:ILP589844 IBT589837:IBT589844 HRX589837:HRX589844 HIB589837:HIB589844 GYF589837:GYF589844 GOJ589837:GOJ589844 GEN589837:GEN589844 FUR589837:FUR589844 FKV589837:FKV589844 FAZ589837:FAZ589844 ERD589837:ERD589844 EHH589837:EHH589844 DXL589837:DXL589844 DNP589837:DNP589844 DDT589837:DDT589844 CTX589837:CTX589844 CKB589837:CKB589844 CAF589837:CAF589844 BQJ589837:BQJ589844 BGN589837:BGN589844 AWR589837:AWR589844 AMV589837:AMV589844 ACZ589837:ACZ589844 TD589837:TD589844 JH589837:JH589844 L589837:L589844 WVT524301:WVT524308 WLX524301:WLX524308 WCB524301:WCB524308 VSF524301:VSF524308 VIJ524301:VIJ524308 UYN524301:UYN524308 UOR524301:UOR524308 UEV524301:UEV524308 TUZ524301:TUZ524308 TLD524301:TLD524308 TBH524301:TBH524308 SRL524301:SRL524308 SHP524301:SHP524308 RXT524301:RXT524308 RNX524301:RNX524308 REB524301:REB524308 QUF524301:QUF524308 QKJ524301:QKJ524308 QAN524301:QAN524308 PQR524301:PQR524308 PGV524301:PGV524308 OWZ524301:OWZ524308 OND524301:OND524308 ODH524301:ODH524308 NTL524301:NTL524308 NJP524301:NJP524308 MZT524301:MZT524308 MPX524301:MPX524308 MGB524301:MGB524308 LWF524301:LWF524308 LMJ524301:LMJ524308 LCN524301:LCN524308 KSR524301:KSR524308 KIV524301:KIV524308 JYZ524301:JYZ524308 JPD524301:JPD524308 JFH524301:JFH524308 IVL524301:IVL524308 ILP524301:ILP524308 IBT524301:IBT524308 HRX524301:HRX524308 HIB524301:HIB524308 GYF524301:GYF524308 GOJ524301:GOJ524308 GEN524301:GEN524308 FUR524301:FUR524308 FKV524301:FKV524308 FAZ524301:FAZ524308 ERD524301:ERD524308 EHH524301:EHH524308 DXL524301:DXL524308 DNP524301:DNP524308 DDT524301:DDT524308 CTX524301:CTX524308 CKB524301:CKB524308 CAF524301:CAF524308 BQJ524301:BQJ524308 BGN524301:BGN524308 AWR524301:AWR524308 AMV524301:AMV524308 ACZ524301:ACZ524308 TD524301:TD524308 JH524301:JH524308 L524301:L524308 WVT458765:WVT458772 WLX458765:WLX458772 WCB458765:WCB458772 VSF458765:VSF458772 VIJ458765:VIJ458772 UYN458765:UYN458772 UOR458765:UOR458772 UEV458765:UEV458772 TUZ458765:TUZ458772 TLD458765:TLD458772 TBH458765:TBH458772 SRL458765:SRL458772 SHP458765:SHP458772 RXT458765:RXT458772 RNX458765:RNX458772 REB458765:REB458772 QUF458765:QUF458772 QKJ458765:QKJ458772 QAN458765:QAN458772 PQR458765:PQR458772 PGV458765:PGV458772 OWZ458765:OWZ458772 OND458765:OND458772 ODH458765:ODH458772 NTL458765:NTL458772 NJP458765:NJP458772 MZT458765:MZT458772 MPX458765:MPX458772 MGB458765:MGB458772 LWF458765:LWF458772 LMJ458765:LMJ458772 LCN458765:LCN458772 KSR458765:KSR458772 KIV458765:KIV458772 JYZ458765:JYZ458772 JPD458765:JPD458772 JFH458765:JFH458772 IVL458765:IVL458772 ILP458765:ILP458772 IBT458765:IBT458772 HRX458765:HRX458772 HIB458765:HIB458772 GYF458765:GYF458772 GOJ458765:GOJ458772 GEN458765:GEN458772 FUR458765:FUR458772 FKV458765:FKV458772 FAZ458765:FAZ458772 ERD458765:ERD458772 EHH458765:EHH458772 DXL458765:DXL458772 DNP458765:DNP458772 DDT458765:DDT458772 CTX458765:CTX458772 CKB458765:CKB458772 CAF458765:CAF458772 BQJ458765:BQJ458772 BGN458765:BGN458772 AWR458765:AWR458772 AMV458765:AMV458772 ACZ458765:ACZ458772 TD458765:TD458772 JH458765:JH458772 L458765:L458772 WVT393229:WVT393236 WLX393229:WLX393236 WCB393229:WCB393236 VSF393229:VSF393236 VIJ393229:VIJ393236 UYN393229:UYN393236 UOR393229:UOR393236 UEV393229:UEV393236 TUZ393229:TUZ393236 TLD393229:TLD393236 TBH393229:TBH393236 SRL393229:SRL393236 SHP393229:SHP393236 RXT393229:RXT393236 RNX393229:RNX393236 REB393229:REB393236 QUF393229:QUF393236 QKJ393229:QKJ393236 QAN393229:QAN393236 PQR393229:PQR393236 PGV393229:PGV393236 OWZ393229:OWZ393236 OND393229:OND393236 ODH393229:ODH393236 NTL393229:NTL393236 NJP393229:NJP393236 MZT393229:MZT393236 MPX393229:MPX393236 MGB393229:MGB393236 LWF393229:LWF393236 LMJ393229:LMJ393236 LCN393229:LCN393236 KSR393229:KSR393236 KIV393229:KIV393236 JYZ393229:JYZ393236 JPD393229:JPD393236 JFH393229:JFH393236 IVL393229:IVL393236 ILP393229:ILP393236 IBT393229:IBT393236 HRX393229:HRX393236 HIB393229:HIB393236 GYF393229:GYF393236 GOJ393229:GOJ393236 GEN393229:GEN393236 FUR393229:FUR393236 FKV393229:FKV393236 FAZ393229:FAZ393236 ERD393229:ERD393236 EHH393229:EHH393236 DXL393229:DXL393236 DNP393229:DNP393236 DDT393229:DDT393236 CTX393229:CTX393236 CKB393229:CKB393236 CAF393229:CAF393236 BQJ393229:BQJ393236 BGN393229:BGN393236 AWR393229:AWR393236 AMV393229:AMV393236 ACZ393229:ACZ393236 TD393229:TD393236 JH393229:JH393236 L393229:L393236 WVT327693:WVT327700 WLX327693:WLX327700 WCB327693:WCB327700 VSF327693:VSF327700 VIJ327693:VIJ327700 UYN327693:UYN327700 UOR327693:UOR327700 UEV327693:UEV327700 TUZ327693:TUZ327700 TLD327693:TLD327700 TBH327693:TBH327700 SRL327693:SRL327700 SHP327693:SHP327700 RXT327693:RXT327700 RNX327693:RNX327700 REB327693:REB327700 QUF327693:QUF327700 QKJ327693:QKJ327700 QAN327693:QAN327700 PQR327693:PQR327700 PGV327693:PGV327700 OWZ327693:OWZ327700 OND327693:OND327700 ODH327693:ODH327700 NTL327693:NTL327700 NJP327693:NJP327700 MZT327693:MZT327700 MPX327693:MPX327700 MGB327693:MGB327700 LWF327693:LWF327700 LMJ327693:LMJ327700 LCN327693:LCN327700 KSR327693:KSR327700 KIV327693:KIV327700 JYZ327693:JYZ327700 JPD327693:JPD327700 JFH327693:JFH327700 IVL327693:IVL327700 ILP327693:ILP327700 IBT327693:IBT327700 HRX327693:HRX327700 HIB327693:HIB327700 GYF327693:GYF327700 GOJ327693:GOJ327700 GEN327693:GEN327700 FUR327693:FUR327700 FKV327693:FKV327700 FAZ327693:FAZ327700 ERD327693:ERD327700 EHH327693:EHH327700 DXL327693:DXL327700 DNP327693:DNP327700 DDT327693:DDT327700 CTX327693:CTX327700 CKB327693:CKB327700 CAF327693:CAF327700 BQJ327693:BQJ327700 BGN327693:BGN327700 AWR327693:AWR327700 AMV327693:AMV327700 ACZ327693:ACZ327700 TD327693:TD327700 JH327693:JH327700 L327693:L327700 WVT262157:WVT262164 WLX262157:WLX262164 WCB262157:WCB262164 VSF262157:VSF262164 VIJ262157:VIJ262164 UYN262157:UYN262164 UOR262157:UOR262164 UEV262157:UEV262164 TUZ262157:TUZ262164 TLD262157:TLD262164 TBH262157:TBH262164 SRL262157:SRL262164 SHP262157:SHP262164 RXT262157:RXT262164 RNX262157:RNX262164 REB262157:REB262164 QUF262157:QUF262164 QKJ262157:QKJ262164 QAN262157:QAN262164 PQR262157:PQR262164 PGV262157:PGV262164 OWZ262157:OWZ262164 OND262157:OND262164 ODH262157:ODH262164 NTL262157:NTL262164 NJP262157:NJP262164 MZT262157:MZT262164 MPX262157:MPX262164 MGB262157:MGB262164 LWF262157:LWF262164 LMJ262157:LMJ262164 LCN262157:LCN262164 KSR262157:KSR262164 KIV262157:KIV262164 JYZ262157:JYZ262164 JPD262157:JPD262164 JFH262157:JFH262164 IVL262157:IVL262164 ILP262157:ILP262164 IBT262157:IBT262164 HRX262157:HRX262164 HIB262157:HIB262164 GYF262157:GYF262164 GOJ262157:GOJ262164 GEN262157:GEN262164 FUR262157:FUR262164 FKV262157:FKV262164 FAZ262157:FAZ262164 ERD262157:ERD262164 EHH262157:EHH262164 DXL262157:DXL262164 DNP262157:DNP262164 DDT262157:DDT262164 CTX262157:CTX262164 CKB262157:CKB262164 CAF262157:CAF262164 BQJ262157:BQJ262164 BGN262157:BGN262164 AWR262157:AWR262164 AMV262157:AMV262164 ACZ262157:ACZ262164 TD262157:TD262164 JH262157:JH262164 L262157:L262164 WVT196621:WVT196628 WLX196621:WLX196628 WCB196621:WCB196628 VSF196621:VSF196628 VIJ196621:VIJ196628 UYN196621:UYN196628 UOR196621:UOR196628 UEV196621:UEV196628 TUZ196621:TUZ196628 TLD196621:TLD196628 TBH196621:TBH196628 SRL196621:SRL196628 SHP196621:SHP196628 RXT196621:RXT196628 RNX196621:RNX196628 REB196621:REB196628 QUF196621:QUF196628 QKJ196621:QKJ196628 QAN196621:QAN196628 PQR196621:PQR196628 PGV196621:PGV196628 OWZ196621:OWZ196628 OND196621:OND196628 ODH196621:ODH196628 NTL196621:NTL196628 NJP196621:NJP196628 MZT196621:MZT196628 MPX196621:MPX196628 MGB196621:MGB196628 LWF196621:LWF196628 LMJ196621:LMJ196628 LCN196621:LCN196628 KSR196621:KSR196628 KIV196621:KIV196628 JYZ196621:JYZ196628 JPD196621:JPD196628 JFH196621:JFH196628 IVL196621:IVL196628 ILP196621:ILP196628 IBT196621:IBT196628 HRX196621:HRX196628 HIB196621:HIB196628 GYF196621:GYF196628 GOJ196621:GOJ196628 GEN196621:GEN196628 FUR196621:FUR196628 FKV196621:FKV196628 FAZ196621:FAZ196628 ERD196621:ERD196628 EHH196621:EHH196628 DXL196621:DXL196628 DNP196621:DNP196628 DDT196621:DDT196628 CTX196621:CTX196628 CKB196621:CKB196628 CAF196621:CAF196628 BQJ196621:BQJ196628 BGN196621:BGN196628 AWR196621:AWR196628 AMV196621:AMV196628 ACZ196621:ACZ196628 TD196621:TD196628 JH196621:JH196628 L196621:L196628 WVT131085:WVT131092 WLX131085:WLX131092 WCB131085:WCB131092 VSF131085:VSF131092 VIJ131085:VIJ131092 UYN131085:UYN131092 UOR131085:UOR131092 UEV131085:UEV131092 TUZ131085:TUZ131092 TLD131085:TLD131092 TBH131085:TBH131092 SRL131085:SRL131092 SHP131085:SHP131092 RXT131085:RXT131092 RNX131085:RNX131092 REB131085:REB131092 QUF131085:QUF131092 QKJ131085:QKJ131092 QAN131085:QAN131092 PQR131085:PQR131092 PGV131085:PGV131092 OWZ131085:OWZ131092 OND131085:OND131092 ODH131085:ODH131092 NTL131085:NTL131092 NJP131085:NJP131092 MZT131085:MZT131092 MPX131085:MPX131092 MGB131085:MGB131092 LWF131085:LWF131092 LMJ131085:LMJ131092 LCN131085:LCN131092 KSR131085:KSR131092 KIV131085:KIV131092 JYZ131085:JYZ131092 JPD131085:JPD131092 JFH131085:JFH131092 IVL131085:IVL131092 ILP131085:ILP131092 IBT131085:IBT131092 HRX131085:HRX131092 HIB131085:HIB131092 GYF131085:GYF131092 GOJ131085:GOJ131092 GEN131085:GEN131092 FUR131085:FUR131092 FKV131085:FKV131092 FAZ131085:FAZ131092 ERD131085:ERD131092 EHH131085:EHH131092 DXL131085:DXL131092 DNP131085:DNP131092 DDT131085:DDT131092 CTX131085:CTX131092 CKB131085:CKB131092 CAF131085:CAF131092 BQJ131085:BQJ131092 BGN131085:BGN131092 AWR131085:AWR131092 AMV131085:AMV131092 ACZ131085:ACZ131092 TD131085:TD131092 JH131085:JH131092 L131085:L131092 WVT65549:WVT65556 WLX65549:WLX65556 WCB65549:WCB65556 VSF65549:VSF65556 VIJ65549:VIJ65556 UYN65549:UYN65556 UOR65549:UOR65556 UEV65549:UEV65556 TUZ65549:TUZ65556 TLD65549:TLD65556 TBH65549:TBH65556 SRL65549:SRL65556 SHP65549:SHP65556 RXT65549:RXT65556 RNX65549:RNX65556 REB65549:REB65556 QUF65549:QUF65556 QKJ65549:QKJ65556 QAN65549:QAN65556 PQR65549:PQR65556 PGV65549:PGV65556 OWZ65549:OWZ65556 OND65549:OND65556 ODH65549:ODH65556 NTL65549:NTL65556 NJP65549:NJP65556 MZT65549:MZT65556 MPX65549:MPX65556 MGB65549:MGB65556 LWF65549:LWF65556 LMJ65549:LMJ65556 LCN65549:LCN65556 KSR65549:KSR65556 KIV65549:KIV65556 JYZ65549:JYZ65556 JPD65549:JPD65556 JFH65549:JFH65556 IVL65549:IVL65556 ILP65549:ILP65556 IBT65549:IBT65556 HRX65549:HRX65556 HIB65549:HIB65556 GYF65549:GYF65556 GOJ65549:GOJ65556 GEN65549:GEN65556 FUR65549:FUR65556 FKV65549:FKV65556 FAZ65549:FAZ65556 ERD65549:ERD65556 EHH65549:EHH65556 DXL65549:DXL65556 DNP65549:DNP65556 DDT65549:DDT65556 CTX65549:CTX65556 CKB65549:CKB65556 CAF65549:CAF65556 BQJ65549:BQJ65556 BGN65549:BGN65556 AWR65549:AWR65556 AMV65549:AMV65556 ACZ65549:ACZ65556 TD65549:TD65556 JH65549:JH65556 L65549:L65556 WVT983053:WVT983060 L65:L66 WVT983067:WVT983105 WLX983067:WLX983105 WCB983067:WCB983105 VSF983067:VSF983105 VIJ983067:VIJ983105 UYN983067:UYN983105 UOR983067:UOR983105 UEV983067:UEV983105 TUZ983067:TUZ983105 TLD983067:TLD983105 TBH983067:TBH983105 SRL983067:SRL983105 SHP983067:SHP983105 RXT983067:RXT983105 RNX983067:RNX983105 REB983067:REB983105 QUF983067:QUF983105 QKJ983067:QKJ983105 QAN983067:QAN983105 PQR983067:PQR983105 PGV983067:PGV983105 OWZ983067:OWZ983105 OND983067:OND983105 ODH983067:ODH983105 NTL983067:NTL983105 NJP983067:NJP983105 MZT983067:MZT983105 MPX983067:MPX983105 MGB983067:MGB983105 LWF983067:LWF983105 LMJ983067:LMJ983105 LCN983067:LCN983105 KSR983067:KSR983105 KIV983067:KIV983105 JYZ983067:JYZ983105 JPD983067:JPD983105 JFH983067:JFH983105 IVL983067:IVL983105 ILP983067:ILP983105 IBT983067:IBT983105 HRX983067:HRX983105 HIB983067:HIB983105 GYF983067:GYF983105 GOJ983067:GOJ983105 GEN983067:GEN983105 FUR983067:FUR983105 FKV983067:FKV983105 FAZ983067:FAZ983105 ERD983067:ERD983105 EHH983067:EHH983105 DXL983067:DXL983105 DNP983067:DNP983105 DDT983067:DDT983105 CTX983067:CTX983105 CKB983067:CKB983105 CAF983067:CAF983105 BQJ983067:BQJ983105 BGN983067:BGN983105 AWR983067:AWR983105 AMV983067:AMV983105 ACZ983067:ACZ983105 TD983067:TD983105 JH983067:JH983105 L983067:L983105 WVT917531:WVT917569 WLX917531:WLX917569 WCB917531:WCB917569 VSF917531:VSF917569 VIJ917531:VIJ917569 UYN917531:UYN917569 UOR917531:UOR917569 UEV917531:UEV917569 TUZ917531:TUZ917569 TLD917531:TLD917569 TBH917531:TBH917569 SRL917531:SRL917569 SHP917531:SHP917569 RXT917531:RXT917569 RNX917531:RNX917569 REB917531:REB917569 QUF917531:QUF917569 QKJ917531:QKJ917569 QAN917531:QAN917569 PQR917531:PQR917569 PGV917531:PGV917569 OWZ917531:OWZ917569 OND917531:OND917569 ODH917531:ODH917569 NTL917531:NTL917569 NJP917531:NJP917569 MZT917531:MZT917569 MPX917531:MPX917569 MGB917531:MGB917569 LWF917531:LWF917569 LMJ917531:LMJ917569 LCN917531:LCN917569 KSR917531:KSR917569 KIV917531:KIV917569 JYZ917531:JYZ917569 JPD917531:JPD917569 JFH917531:JFH917569 IVL917531:IVL917569 ILP917531:ILP917569 IBT917531:IBT917569 HRX917531:HRX917569 HIB917531:HIB917569 GYF917531:GYF917569 GOJ917531:GOJ917569 GEN917531:GEN917569 FUR917531:FUR917569 FKV917531:FKV917569 FAZ917531:FAZ917569 ERD917531:ERD917569 EHH917531:EHH917569 DXL917531:DXL917569 DNP917531:DNP917569 DDT917531:DDT917569 CTX917531:CTX917569 CKB917531:CKB917569 CAF917531:CAF917569 BQJ917531:BQJ917569 BGN917531:BGN917569 AWR917531:AWR917569 AMV917531:AMV917569 ACZ917531:ACZ917569 TD917531:TD917569 JH917531:JH917569 L917531:L917569 WVT851995:WVT852033 WLX851995:WLX852033 WCB851995:WCB852033 VSF851995:VSF852033 VIJ851995:VIJ852033 UYN851995:UYN852033 UOR851995:UOR852033 UEV851995:UEV852033 TUZ851995:TUZ852033 TLD851995:TLD852033 TBH851995:TBH852033 SRL851995:SRL852033 SHP851995:SHP852033 RXT851995:RXT852033 RNX851995:RNX852033 REB851995:REB852033 QUF851995:QUF852033 QKJ851995:QKJ852033 QAN851995:QAN852033 PQR851995:PQR852033 PGV851995:PGV852033 OWZ851995:OWZ852033 OND851995:OND852033 ODH851995:ODH852033 NTL851995:NTL852033 NJP851995:NJP852033 MZT851995:MZT852033 MPX851995:MPX852033 MGB851995:MGB852033 LWF851995:LWF852033 LMJ851995:LMJ852033 LCN851995:LCN852033 KSR851995:KSR852033 KIV851995:KIV852033 JYZ851995:JYZ852033 JPD851995:JPD852033 JFH851995:JFH852033 IVL851995:IVL852033 ILP851995:ILP852033 IBT851995:IBT852033 HRX851995:HRX852033 HIB851995:HIB852033 GYF851995:GYF852033 GOJ851995:GOJ852033 GEN851995:GEN852033 FUR851995:FUR852033 FKV851995:FKV852033 FAZ851995:FAZ852033 ERD851995:ERD852033 EHH851995:EHH852033 DXL851995:DXL852033 DNP851995:DNP852033 DDT851995:DDT852033 CTX851995:CTX852033 CKB851995:CKB852033 CAF851995:CAF852033 BQJ851995:BQJ852033 BGN851995:BGN852033 AWR851995:AWR852033 AMV851995:AMV852033 ACZ851995:ACZ852033 TD851995:TD852033 JH851995:JH852033 L851995:L852033 WVT786459:WVT786497 WLX786459:WLX786497 WCB786459:WCB786497 VSF786459:VSF786497 VIJ786459:VIJ786497 UYN786459:UYN786497 UOR786459:UOR786497 UEV786459:UEV786497 TUZ786459:TUZ786497 TLD786459:TLD786497 TBH786459:TBH786497 SRL786459:SRL786497 SHP786459:SHP786497 RXT786459:RXT786497 RNX786459:RNX786497 REB786459:REB786497 QUF786459:QUF786497 QKJ786459:QKJ786497 QAN786459:QAN786497 PQR786459:PQR786497 PGV786459:PGV786497 OWZ786459:OWZ786497 OND786459:OND786497 ODH786459:ODH786497 NTL786459:NTL786497 NJP786459:NJP786497 MZT786459:MZT786497 MPX786459:MPX786497 MGB786459:MGB786497 LWF786459:LWF786497 LMJ786459:LMJ786497 LCN786459:LCN786497 KSR786459:KSR786497 KIV786459:KIV786497 JYZ786459:JYZ786497 JPD786459:JPD786497 JFH786459:JFH786497 IVL786459:IVL786497 ILP786459:ILP786497 IBT786459:IBT786497 HRX786459:HRX786497 HIB786459:HIB786497 GYF786459:GYF786497 GOJ786459:GOJ786497 GEN786459:GEN786497 FUR786459:FUR786497 FKV786459:FKV786497 FAZ786459:FAZ786497 ERD786459:ERD786497 EHH786459:EHH786497 DXL786459:DXL786497 DNP786459:DNP786497 DDT786459:DDT786497 CTX786459:CTX786497 CKB786459:CKB786497 CAF786459:CAF786497 BQJ786459:BQJ786497 BGN786459:BGN786497 AWR786459:AWR786497 AMV786459:AMV786497 ACZ786459:ACZ786497 TD786459:TD786497 JH786459:JH786497 L786459:L786497 WVT720923:WVT720961 WLX720923:WLX720961 WCB720923:WCB720961 VSF720923:VSF720961 VIJ720923:VIJ720961 UYN720923:UYN720961 UOR720923:UOR720961 UEV720923:UEV720961 TUZ720923:TUZ720961 TLD720923:TLD720961 TBH720923:TBH720961 SRL720923:SRL720961 SHP720923:SHP720961 RXT720923:RXT720961 RNX720923:RNX720961 REB720923:REB720961 QUF720923:QUF720961 QKJ720923:QKJ720961 QAN720923:QAN720961 PQR720923:PQR720961 PGV720923:PGV720961 OWZ720923:OWZ720961 OND720923:OND720961 ODH720923:ODH720961 NTL720923:NTL720961 NJP720923:NJP720961 MZT720923:MZT720961 MPX720923:MPX720961 MGB720923:MGB720961 LWF720923:LWF720961 LMJ720923:LMJ720961 LCN720923:LCN720961 KSR720923:KSR720961 KIV720923:KIV720961 JYZ720923:JYZ720961 JPD720923:JPD720961 JFH720923:JFH720961 IVL720923:IVL720961 ILP720923:ILP720961 IBT720923:IBT720961 HRX720923:HRX720961 HIB720923:HIB720961 GYF720923:GYF720961 GOJ720923:GOJ720961 GEN720923:GEN720961 FUR720923:FUR720961 FKV720923:FKV720961 FAZ720923:FAZ720961 ERD720923:ERD720961 EHH720923:EHH720961 DXL720923:DXL720961 DNP720923:DNP720961 DDT720923:DDT720961 CTX720923:CTX720961 CKB720923:CKB720961 CAF720923:CAF720961 BQJ720923:BQJ720961 BGN720923:BGN720961 AWR720923:AWR720961 AMV720923:AMV720961 ACZ720923:ACZ720961 TD720923:TD720961 JH720923:JH720961 L720923:L720961 WVT655387:WVT655425 WLX655387:WLX655425 WCB655387:WCB655425 VSF655387:VSF655425 VIJ655387:VIJ655425 UYN655387:UYN655425 UOR655387:UOR655425 UEV655387:UEV655425 TUZ655387:TUZ655425 TLD655387:TLD655425 TBH655387:TBH655425 SRL655387:SRL655425 SHP655387:SHP655425 RXT655387:RXT655425 RNX655387:RNX655425 REB655387:REB655425 QUF655387:QUF655425 QKJ655387:QKJ655425 QAN655387:QAN655425 PQR655387:PQR655425 PGV655387:PGV655425 OWZ655387:OWZ655425 OND655387:OND655425 ODH655387:ODH655425 NTL655387:NTL655425 NJP655387:NJP655425 MZT655387:MZT655425 MPX655387:MPX655425 MGB655387:MGB655425 LWF655387:LWF655425 LMJ655387:LMJ655425 LCN655387:LCN655425 KSR655387:KSR655425 KIV655387:KIV655425 JYZ655387:JYZ655425 JPD655387:JPD655425 JFH655387:JFH655425 IVL655387:IVL655425 ILP655387:ILP655425 IBT655387:IBT655425 HRX655387:HRX655425 HIB655387:HIB655425 GYF655387:GYF655425 GOJ655387:GOJ655425 GEN655387:GEN655425 FUR655387:FUR655425 FKV655387:FKV655425 FAZ655387:FAZ655425 ERD655387:ERD655425 EHH655387:EHH655425 DXL655387:DXL655425 DNP655387:DNP655425 DDT655387:DDT655425 CTX655387:CTX655425 CKB655387:CKB655425 CAF655387:CAF655425 BQJ655387:BQJ655425 BGN655387:BGN655425 AWR655387:AWR655425 AMV655387:AMV655425 ACZ655387:ACZ655425 TD655387:TD655425 JH655387:JH655425 L655387:L655425 WVT589851:WVT589889 WLX589851:WLX589889 WCB589851:WCB589889 VSF589851:VSF589889 VIJ589851:VIJ589889 UYN589851:UYN589889 UOR589851:UOR589889 UEV589851:UEV589889 TUZ589851:TUZ589889 TLD589851:TLD589889 TBH589851:TBH589889 SRL589851:SRL589889 SHP589851:SHP589889 RXT589851:RXT589889 RNX589851:RNX589889 REB589851:REB589889 QUF589851:QUF589889 QKJ589851:QKJ589889 QAN589851:QAN589889 PQR589851:PQR589889 PGV589851:PGV589889 OWZ589851:OWZ589889 OND589851:OND589889 ODH589851:ODH589889 NTL589851:NTL589889 NJP589851:NJP589889 MZT589851:MZT589889 MPX589851:MPX589889 MGB589851:MGB589889 LWF589851:LWF589889 LMJ589851:LMJ589889 LCN589851:LCN589889 KSR589851:KSR589889 KIV589851:KIV589889 JYZ589851:JYZ589889 JPD589851:JPD589889 JFH589851:JFH589889 IVL589851:IVL589889 ILP589851:ILP589889 IBT589851:IBT589889 HRX589851:HRX589889 HIB589851:HIB589889 GYF589851:GYF589889 GOJ589851:GOJ589889 GEN589851:GEN589889 FUR589851:FUR589889 FKV589851:FKV589889 FAZ589851:FAZ589889 ERD589851:ERD589889 EHH589851:EHH589889 DXL589851:DXL589889 DNP589851:DNP589889 DDT589851:DDT589889 CTX589851:CTX589889 CKB589851:CKB589889 CAF589851:CAF589889 BQJ589851:BQJ589889 BGN589851:BGN589889 AWR589851:AWR589889 AMV589851:AMV589889 ACZ589851:ACZ589889 TD589851:TD589889 JH589851:JH589889 L589851:L589889 WVT524315:WVT524353 WLX524315:WLX524353 WCB524315:WCB524353 VSF524315:VSF524353 VIJ524315:VIJ524353 UYN524315:UYN524353 UOR524315:UOR524353 UEV524315:UEV524353 TUZ524315:TUZ524353 TLD524315:TLD524353 TBH524315:TBH524353 SRL524315:SRL524353 SHP524315:SHP524353 RXT524315:RXT524353 RNX524315:RNX524353 REB524315:REB524353 QUF524315:QUF524353 QKJ524315:QKJ524353 QAN524315:QAN524353 PQR524315:PQR524353 PGV524315:PGV524353 OWZ524315:OWZ524353 OND524315:OND524353 ODH524315:ODH524353 NTL524315:NTL524353 NJP524315:NJP524353 MZT524315:MZT524353 MPX524315:MPX524353 MGB524315:MGB524353 LWF524315:LWF524353 LMJ524315:LMJ524353 LCN524315:LCN524353 KSR524315:KSR524353 KIV524315:KIV524353 JYZ524315:JYZ524353 JPD524315:JPD524353 JFH524315:JFH524353 IVL524315:IVL524353 ILP524315:ILP524353 IBT524315:IBT524353 HRX524315:HRX524353 HIB524315:HIB524353 GYF524315:GYF524353 GOJ524315:GOJ524353 GEN524315:GEN524353 FUR524315:FUR524353 FKV524315:FKV524353 FAZ524315:FAZ524353 ERD524315:ERD524353 EHH524315:EHH524353 DXL524315:DXL524353 DNP524315:DNP524353 DDT524315:DDT524353 CTX524315:CTX524353 CKB524315:CKB524353 CAF524315:CAF524353 BQJ524315:BQJ524353 BGN524315:BGN524353 AWR524315:AWR524353 AMV524315:AMV524353 ACZ524315:ACZ524353 TD524315:TD524353 JH524315:JH524353 L524315:L524353 WVT458779:WVT458817 WLX458779:WLX458817 WCB458779:WCB458817 VSF458779:VSF458817 VIJ458779:VIJ458817 UYN458779:UYN458817 UOR458779:UOR458817 UEV458779:UEV458817 TUZ458779:TUZ458817 TLD458779:TLD458817 TBH458779:TBH458817 SRL458779:SRL458817 SHP458779:SHP458817 RXT458779:RXT458817 RNX458779:RNX458817 REB458779:REB458817 QUF458779:QUF458817 QKJ458779:QKJ458817 QAN458779:QAN458817 PQR458779:PQR458817 PGV458779:PGV458817 OWZ458779:OWZ458817 OND458779:OND458817 ODH458779:ODH458817 NTL458779:NTL458817 NJP458779:NJP458817 MZT458779:MZT458817 MPX458779:MPX458817 MGB458779:MGB458817 LWF458779:LWF458817 LMJ458779:LMJ458817 LCN458779:LCN458817 KSR458779:KSR458817 KIV458779:KIV458817 JYZ458779:JYZ458817 JPD458779:JPD458817 JFH458779:JFH458817 IVL458779:IVL458817 ILP458779:ILP458817 IBT458779:IBT458817 HRX458779:HRX458817 HIB458779:HIB458817 GYF458779:GYF458817 GOJ458779:GOJ458817 GEN458779:GEN458817 FUR458779:FUR458817 FKV458779:FKV458817 FAZ458779:FAZ458817 ERD458779:ERD458817 EHH458779:EHH458817 DXL458779:DXL458817 DNP458779:DNP458817 DDT458779:DDT458817 CTX458779:CTX458817 CKB458779:CKB458817 CAF458779:CAF458817 BQJ458779:BQJ458817 BGN458779:BGN458817 AWR458779:AWR458817 AMV458779:AMV458817 ACZ458779:ACZ458817 TD458779:TD458817 JH458779:JH458817 L458779:L458817 WVT393243:WVT393281 WLX393243:WLX393281 WCB393243:WCB393281 VSF393243:VSF393281 VIJ393243:VIJ393281 UYN393243:UYN393281 UOR393243:UOR393281 UEV393243:UEV393281 TUZ393243:TUZ393281 TLD393243:TLD393281 TBH393243:TBH393281 SRL393243:SRL393281 SHP393243:SHP393281 RXT393243:RXT393281 RNX393243:RNX393281 REB393243:REB393281 QUF393243:QUF393281 QKJ393243:QKJ393281 QAN393243:QAN393281 PQR393243:PQR393281 PGV393243:PGV393281 OWZ393243:OWZ393281 OND393243:OND393281 ODH393243:ODH393281 NTL393243:NTL393281 NJP393243:NJP393281 MZT393243:MZT393281 MPX393243:MPX393281 MGB393243:MGB393281 LWF393243:LWF393281 LMJ393243:LMJ393281 LCN393243:LCN393281 KSR393243:KSR393281 KIV393243:KIV393281 JYZ393243:JYZ393281 JPD393243:JPD393281 JFH393243:JFH393281 IVL393243:IVL393281 ILP393243:ILP393281 IBT393243:IBT393281 HRX393243:HRX393281 HIB393243:HIB393281 GYF393243:GYF393281 GOJ393243:GOJ393281 GEN393243:GEN393281 FUR393243:FUR393281 FKV393243:FKV393281 FAZ393243:FAZ393281 ERD393243:ERD393281 EHH393243:EHH393281 DXL393243:DXL393281 DNP393243:DNP393281 DDT393243:DDT393281 CTX393243:CTX393281 CKB393243:CKB393281 CAF393243:CAF393281 BQJ393243:BQJ393281 BGN393243:BGN393281 AWR393243:AWR393281 AMV393243:AMV393281 ACZ393243:ACZ393281 TD393243:TD393281 JH393243:JH393281 L393243:L393281 WVT327707:WVT327745 WLX327707:WLX327745 WCB327707:WCB327745 VSF327707:VSF327745 VIJ327707:VIJ327745 UYN327707:UYN327745 UOR327707:UOR327745 UEV327707:UEV327745 TUZ327707:TUZ327745 TLD327707:TLD327745 TBH327707:TBH327745 SRL327707:SRL327745 SHP327707:SHP327745 RXT327707:RXT327745 RNX327707:RNX327745 REB327707:REB327745 QUF327707:QUF327745 QKJ327707:QKJ327745 QAN327707:QAN327745 PQR327707:PQR327745 PGV327707:PGV327745 OWZ327707:OWZ327745 OND327707:OND327745 ODH327707:ODH327745 NTL327707:NTL327745 NJP327707:NJP327745 MZT327707:MZT327745 MPX327707:MPX327745 MGB327707:MGB327745 LWF327707:LWF327745 LMJ327707:LMJ327745 LCN327707:LCN327745 KSR327707:KSR327745 KIV327707:KIV327745 JYZ327707:JYZ327745 JPD327707:JPD327745 JFH327707:JFH327745 IVL327707:IVL327745 ILP327707:ILP327745 IBT327707:IBT327745 HRX327707:HRX327745 HIB327707:HIB327745 GYF327707:GYF327745 GOJ327707:GOJ327745 GEN327707:GEN327745 FUR327707:FUR327745 FKV327707:FKV327745 FAZ327707:FAZ327745 ERD327707:ERD327745 EHH327707:EHH327745 DXL327707:DXL327745 DNP327707:DNP327745 DDT327707:DDT327745 CTX327707:CTX327745 CKB327707:CKB327745 CAF327707:CAF327745 BQJ327707:BQJ327745 BGN327707:BGN327745 AWR327707:AWR327745 AMV327707:AMV327745 ACZ327707:ACZ327745 TD327707:TD327745 JH327707:JH327745 L327707:L327745 WVT262171:WVT262209 WLX262171:WLX262209 WCB262171:WCB262209 VSF262171:VSF262209 VIJ262171:VIJ262209 UYN262171:UYN262209 UOR262171:UOR262209 UEV262171:UEV262209 TUZ262171:TUZ262209 TLD262171:TLD262209 TBH262171:TBH262209 SRL262171:SRL262209 SHP262171:SHP262209 RXT262171:RXT262209 RNX262171:RNX262209 REB262171:REB262209 QUF262171:QUF262209 QKJ262171:QKJ262209 QAN262171:QAN262209 PQR262171:PQR262209 PGV262171:PGV262209 OWZ262171:OWZ262209 OND262171:OND262209 ODH262171:ODH262209 NTL262171:NTL262209 NJP262171:NJP262209 MZT262171:MZT262209 MPX262171:MPX262209 MGB262171:MGB262209 LWF262171:LWF262209 LMJ262171:LMJ262209 LCN262171:LCN262209 KSR262171:KSR262209 KIV262171:KIV262209 JYZ262171:JYZ262209 JPD262171:JPD262209 JFH262171:JFH262209 IVL262171:IVL262209 ILP262171:ILP262209 IBT262171:IBT262209 HRX262171:HRX262209 HIB262171:HIB262209 GYF262171:GYF262209 GOJ262171:GOJ262209 GEN262171:GEN262209 FUR262171:FUR262209 FKV262171:FKV262209 FAZ262171:FAZ262209 ERD262171:ERD262209 EHH262171:EHH262209 DXL262171:DXL262209 DNP262171:DNP262209 DDT262171:DDT262209 CTX262171:CTX262209 CKB262171:CKB262209 CAF262171:CAF262209 BQJ262171:BQJ262209 BGN262171:BGN262209 AWR262171:AWR262209 AMV262171:AMV262209 ACZ262171:ACZ262209 TD262171:TD262209 JH262171:JH262209 L262171:L262209 WVT196635:WVT196673 WLX196635:WLX196673 WCB196635:WCB196673 VSF196635:VSF196673 VIJ196635:VIJ196673 UYN196635:UYN196673 UOR196635:UOR196673 UEV196635:UEV196673 TUZ196635:TUZ196673 TLD196635:TLD196673 TBH196635:TBH196673 SRL196635:SRL196673 SHP196635:SHP196673 RXT196635:RXT196673 RNX196635:RNX196673 REB196635:REB196673 QUF196635:QUF196673 QKJ196635:QKJ196673 QAN196635:QAN196673 PQR196635:PQR196673 PGV196635:PGV196673 OWZ196635:OWZ196673 OND196635:OND196673 ODH196635:ODH196673 NTL196635:NTL196673 NJP196635:NJP196673 MZT196635:MZT196673 MPX196635:MPX196673 MGB196635:MGB196673 LWF196635:LWF196673 LMJ196635:LMJ196673 LCN196635:LCN196673 KSR196635:KSR196673 KIV196635:KIV196673 JYZ196635:JYZ196673 JPD196635:JPD196673 JFH196635:JFH196673 IVL196635:IVL196673 ILP196635:ILP196673 IBT196635:IBT196673 HRX196635:HRX196673 HIB196635:HIB196673 GYF196635:GYF196673 GOJ196635:GOJ196673 GEN196635:GEN196673 FUR196635:FUR196673 FKV196635:FKV196673 FAZ196635:FAZ196673 ERD196635:ERD196673 EHH196635:EHH196673 DXL196635:DXL196673 DNP196635:DNP196673 DDT196635:DDT196673 CTX196635:CTX196673 CKB196635:CKB196673 CAF196635:CAF196673 BQJ196635:BQJ196673 BGN196635:BGN196673 AWR196635:AWR196673 AMV196635:AMV196673 ACZ196635:ACZ196673 TD196635:TD196673 JH196635:JH196673 L196635:L196673 WVT131099:WVT131137 WLX131099:WLX131137 WCB131099:WCB131137 VSF131099:VSF131137 VIJ131099:VIJ131137 UYN131099:UYN131137 UOR131099:UOR131137 UEV131099:UEV131137 TUZ131099:TUZ131137 TLD131099:TLD131137 TBH131099:TBH131137 SRL131099:SRL131137 SHP131099:SHP131137 RXT131099:RXT131137 RNX131099:RNX131137 REB131099:REB131137 QUF131099:QUF131137 QKJ131099:QKJ131137 QAN131099:QAN131137 PQR131099:PQR131137 PGV131099:PGV131137 OWZ131099:OWZ131137 OND131099:OND131137 ODH131099:ODH131137 NTL131099:NTL131137 NJP131099:NJP131137 MZT131099:MZT131137 MPX131099:MPX131137 MGB131099:MGB131137 LWF131099:LWF131137 LMJ131099:LMJ131137 LCN131099:LCN131137 KSR131099:KSR131137 KIV131099:KIV131137 JYZ131099:JYZ131137 JPD131099:JPD131137 JFH131099:JFH131137 IVL131099:IVL131137 ILP131099:ILP131137 IBT131099:IBT131137 HRX131099:HRX131137 HIB131099:HIB131137 GYF131099:GYF131137 GOJ131099:GOJ131137 GEN131099:GEN131137 FUR131099:FUR131137 FKV131099:FKV131137 FAZ131099:FAZ131137 ERD131099:ERD131137 EHH131099:EHH131137 DXL131099:DXL131137 DNP131099:DNP131137 DDT131099:DDT131137 CTX131099:CTX131137 CKB131099:CKB131137 CAF131099:CAF131137 BQJ131099:BQJ131137 BGN131099:BGN131137 AWR131099:AWR131137 AMV131099:AMV131137 ACZ131099:ACZ131137 TD131099:TD131137 JH131099:JH131137 L131099:L131137 WVT65563:WVT65601 WLX65563:WLX65601 WCB65563:WCB65601 VSF65563:VSF65601 VIJ65563:VIJ65601 UYN65563:UYN65601 UOR65563:UOR65601 UEV65563:UEV65601 TUZ65563:TUZ65601 TLD65563:TLD65601 TBH65563:TBH65601 SRL65563:SRL65601 SHP65563:SHP65601 RXT65563:RXT65601 RNX65563:RNX65601 REB65563:REB65601 QUF65563:QUF65601 QKJ65563:QKJ65601 QAN65563:QAN65601 PQR65563:PQR65601 PGV65563:PGV65601 OWZ65563:OWZ65601 OND65563:OND65601 ODH65563:ODH65601 NTL65563:NTL65601 NJP65563:NJP65601 MZT65563:MZT65601 MPX65563:MPX65601 MGB65563:MGB65601 LWF65563:LWF65601 LMJ65563:LMJ65601 LCN65563:LCN65601 KSR65563:KSR65601 KIV65563:KIV65601 JYZ65563:JYZ65601 JPD65563:JPD65601 JFH65563:JFH65601 IVL65563:IVL65601 ILP65563:ILP65601 IBT65563:IBT65601 HRX65563:HRX65601 HIB65563:HIB65601 GYF65563:GYF65601 GOJ65563:GOJ65601 GEN65563:GEN65601 FUR65563:FUR65601 FKV65563:FKV65601 FAZ65563:FAZ65601 ERD65563:ERD65601 EHH65563:EHH65601 DXL65563:DXL65601 DNP65563:DNP65601 DDT65563:DDT65601 CTX65563:CTX65601 CKB65563:CKB65601 CAF65563:CAF65601 BQJ65563:BQJ65601 BGN65563:BGN65601 AWR65563:AWR65601 AMV65563:AMV65601 ACZ65563:ACZ65601 TD65563:TD65601 JH65563:JH65601 L65563:L65601 WVT65 WLX65 WCB65 VSF65 VIJ65 UYN65 UOR65 UEV65 TUZ65 TLD65 TBH65 SRL65 SHP65 RXT65 RNX65 REB65 QUF65 QKJ65 QAN65 PQR65 PGV65 OWZ65 OND65 ODH65 NTL65 NJP65 MZT65 MPX65 MGB65 LWF65 LMJ65 LCN65 KSR65 KIV65 JYZ65 JPD65 JFH65 IVL65 ILP65 IBT65 HRX65 HIB65 GYF65 GOJ65 GEN65 FUR65 FKV65 FAZ65 ERD65 EHH65 DXL65 DNP65 DDT65 CTX65 CKB65 CAF65 BQJ65 BGN65 AWR65 AMV65 ACZ65 TD65 WVT46:WVT56 WLX46:WLX56 WCB46:WCB56 VSF46:VSF56 VIJ46:VIJ56 UYN46:UYN56 UOR46:UOR56 UEV46:UEV56 TUZ46:TUZ56 TLD46:TLD56 TBH46:TBH56 SRL46:SRL56 SHP46:SHP56 RXT46:RXT56 RNX46:RNX56 REB46:REB56 QUF46:QUF56 QKJ46:QKJ56 QAN46:QAN56 PQR46:PQR56 PGV46:PGV56 OWZ46:OWZ56 OND46:OND56 ODH46:ODH56 NTL46:NTL56 NJP46:NJP56 MZT46:MZT56 MPX46:MPX56 MGB46:MGB56 LWF46:LWF56 LMJ46:LMJ56 LCN46:LCN56 KSR46:KSR56 KIV46:KIV56 JYZ46:JYZ56 JPD46:JPD56 JFH46:JFH56 IVL46:IVL56 ILP46:ILP56 IBT46:IBT56 HRX46:HRX56 HIB46:HIB56 GYF46:GYF56 GOJ46:GOJ56 GEN46:GEN56 FUR46:FUR56 FKV46:FKV56 FAZ46:FAZ56 ERD46:ERD56 EHH46:EHH56 DXL46:DXL56 DNP46:DNP56 DDT46:DDT56 CTX46:CTX56 CKB46:CKB56 CAF46:CAF56 BQJ46:BQJ56 BGN46:BGN56 AWR46:AWR56 AMV46:AMV56 ACZ46:ACZ56 TD46:TD56 JH46:JH56 JH58">
      <formula1>$H$125:$H$130</formula1>
    </dataValidation>
    <dataValidation type="list" allowBlank="1" showInputMessage="1" showErrorMessage="1" sqref="K44:K59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JG65 WLW983053:WLW983060 WCA983053:WCA983060 VSE983053:VSE983060 VII983053:VII983060 UYM983053:UYM983060 UOQ983053:UOQ983060 UEU983053:UEU983060 TUY983053:TUY983060 TLC983053:TLC983060 TBG983053:TBG983060 SRK983053:SRK983060 SHO983053:SHO983060 RXS983053:RXS983060 RNW983053:RNW983060 REA983053:REA983060 QUE983053:QUE983060 QKI983053:QKI983060 QAM983053:QAM983060 PQQ983053:PQQ983060 PGU983053:PGU983060 OWY983053:OWY983060 ONC983053:ONC983060 ODG983053:ODG983060 NTK983053:NTK983060 NJO983053:NJO983060 MZS983053:MZS983060 MPW983053:MPW983060 MGA983053:MGA983060 LWE983053:LWE983060 LMI983053:LMI983060 LCM983053:LCM983060 KSQ983053:KSQ983060 KIU983053:KIU983060 JYY983053:JYY983060 JPC983053:JPC983060 JFG983053:JFG983060 IVK983053:IVK983060 ILO983053:ILO983060 IBS983053:IBS983060 HRW983053:HRW983060 HIA983053:HIA983060 GYE983053:GYE983060 GOI983053:GOI983060 GEM983053:GEM983060 FUQ983053:FUQ983060 FKU983053:FKU983060 FAY983053:FAY983060 ERC983053:ERC983060 EHG983053:EHG983060 DXK983053:DXK983060 DNO983053:DNO983060 DDS983053:DDS983060 CTW983053:CTW983060 CKA983053:CKA983060 CAE983053:CAE983060 BQI983053:BQI983060 BGM983053:BGM983060 AWQ983053:AWQ983060 AMU983053:AMU983060 ACY983053:ACY983060 TC983053:TC983060 JG983053:JG983060 K983053:K983060 WVS917517:WVS917524 WLW917517:WLW917524 WCA917517:WCA917524 VSE917517:VSE917524 VII917517:VII917524 UYM917517:UYM917524 UOQ917517:UOQ917524 UEU917517:UEU917524 TUY917517:TUY917524 TLC917517:TLC917524 TBG917517:TBG917524 SRK917517:SRK917524 SHO917517:SHO917524 RXS917517:RXS917524 RNW917517:RNW917524 REA917517:REA917524 QUE917517:QUE917524 QKI917517:QKI917524 QAM917517:QAM917524 PQQ917517:PQQ917524 PGU917517:PGU917524 OWY917517:OWY917524 ONC917517:ONC917524 ODG917517:ODG917524 NTK917517:NTK917524 NJO917517:NJO917524 MZS917517:MZS917524 MPW917517:MPW917524 MGA917517:MGA917524 LWE917517:LWE917524 LMI917517:LMI917524 LCM917517:LCM917524 KSQ917517:KSQ917524 KIU917517:KIU917524 JYY917517:JYY917524 JPC917517:JPC917524 JFG917517:JFG917524 IVK917517:IVK917524 ILO917517:ILO917524 IBS917517:IBS917524 HRW917517:HRW917524 HIA917517:HIA917524 GYE917517:GYE917524 GOI917517:GOI917524 GEM917517:GEM917524 FUQ917517:FUQ917524 FKU917517:FKU917524 FAY917517:FAY917524 ERC917517:ERC917524 EHG917517:EHG917524 DXK917517:DXK917524 DNO917517:DNO917524 DDS917517:DDS917524 CTW917517:CTW917524 CKA917517:CKA917524 CAE917517:CAE917524 BQI917517:BQI917524 BGM917517:BGM917524 AWQ917517:AWQ917524 AMU917517:AMU917524 ACY917517:ACY917524 TC917517:TC917524 JG917517:JG917524 K917517:K917524 WVS851981:WVS851988 WLW851981:WLW851988 WCA851981:WCA851988 VSE851981:VSE851988 VII851981:VII851988 UYM851981:UYM851988 UOQ851981:UOQ851988 UEU851981:UEU851988 TUY851981:TUY851988 TLC851981:TLC851988 TBG851981:TBG851988 SRK851981:SRK851988 SHO851981:SHO851988 RXS851981:RXS851988 RNW851981:RNW851988 REA851981:REA851988 QUE851981:QUE851988 QKI851981:QKI851988 QAM851981:QAM851988 PQQ851981:PQQ851988 PGU851981:PGU851988 OWY851981:OWY851988 ONC851981:ONC851988 ODG851981:ODG851988 NTK851981:NTK851988 NJO851981:NJO851988 MZS851981:MZS851988 MPW851981:MPW851988 MGA851981:MGA851988 LWE851981:LWE851988 LMI851981:LMI851988 LCM851981:LCM851988 KSQ851981:KSQ851988 KIU851981:KIU851988 JYY851981:JYY851988 JPC851981:JPC851988 JFG851981:JFG851988 IVK851981:IVK851988 ILO851981:ILO851988 IBS851981:IBS851988 HRW851981:HRW851988 HIA851981:HIA851988 GYE851981:GYE851988 GOI851981:GOI851988 GEM851981:GEM851988 FUQ851981:FUQ851988 FKU851981:FKU851988 FAY851981:FAY851988 ERC851981:ERC851988 EHG851981:EHG851988 DXK851981:DXK851988 DNO851981:DNO851988 DDS851981:DDS851988 CTW851981:CTW851988 CKA851981:CKA851988 CAE851981:CAE851988 BQI851981:BQI851988 BGM851981:BGM851988 AWQ851981:AWQ851988 AMU851981:AMU851988 ACY851981:ACY851988 TC851981:TC851988 JG851981:JG851988 K851981:K851988 WVS786445:WVS786452 WLW786445:WLW786452 WCA786445:WCA786452 VSE786445:VSE786452 VII786445:VII786452 UYM786445:UYM786452 UOQ786445:UOQ786452 UEU786445:UEU786452 TUY786445:TUY786452 TLC786445:TLC786452 TBG786445:TBG786452 SRK786445:SRK786452 SHO786445:SHO786452 RXS786445:RXS786452 RNW786445:RNW786452 REA786445:REA786452 QUE786445:QUE786452 QKI786445:QKI786452 QAM786445:QAM786452 PQQ786445:PQQ786452 PGU786445:PGU786452 OWY786445:OWY786452 ONC786445:ONC786452 ODG786445:ODG786452 NTK786445:NTK786452 NJO786445:NJO786452 MZS786445:MZS786452 MPW786445:MPW786452 MGA786445:MGA786452 LWE786445:LWE786452 LMI786445:LMI786452 LCM786445:LCM786452 KSQ786445:KSQ786452 KIU786445:KIU786452 JYY786445:JYY786452 JPC786445:JPC786452 JFG786445:JFG786452 IVK786445:IVK786452 ILO786445:ILO786452 IBS786445:IBS786452 HRW786445:HRW786452 HIA786445:HIA786452 GYE786445:GYE786452 GOI786445:GOI786452 GEM786445:GEM786452 FUQ786445:FUQ786452 FKU786445:FKU786452 FAY786445:FAY786452 ERC786445:ERC786452 EHG786445:EHG786452 DXK786445:DXK786452 DNO786445:DNO786452 DDS786445:DDS786452 CTW786445:CTW786452 CKA786445:CKA786452 CAE786445:CAE786452 BQI786445:BQI786452 BGM786445:BGM786452 AWQ786445:AWQ786452 AMU786445:AMU786452 ACY786445:ACY786452 TC786445:TC786452 JG786445:JG786452 K786445:K786452 WVS720909:WVS720916 WLW720909:WLW720916 WCA720909:WCA720916 VSE720909:VSE720916 VII720909:VII720916 UYM720909:UYM720916 UOQ720909:UOQ720916 UEU720909:UEU720916 TUY720909:TUY720916 TLC720909:TLC720916 TBG720909:TBG720916 SRK720909:SRK720916 SHO720909:SHO720916 RXS720909:RXS720916 RNW720909:RNW720916 REA720909:REA720916 QUE720909:QUE720916 QKI720909:QKI720916 QAM720909:QAM720916 PQQ720909:PQQ720916 PGU720909:PGU720916 OWY720909:OWY720916 ONC720909:ONC720916 ODG720909:ODG720916 NTK720909:NTK720916 NJO720909:NJO720916 MZS720909:MZS720916 MPW720909:MPW720916 MGA720909:MGA720916 LWE720909:LWE720916 LMI720909:LMI720916 LCM720909:LCM720916 KSQ720909:KSQ720916 KIU720909:KIU720916 JYY720909:JYY720916 JPC720909:JPC720916 JFG720909:JFG720916 IVK720909:IVK720916 ILO720909:ILO720916 IBS720909:IBS720916 HRW720909:HRW720916 HIA720909:HIA720916 GYE720909:GYE720916 GOI720909:GOI720916 GEM720909:GEM720916 FUQ720909:FUQ720916 FKU720909:FKU720916 FAY720909:FAY720916 ERC720909:ERC720916 EHG720909:EHG720916 DXK720909:DXK720916 DNO720909:DNO720916 DDS720909:DDS720916 CTW720909:CTW720916 CKA720909:CKA720916 CAE720909:CAE720916 BQI720909:BQI720916 BGM720909:BGM720916 AWQ720909:AWQ720916 AMU720909:AMU720916 ACY720909:ACY720916 TC720909:TC720916 JG720909:JG720916 K720909:K720916 WVS655373:WVS655380 WLW655373:WLW655380 WCA655373:WCA655380 VSE655373:VSE655380 VII655373:VII655380 UYM655373:UYM655380 UOQ655373:UOQ655380 UEU655373:UEU655380 TUY655373:TUY655380 TLC655373:TLC655380 TBG655373:TBG655380 SRK655373:SRK655380 SHO655373:SHO655380 RXS655373:RXS655380 RNW655373:RNW655380 REA655373:REA655380 QUE655373:QUE655380 QKI655373:QKI655380 QAM655373:QAM655380 PQQ655373:PQQ655380 PGU655373:PGU655380 OWY655373:OWY655380 ONC655373:ONC655380 ODG655373:ODG655380 NTK655373:NTK655380 NJO655373:NJO655380 MZS655373:MZS655380 MPW655373:MPW655380 MGA655373:MGA655380 LWE655373:LWE655380 LMI655373:LMI655380 LCM655373:LCM655380 KSQ655373:KSQ655380 KIU655373:KIU655380 JYY655373:JYY655380 JPC655373:JPC655380 JFG655373:JFG655380 IVK655373:IVK655380 ILO655373:ILO655380 IBS655373:IBS655380 HRW655373:HRW655380 HIA655373:HIA655380 GYE655373:GYE655380 GOI655373:GOI655380 GEM655373:GEM655380 FUQ655373:FUQ655380 FKU655373:FKU655380 FAY655373:FAY655380 ERC655373:ERC655380 EHG655373:EHG655380 DXK655373:DXK655380 DNO655373:DNO655380 DDS655373:DDS655380 CTW655373:CTW655380 CKA655373:CKA655380 CAE655373:CAE655380 BQI655373:BQI655380 BGM655373:BGM655380 AWQ655373:AWQ655380 AMU655373:AMU655380 ACY655373:ACY655380 TC655373:TC655380 JG655373:JG655380 K655373:K655380 WVS589837:WVS589844 WLW589837:WLW589844 WCA589837:WCA589844 VSE589837:VSE589844 VII589837:VII589844 UYM589837:UYM589844 UOQ589837:UOQ589844 UEU589837:UEU589844 TUY589837:TUY589844 TLC589837:TLC589844 TBG589837:TBG589844 SRK589837:SRK589844 SHO589837:SHO589844 RXS589837:RXS589844 RNW589837:RNW589844 REA589837:REA589844 QUE589837:QUE589844 QKI589837:QKI589844 QAM589837:QAM589844 PQQ589837:PQQ589844 PGU589837:PGU589844 OWY589837:OWY589844 ONC589837:ONC589844 ODG589837:ODG589844 NTK589837:NTK589844 NJO589837:NJO589844 MZS589837:MZS589844 MPW589837:MPW589844 MGA589837:MGA589844 LWE589837:LWE589844 LMI589837:LMI589844 LCM589837:LCM589844 KSQ589837:KSQ589844 KIU589837:KIU589844 JYY589837:JYY589844 JPC589837:JPC589844 JFG589837:JFG589844 IVK589837:IVK589844 ILO589837:ILO589844 IBS589837:IBS589844 HRW589837:HRW589844 HIA589837:HIA589844 GYE589837:GYE589844 GOI589837:GOI589844 GEM589837:GEM589844 FUQ589837:FUQ589844 FKU589837:FKU589844 FAY589837:FAY589844 ERC589837:ERC589844 EHG589837:EHG589844 DXK589837:DXK589844 DNO589837:DNO589844 DDS589837:DDS589844 CTW589837:CTW589844 CKA589837:CKA589844 CAE589837:CAE589844 BQI589837:BQI589844 BGM589837:BGM589844 AWQ589837:AWQ589844 AMU589837:AMU589844 ACY589837:ACY589844 TC589837:TC589844 JG589837:JG589844 K589837:K589844 WVS524301:WVS524308 WLW524301:WLW524308 WCA524301:WCA524308 VSE524301:VSE524308 VII524301:VII524308 UYM524301:UYM524308 UOQ524301:UOQ524308 UEU524301:UEU524308 TUY524301:TUY524308 TLC524301:TLC524308 TBG524301:TBG524308 SRK524301:SRK524308 SHO524301:SHO524308 RXS524301:RXS524308 RNW524301:RNW524308 REA524301:REA524308 QUE524301:QUE524308 QKI524301:QKI524308 QAM524301:QAM524308 PQQ524301:PQQ524308 PGU524301:PGU524308 OWY524301:OWY524308 ONC524301:ONC524308 ODG524301:ODG524308 NTK524301:NTK524308 NJO524301:NJO524308 MZS524301:MZS524308 MPW524301:MPW524308 MGA524301:MGA524308 LWE524301:LWE524308 LMI524301:LMI524308 LCM524301:LCM524308 KSQ524301:KSQ524308 KIU524301:KIU524308 JYY524301:JYY524308 JPC524301:JPC524308 JFG524301:JFG524308 IVK524301:IVK524308 ILO524301:ILO524308 IBS524301:IBS524308 HRW524301:HRW524308 HIA524301:HIA524308 GYE524301:GYE524308 GOI524301:GOI524308 GEM524301:GEM524308 FUQ524301:FUQ524308 FKU524301:FKU524308 FAY524301:FAY524308 ERC524301:ERC524308 EHG524301:EHG524308 DXK524301:DXK524308 DNO524301:DNO524308 DDS524301:DDS524308 CTW524301:CTW524308 CKA524301:CKA524308 CAE524301:CAE524308 BQI524301:BQI524308 BGM524301:BGM524308 AWQ524301:AWQ524308 AMU524301:AMU524308 ACY524301:ACY524308 TC524301:TC524308 JG524301:JG524308 K524301:K524308 WVS458765:WVS458772 WLW458765:WLW458772 WCA458765:WCA458772 VSE458765:VSE458772 VII458765:VII458772 UYM458765:UYM458772 UOQ458765:UOQ458772 UEU458765:UEU458772 TUY458765:TUY458772 TLC458765:TLC458772 TBG458765:TBG458772 SRK458765:SRK458772 SHO458765:SHO458772 RXS458765:RXS458772 RNW458765:RNW458772 REA458765:REA458772 QUE458765:QUE458772 QKI458765:QKI458772 QAM458765:QAM458772 PQQ458765:PQQ458772 PGU458765:PGU458772 OWY458765:OWY458772 ONC458765:ONC458772 ODG458765:ODG458772 NTK458765:NTK458772 NJO458765:NJO458772 MZS458765:MZS458772 MPW458765:MPW458772 MGA458765:MGA458772 LWE458765:LWE458772 LMI458765:LMI458772 LCM458765:LCM458772 KSQ458765:KSQ458772 KIU458765:KIU458772 JYY458765:JYY458772 JPC458765:JPC458772 JFG458765:JFG458772 IVK458765:IVK458772 ILO458765:ILO458772 IBS458765:IBS458772 HRW458765:HRW458772 HIA458765:HIA458772 GYE458765:GYE458772 GOI458765:GOI458772 GEM458765:GEM458772 FUQ458765:FUQ458772 FKU458765:FKU458772 FAY458765:FAY458772 ERC458765:ERC458772 EHG458765:EHG458772 DXK458765:DXK458772 DNO458765:DNO458772 DDS458765:DDS458772 CTW458765:CTW458772 CKA458765:CKA458772 CAE458765:CAE458772 BQI458765:BQI458772 BGM458765:BGM458772 AWQ458765:AWQ458772 AMU458765:AMU458772 ACY458765:ACY458772 TC458765:TC458772 JG458765:JG458772 K458765:K458772 WVS393229:WVS393236 WLW393229:WLW393236 WCA393229:WCA393236 VSE393229:VSE393236 VII393229:VII393236 UYM393229:UYM393236 UOQ393229:UOQ393236 UEU393229:UEU393236 TUY393229:TUY393236 TLC393229:TLC393236 TBG393229:TBG393236 SRK393229:SRK393236 SHO393229:SHO393236 RXS393229:RXS393236 RNW393229:RNW393236 REA393229:REA393236 QUE393229:QUE393236 QKI393229:QKI393236 QAM393229:QAM393236 PQQ393229:PQQ393236 PGU393229:PGU393236 OWY393229:OWY393236 ONC393229:ONC393236 ODG393229:ODG393236 NTK393229:NTK393236 NJO393229:NJO393236 MZS393229:MZS393236 MPW393229:MPW393236 MGA393229:MGA393236 LWE393229:LWE393236 LMI393229:LMI393236 LCM393229:LCM393236 KSQ393229:KSQ393236 KIU393229:KIU393236 JYY393229:JYY393236 JPC393229:JPC393236 JFG393229:JFG393236 IVK393229:IVK393236 ILO393229:ILO393236 IBS393229:IBS393236 HRW393229:HRW393236 HIA393229:HIA393236 GYE393229:GYE393236 GOI393229:GOI393236 GEM393229:GEM393236 FUQ393229:FUQ393236 FKU393229:FKU393236 FAY393229:FAY393236 ERC393229:ERC393236 EHG393229:EHG393236 DXK393229:DXK393236 DNO393229:DNO393236 DDS393229:DDS393236 CTW393229:CTW393236 CKA393229:CKA393236 CAE393229:CAE393236 BQI393229:BQI393236 BGM393229:BGM393236 AWQ393229:AWQ393236 AMU393229:AMU393236 ACY393229:ACY393236 TC393229:TC393236 JG393229:JG393236 K393229:K393236 WVS327693:WVS327700 WLW327693:WLW327700 WCA327693:WCA327700 VSE327693:VSE327700 VII327693:VII327700 UYM327693:UYM327700 UOQ327693:UOQ327700 UEU327693:UEU327700 TUY327693:TUY327700 TLC327693:TLC327700 TBG327693:TBG327700 SRK327693:SRK327700 SHO327693:SHO327700 RXS327693:RXS327700 RNW327693:RNW327700 REA327693:REA327700 QUE327693:QUE327700 QKI327693:QKI327700 QAM327693:QAM327700 PQQ327693:PQQ327700 PGU327693:PGU327700 OWY327693:OWY327700 ONC327693:ONC327700 ODG327693:ODG327700 NTK327693:NTK327700 NJO327693:NJO327700 MZS327693:MZS327700 MPW327693:MPW327700 MGA327693:MGA327700 LWE327693:LWE327700 LMI327693:LMI327700 LCM327693:LCM327700 KSQ327693:KSQ327700 KIU327693:KIU327700 JYY327693:JYY327700 JPC327693:JPC327700 JFG327693:JFG327700 IVK327693:IVK327700 ILO327693:ILO327700 IBS327693:IBS327700 HRW327693:HRW327700 HIA327693:HIA327700 GYE327693:GYE327700 GOI327693:GOI327700 GEM327693:GEM327700 FUQ327693:FUQ327700 FKU327693:FKU327700 FAY327693:FAY327700 ERC327693:ERC327700 EHG327693:EHG327700 DXK327693:DXK327700 DNO327693:DNO327700 DDS327693:DDS327700 CTW327693:CTW327700 CKA327693:CKA327700 CAE327693:CAE327700 BQI327693:BQI327700 BGM327693:BGM327700 AWQ327693:AWQ327700 AMU327693:AMU327700 ACY327693:ACY327700 TC327693:TC327700 JG327693:JG327700 K327693:K327700 WVS262157:WVS262164 WLW262157:WLW262164 WCA262157:WCA262164 VSE262157:VSE262164 VII262157:VII262164 UYM262157:UYM262164 UOQ262157:UOQ262164 UEU262157:UEU262164 TUY262157:TUY262164 TLC262157:TLC262164 TBG262157:TBG262164 SRK262157:SRK262164 SHO262157:SHO262164 RXS262157:RXS262164 RNW262157:RNW262164 REA262157:REA262164 QUE262157:QUE262164 QKI262157:QKI262164 QAM262157:QAM262164 PQQ262157:PQQ262164 PGU262157:PGU262164 OWY262157:OWY262164 ONC262157:ONC262164 ODG262157:ODG262164 NTK262157:NTK262164 NJO262157:NJO262164 MZS262157:MZS262164 MPW262157:MPW262164 MGA262157:MGA262164 LWE262157:LWE262164 LMI262157:LMI262164 LCM262157:LCM262164 KSQ262157:KSQ262164 KIU262157:KIU262164 JYY262157:JYY262164 JPC262157:JPC262164 JFG262157:JFG262164 IVK262157:IVK262164 ILO262157:ILO262164 IBS262157:IBS262164 HRW262157:HRW262164 HIA262157:HIA262164 GYE262157:GYE262164 GOI262157:GOI262164 GEM262157:GEM262164 FUQ262157:FUQ262164 FKU262157:FKU262164 FAY262157:FAY262164 ERC262157:ERC262164 EHG262157:EHG262164 DXK262157:DXK262164 DNO262157:DNO262164 DDS262157:DDS262164 CTW262157:CTW262164 CKA262157:CKA262164 CAE262157:CAE262164 BQI262157:BQI262164 BGM262157:BGM262164 AWQ262157:AWQ262164 AMU262157:AMU262164 ACY262157:ACY262164 TC262157:TC262164 JG262157:JG262164 K262157:K262164 WVS196621:WVS196628 WLW196621:WLW196628 WCA196621:WCA196628 VSE196621:VSE196628 VII196621:VII196628 UYM196621:UYM196628 UOQ196621:UOQ196628 UEU196621:UEU196628 TUY196621:TUY196628 TLC196621:TLC196628 TBG196621:TBG196628 SRK196621:SRK196628 SHO196621:SHO196628 RXS196621:RXS196628 RNW196621:RNW196628 REA196621:REA196628 QUE196621:QUE196628 QKI196621:QKI196628 QAM196621:QAM196628 PQQ196621:PQQ196628 PGU196621:PGU196628 OWY196621:OWY196628 ONC196621:ONC196628 ODG196621:ODG196628 NTK196621:NTK196628 NJO196621:NJO196628 MZS196621:MZS196628 MPW196621:MPW196628 MGA196621:MGA196628 LWE196621:LWE196628 LMI196621:LMI196628 LCM196621:LCM196628 KSQ196621:KSQ196628 KIU196621:KIU196628 JYY196621:JYY196628 JPC196621:JPC196628 JFG196621:JFG196628 IVK196621:IVK196628 ILO196621:ILO196628 IBS196621:IBS196628 HRW196621:HRW196628 HIA196621:HIA196628 GYE196621:GYE196628 GOI196621:GOI196628 GEM196621:GEM196628 FUQ196621:FUQ196628 FKU196621:FKU196628 FAY196621:FAY196628 ERC196621:ERC196628 EHG196621:EHG196628 DXK196621:DXK196628 DNO196621:DNO196628 DDS196621:DDS196628 CTW196621:CTW196628 CKA196621:CKA196628 CAE196621:CAE196628 BQI196621:BQI196628 BGM196621:BGM196628 AWQ196621:AWQ196628 AMU196621:AMU196628 ACY196621:ACY196628 TC196621:TC196628 JG196621:JG196628 K196621:K196628 WVS131085:WVS131092 WLW131085:WLW131092 WCA131085:WCA131092 VSE131085:VSE131092 VII131085:VII131092 UYM131085:UYM131092 UOQ131085:UOQ131092 UEU131085:UEU131092 TUY131085:TUY131092 TLC131085:TLC131092 TBG131085:TBG131092 SRK131085:SRK131092 SHO131085:SHO131092 RXS131085:RXS131092 RNW131085:RNW131092 REA131085:REA131092 QUE131085:QUE131092 QKI131085:QKI131092 QAM131085:QAM131092 PQQ131085:PQQ131092 PGU131085:PGU131092 OWY131085:OWY131092 ONC131085:ONC131092 ODG131085:ODG131092 NTK131085:NTK131092 NJO131085:NJO131092 MZS131085:MZS131092 MPW131085:MPW131092 MGA131085:MGA131092 LWE131085:LWE131092 LMI131085:LMI131092 LCM131085:LCM131092 KSQ131085:KSQ131092 KIU131085:KIU131092 JYY131085:JYY131092 JPC131085:JPC131092 JFG131085:JFG131092 IVK131085:IVK131092 ILO131085:ILO131092 IBS131085:IBS131092 HRW131085:HRW131092 HIA131085:HIA131092 GYE131085:GYE131092 GOI131085:GOI131092 GEM131085:GEM131092 FUQ131085:FUQ131092 FKU131085:FKU131092 FAY131085:FAY131092 ERC131085:ERC131092 EHG131085:EHG131092 DXK131085:DXK131092 DNO131085:DNO131092 DDS131085:DDS131092 CTW131085:CTW131092 CKA131085:CKA131092 CAE131085:CAE131092 BQI131085:BQI131092 BGM131085:BGM131092 AWQ131085:AWQ131092 AMU131085:AMU131092 ACY131085:ACY131092 TC131085:TC131092 JG131085:JG131092 K131085:K131092 WVS65549:WVS65556 WLW65549:WLW65556 WCA65549:WCA65556 VSE65549:VSE65556 VII65549:VII65556 UYM65549:UYM65556 UOQ65549:UOQ65556 UEU65549:UEU65556 TUY65549:TUY65556 TLC65549:TLC65556 TBG65549:TBG65556 SRK65549:SRK65556 SHO65549:SHO65556 RXS65549:RXS65556 RNW65549:RNW65556 REA65549:REA65556 QUE65549:QUE65556 QKI65549:QKI65556 QAM65549:QAM65556 PQQ65549:PQQ65556 PGU65549:PGU65556 OWY65549:OWY65556 ONC65549:ONC65556 ODG65549:ODG65556 NTK65549:NTK65556 NJO65549:NJO65556 MZS65549:MZS65556 MPW65549:MPW65556 MGA65549:MGA65556 LWE65549:LWE65556 LMI65549:LMI65556 LCM65549:LCM65556 KSQ65549:KSQ65556 KIU65549:KIU65556 JYY65549:JYY65556 JPC65549:JPC65556 JFG65549:JFG65556 IVK65549:IVK65556 ILO65549:ILO65556 IBS65549:IBS65556 HRW65549:HRW65556 HIA65549:HIA65556 GYE65549:GYE65556 GOI65549:GOI65556 GEM65549:GEM65556 FUQ65549:FUQ65556 FKU65549:FKU65556 FAY65549:FAY65556 ERC65549:ERC65556 EHG65549:EHG65556 DXK65549:DXK65556 DNO65549:DNO65556 DDS65549:DDS65556 CTW65549:CTW65556 CKA65549:CKA65556 CAE65549:CAE65556 BQI65549:BQI65556 BGM65549:BGM65556 AWQ65549:AWQ65556 AMU65549:AMU65556 ACY65549:ACY65556 TC65549:TC65556 JG65549:JG65556 K65549:K65556 WVS983053:WVS983060 K65:K66 WVS983067:WVS983105 WLW983067:WLW983105 WCA983067:WCA983105 VSE983067:VSE983105 VII983067:VII983105 UYM983067:UYM983105 UOQ983067:UOQ983105 UEU983067:UEU983105 TUY983067:TUY983105 TLC983067:TLC983105 TBG983067:TBG983105 SRK983067:SRK983105 SHO983067:SHO983105 RXS983067:RXS983105 RNW983067:RNW983105 REA983067:REA983105 QUE983067:QUE983105 QKI983067:QKI983105 QAM983067:QAM983105 PQQ983067:PQQ983105 PGU983067:PGU983105 OWY983067:OWY983105 ONC983067:ONC983105 ODG983067:ODG983105 NTK983067:NTK983105 NJO983067:NJO983105 MZS983067:MZS983105 MPW983067:MPW983105 MGA983067:MGA983105 LWE983067:LWE983105 LMI983067:LMI983105 LCM983067:LCM983105 KSQ983067:KSQ983105 KIU983067:KIU983105 JYY983067:JYY983105 JPC983067:JPC983105 JFG983067:JFG983105 IVK983067:IVK983105 ILO983067:ILO983105 IBS983067:IBS983105 HRW983067:HRW983105 HIA983067:HIA983105 GYE983067:GYE983105 GOI983067:GOI983105 GEM983067:GEM983105 FUQ983067:FUQ983105 FKU983067:FKU983105 FAY983067:FAY983105 ERC983067:ERC983105 EHG983067:EHG983105 DXK983067:DXK983105 DNO983067:DNO983105 DDS983067:DDS983105 CTW983067:CTW983105 CKA983067:CKA983105 CAE983067:CAE983105 BQI983067:BQI983105 BGM983067:BGM983105 AWQ983067:AWQ983105 AMU983067:AMU983105 ACY983067:ACY983105 TC983067:TC983105 JG983067:JG983105 K983067:K983105 WVS917531:WVS917569 WLW917531:WLW917569 WCA917531:WCA917569 VSE917531:VSE917569 VII917531:VII917569 UYM917531:UYM917569 UOQ917531:UOQ917569 UEU917531:UEU917569 TUY917531:TUY917569 TLC917531:TLC917569 TBG917531:TBG917569 SRK917531:SRK917569 SHO917531:SHO917569 RXS917531:RXS917569 RNW917531:RNW917569 REA917531:REA917569 QUE917531:QUE917569 QKI917531:QKI917569 QAM917531:QAM917569 PQQ917531:PQQ917569 PGU917531:PGU917569 OWY917531:OWY917569 ONC917531:ONC917569 ODG917531:ODG917569 NTK917531:NTK917569 NJO917531:NJO917569 MZS917531:MZS917569 MPW917531:MPW917569 MGA917531:MGA917569 LWE917531:LWE917569 LMI917531:LMI917569 LCM917531:LCM917569 KSQ917531:KSQ917569 KIU917531:KIU917569 JYY917531:JYY917569 JPC917531:JPC917569 JFG917531:JFG917569 IVK917531:IVK917569 ILO917531:ILO917569 IBS917531:IBS917569 HRW917531:HRW917569 HIA917531:HIA917569 GYE917531:GYE917569 GOI917531:GOI917569 GEM917531:GEM917569 FUQ917531:FUQ917569 FKU917531:FKU917569 FAY917531:FAY917569 ERC917531:ERC917569 EHG917531:EHG917569 DXK917531:DXK917569 DNO917531:DNO917569 DDS917531:DDS917569 CTW917531:CTW917569 CKA917531:CKA917569 CAE917531:CAE917569 BQI917531:BQI917569 BGM917531:BGM917569 AWQ917531:AWQ917569 AMU917531:AMU917569 ACY917531:ACY917569 TC917531:TC917569 JG917531:JG917569 K917531:K917569 WVS851995:WVS852033 WLW851995:WLW852033 WCA851995:WCA852033 VSE851995:VSE852033 VII851995:VII852033 UYM851995:UYM852033 UOQ851995:UOQ852033 UEU851995:UEU852033 TUY851995:TUY852033 TLC851995:TLC852033 TBG851995:TBG852033 SRK851995:SRK852033 SHO851995:SHO852033 RXS851995:RXS852033 RNW851995:RNW852033 REA851995:REA852033 QUE851995:QUE852033 QKI851995:QKI852033 QAM851995:QAM852033 PQQ851995:PQQ852033 PGU851995:PGU852033 OWY851995:OWY852033 ONC851995:ONC852033 ODG851995:ODG852033 NTK851995:NTK852033 NJO851995:NJO852033 MZS851995:MZS852033 MPW851995:MPW852033 MGA851995:MGA852033 LWE851995:LWE852033 LMI851995:LMI852033 LCM851995:LCM852033 KSQ851995:KSQ852033 KIU851995:KIU852033 JYY851995:JYY852033 JPC851995:JPC852033 JFG851995:JFG852033 IVK851995:IVK852033 ILO851995:ILO852033 IBS851995:IBS852033 HRW851995:HRW852033 HIA851995:HIA852033 GYE851995:GYE852033 GOI851995:GOI852033 GEM851995:GEM852033 FUQ851995:FUQ852033 FKU851995:FKU852033 FAY851995:FAY852033 ERC851995:ERC852033 EHG851995:EHG852033 DXK851995:DXK852033 DNO851995:DNO852033 DDS851995:DDS852033 CTW851995:CTW852033 CKA851995:CKA852033 CAE851995:CAE852033 BQI851995:BQI852033 BGM851995:BGM852033 AWQ851995:AWQ852033 AMU851995:AMU852033 ACY851995:ACY852033 TC851995:TC852033 JG851995:JG852033 K851995:K852033 WVS786459:WVS786497 WLW786459:WLW786497 WCA786459:WCA786497 VSE786459:VSE786497 VII786459:VII786497 UYM786459:UYM786497 UOQ786459:UOQ786497 UEU786459:UEU786497 TUY786459:TUY786497 TLC786459:TLC786497 TBG786459:TBG786497 SRK786459:SRK786497 SHO786459:SHO786497 RXS786459:RXS786497 RNW786459:RNW786497 REA786459:REA786497 QUE786459:QUE786497 QKI786459:QKI786497 QAM786459:QAM786497 PQQ786459:PQQ786497 PGU786459:PGU786497 OWY786459:OWY786497 ONC786459:ONC786497 ODG786459:ODG786497 NTK786459:NTK786497 NJO786459:NJO786497 MZS786459:MZS786497 MPW786459:MPW786497 MGA786459:MGA786497 LWE786459:LWE786497 LMI786459:LMI786497 LCM786459:LCM786497 KSQ786459:KSQ786497 KIU786459:KIU786497 JYY786459:JYY786497 JPC786459:JPC786497 JFG786459:JFG786497 IVK786459:IVK786497 ILO786459:ILO786497 IBS786459:IBS786497 HRW786459:HRW786497 HIA786459:HIA786497 GYE786459:GYE786497 GOI786459:GOI786497 GEM786459:GEM786497 FUQ786459:FUQ786497 FKU786459:FKU786497 FAY786459:FAY786497 ERC786459:ERC786497 EHG786459:EHG786497 DXK786459:DXK786497 DNO786459:DNO786497 DDS786459:DDS786497 CTW786459:CTW786497 CKA786459:CKA786497 CAE786459:CAE786497 BQI786459:BQI786497 BGM786459:BGM786497 AWQ786459:AWQ786497 AMU786459:AMU786497 ACY786459:ACY786497 TC786459:TC786497 JG786459:JG786497 K786459:K786497 WVS720923:WVS720961 WLW720923:WLW720961 WCA720923:WCA720961 VSE720923:VSE720961 VII720923:VII720961 UYM720923:UYM720961 UOQ720923:UOQ720961 UEU720923:UEU720961 TUY720923:TUY720961 TLC720923:TLC720961 TBG720923:TBG720961 SRK720923:SRK720961 SHO720923:SHO720961 RXS720923:RXS720961 RNW720923:RNW720961 REA720923:REA720961 QUE720923:QUE720961 QKI720923:QKI720961 QAM720923:QAM720961 PQQ720923:PQQ720961 PGU720923:PGU720961 OWY720923:OWY720961 ONC720923:ONC720961 ODG720923:ODG720961 NTK720923:NTK720961 NJO720923:NJO720961 MZS720923:MZS720961 MPW720923:MPW720961 MGA720923:MGA720961 LWE720923:LWE720961 LMI720923:LMI720961 LCM720923:LCM720961 KSQ720923:KSQ720961 KIU720923:KIU720961 JYY720923:JYY720961 JPC720923:JPC720961 JFG720923:JFG720961 IVK720923:IVK720961 ILO720923:ILO720961 IBS720923:IBS720961 HRW720923:HRW720961 HIA720923:HIA720961 GYE720923:GYE720961 GOI720923:GOI720961 GEM720923:GEM720961 FUQ720923:FUQ720961 FKU720923:FKU720961 FAY720923:FAY720961 ERC720923:ERC720961 EHG720923:EHG720961 DXK720923:DXK720961 DNO720923:DNO720961 DDS720923:DDS720961 CTW720923:CTW720961 CKA720923:CKA720961 CAE720923:CAE720961 BQI720923:BQI720961 BGM720923:BGM720961 AWQ720923:AWQ720961 AMU720923:AMU720961 ACY720923:ACY720961 TC720923:TC720961 JG720923:JG720961 K720923:K720961 WVS655387:WVS655425 WLW655387:WLW655425 WCA655387:WCA655425 VSE655387:VSE655425 VII655387:VII655425 UYM655387:UYM655425 UOQ655387:UOQ655425 UEU655387:UEU655425 TUY655387:TUY655425 TLC655387:TLC655425 TBG655387:TBG655425 SRK655387:SRK655425 SHO655387:SHO655425 RXS655387:RXS655425 RNW655387:RNW655425 REA655387:REA655425 QUE655387:QUE655425 QKI655387:QKI655425 QAM655387:QAM655425 PQQ655387:PQQ655425 PGU655387:PGU655425 OWY655387:OWY655425 ONC655387:ONC655425 ODG655387:ODG655425 NTK655387:NTK655425 NJO655387:NJO655425 MZS655387:MZS655425 MPW655387:MPW655425 MGA655387:MGA655425 LWE655387:LWE655425 LMI655387:LMI655425 LCM655387:LCM655425 KSQ655387:KSQ655425 KIU655387:KIU655425 JYY655387:JYY655425 JPC655387:JPC655425 JFG655387:JFG655425 IVK655387:IVK655425 ILO655387:ILO655425 IBS655387:IBS655425 HRW655387:HRW655425 HIA655387:HIA655425 GYE655387:GYE655425 GOI655387:GOI655425 GEM655387:GEM655425 FUQ655387:FUQ655425 FKU655387:FKU655425 FAY655387:FAY655425 ERC655387:ERC655425 EHG655387:EHG655425 DXK655387:DXK655425 DNO655387:DNO655425 DDS655387:DDS655425 CTW655387:CTW655425 CKA655387:CKA655425 CAE655387:CAE655425 BQI655387:BQI655425 BGM655387:BGM655425 AWQ655387:AWQ655425 AMU655387:AMU655425 ACY655387:ACY655425 TC655387:TC655425 JG655387:JG655425 K655387:K655425 WVS589851:WVS589889 WLW589851:WLW589889 WCA589851:WCA589889 VSE589851:VSE589889 VII589851:VII589889 UYM589851:UYM589889 UOQ589851:UOQ589889 UEU589851:UEU589889 TUY589851:TUY589889 TLC589851:TLC589889 TBG589851:TBG589889 SRK589851:SRK589889 SHO589851:SHO589889 RXS589851:RXS589889 RNW589851:RNW589889 REA589851:REA589889 QUE589851:QUE589889 QKI589851:QKI589889 QAM589851:QAM589889 PQQ589851:PQQ589889 PGU589851:PGU589889 OWY589851:OWY589889 ONC589851:ONC589889 ODG589851:ODG589889 NTK589851:NTK589889 NJO589851:NJO589889 MZS589851:MZS589889 MPW589851:MPW589889 MGA589851:MGA589889 LWE589851:LWE589889 LMI589851:LMI589889 LCM589851:LCM589889 KSQ589851:KSQ589889 KIU589851:KIU589889 JYY589851:JYY589889 JPC589851:JPC589889 JFG589851:JFG589889 IVK589851:IVK589889 ILO589851:ILO589889 IBS589851:IBS589889 HRW589851:HRW589889 HIA589851:HIA589889 GYE589851:GYE589889 GOI589851:GOI589889 GEM589851:GEM589889 FUQ589851:FUQ589889 FKU589851:FKU589889 FAY589851:FAY589889 ERC589851:ERC589889 EHG589851:EHG589889 DXK589851:DXK589889 DNO589851:DNO589889 DDS589851:DDS589889 CTW589851:CTW589889 CKA589851:CKA589889 CAE589851:CAE589889 BQI589851:BQI589889 BGM589851:BGM589889 AWQ589851:AWQ589889 AMU589851:AMU589889 ACY589851:ACY589889 TC589851:TC589889 JG589851:JG589889 K589851:K589889 WVS524315:WVS524353 WLW524315:WLW524353 WCA524315:WCA524353 VSE524315:VSE524353 VII524315:VII524353 UYM524315:UYM524353 UOQ524315:UOQ524353 UEU524315:UEU524353 TUY524315:TUY524353 TLC524315:TLC524353 TBG524315:TBG524353 SRK524315:SRK524353 SHO524315:SHO524353 RXS524315:RXS524353 RNW524315:RNW524353 REA524315:REA524353 QUE524315:QUE524353 QKI524315:QKI524353 QAM524315:QAM524353 PQQ524315:PQQ524353 PGU524315:PGU524353 OWY524315:OWY524353 ONC524315:ONC524353 ODG524315:ODG524353 NTK524315:NTK524353 NJO524315:NJO524353 MZS524315:MZS524353 MPW524315:MPW524353 MGA524315:MGA524353 LWE524315:LWE524353 LMI524315:LMI524353 LCM524315:LCM524353 KSQ524315:KSQ524353 KIU524315:KIU524353 JYY524315:JYY524353 JPC524315:JPC524353 JFG524315:JFG524353 IVK524315:IVK524353 ILO524315:ILO524353 IBS524315:IBS524353 HRW524315:HRW524353 HIA524315:HIA524353 GYE524315:GYE524353 GOI524315:GOI524353 GEM524315:GEM524353 FUQ524315:FUQ524353 FKU524315:FKU524353 FAY524315:FAY524353 ERC524315:ERC524353 EHG524315:EHG524353 DXK524315:DXK524353 DNO524315:DNO524353 DDS524315:DDS524353 CTW524315:CTW524353 CKA524315:CKA524353 CAE524315:CAE524353 BQI524315:BQI524353 BGM524315:BGM524353 AWQ524315:AWQ524353 AMU524315:AMU524353 ACY524315:ACY524353 TC524315:TC524353 JG524315:JG524353 K524315:K524353 WVS458779:WVS458817 WLW458779:WLW458817 WCA458779:WCA458817 VSE458779:VSE458817 VII458779:VII458817 UYM458779:UYM458817 UOQ458779:UOQ458817 UEU458779:UEU458817 TUY458779:TUY458817 TLC458779:TLC458817 TBG458779:TBG458817 SRK458779:SRK458817 SHO458779:SHO458817 RXS458779:RXS458817 RNW458779:RNW458817 REA458779:REA458817 QUE458779:QUE458817 QKI458779:QKI458817 QAM458779:QAM458817 PQQ458779:PQQ458817 PGU458779:PGU458817 OWY458779:OWY458817 ONC458779:ONC458817 ODG458779:ODG458817 NTK458779:NTK458817 NJO458779:NJO458817 MZS458779:MZS458817 MPW458779:MPW458817 MGA458779:MGA458817 LWE458779:LWE458817 LMI458779:LMI458817 LCM458779:LCM458817 KSQ458779:KSQ458817 KIU458779:KIU458817 JYY458779:JYY458817 JPC458779:JPC458817 JFG458779:JFG458817 IVK458779:IVK458817 ILO458779:ILO458817 IBS458779:IBS458817 HRW458779:HRW458817 HIA458779:HIA458817 GYE458779:GYE458817 GOI458779:GOI458817 GEM458779:GEM458817 FUQ458779:FUQ458817 FKU458779:FKU458817 FAY458779:FAY458817 ERC458779:ERC458817 EHG458779:EHG458817 DXK458779:DXK458817 DNO458779:DNO458817 DDS458779:DDS458817 CTW458779:CTW458817 CKA458779:CKA458817 CAE458779:CAE458817 BQI458779:BQI458817 BGM458779:BGM458817 AWQ458779:AWQ458817 AMU458779:AMU458817 ACY458779:ACY458817 TC458779:TC458817 JG458779:JG458817 K458779:K458817 WVS393243:WVS393281 WLW393243:WLW393281 WCA393243:WCA393281 VSE393243:VSE393281 VII393243:VII393281 UYM393243:UYM393281 UOQ393243:UOQ393281 UEU393243:UEU393281 TUY393243:TUY393281 TLC393243:TLC393281 TBG393243:TBG393281 SRK393243:SRK393281 SHO393243:SHO393281 RXS393243:RXS393281 RNW393243:RNW393281 REA393243:REA393281 QUE393243:QUE393281 QKI393243:QKI393281 QAM393243:QAM393281 PQQ393243:PQQ393281 PGU393243:PGU393281 OWY393243:OWY393281 ONC393243:ONC393281 ODG393243:ODG393281 NTK393243:NTK393281 NJO393243:NJO393281 MZS393243:MZS393281 MPW393243:MPW393281 MGA393243:MGA393281 LWE393243:LWE393281 LMI393243:LMI393281 LCM393243:LCM393281 KSQ393243:KSQ393281 KIU393243:KIU393281 JYY393243:JYY393281 JPC393243:JPC393281 JFG393243:JFG393281 IVK393243:IVK393281 ILO393243:ILO393281 IBS393243:IBS393281 HRW393243:HRW393281 HIA393243:HIA393281 GYE393243:GYE393281 GOI393243:GOI393281 GEM393243:GEM393281 FUQ393243:FUQ393281 FKU393243:FKU393281 FAY393243:FAY393281 ERC393243:ERC393281 EHG393243:EHG393281 DXK393243:DXK393281 DNO393243:DNO393281 DDS393243:DDS393281 CTW393243:CTW393281 CKA393243:CKA393281 CAE393243:CAE393281 BQI393243:BQI393281 BGM393243:BGM393281 AWQ393243:AWQ393281 AMU393243:AMU393281 ACY393243:ACY393281 TC393243:TC393281 JG393243:JG393281 K393243:K393281 WVS327707:WVS327745 WLW327707:WLW327745 WCA327707:WCA327745 VSE327707:VSE327745 VII327707:VII327745 UYM327707:UYM327745 UOQ327707:UOQ327745 UEU327707:UEU327745 TUY327707:TUY327745 TLC327707:TLC327745 TBG327707:TBG327745 SRK327707:SRK327745 SHO327707:SHO327745 RXS327707:RXS327745 RNW327707:RNW327745 REA327707:REA327745 QUE327707:QUE327745 QKI327707:QKI327745 QAM327707:QAM327745 PQQ327707:PQQ327745 PGU327707:PGU327745 OWY327707:OWY327745 ONC327707:ONC327745 ODG327707:ODG327745 NTK327707:NTK327745 NJO327707:NJO327745 MZS327707:MZS327745 MPW327707:MPW327745 MGA327707:MGA327745 LWE327707:LWE327745 LMI327707:LMI327745 LCM327707:LCM327745 KSQ327707:KSQ327745 KIU327707:KIU327745 JYY327707:JYY327745 JPC327707:JPC327745 JFG327707:JFG327745 IVK327707:IVK327745 ILO327707:ILO327745 IBS327707:IBS327745 HRW327707:HRW327745 HIA327707:HIA327745 GYE327707:GYE327745 GOI327707:GOI327745 GEM327707:GEM327745 FUQ327707:FUQ327745 FKU327707:FKU327745 FAY327707:FAY327745 ERC327707:ERC327745 EHG327707:EHG327745 DXK327707:DXK327745 DNO327707:DNO327745 DDS327707:DDS327745 CTW327707:CTW327745 CKA327707:CKA327745 CAE327707:CAE327745 BQI327707:BQI327745 BGM327707:BGM327745 AWQ327707:AWQ327745 AMU327707:AMU327745 ACY327707:ACY327745 TC327707:TC327745 JG327707:JG327745 K327707:K327745 WVS262171:WVS262209 WLW262171:WLW262209 WCA262171:WCA262209 VSE262171:VSE262209 VII262171:VII262209 UYM262171:UYM262209 UOQ262171:UOQ262209 UEU262171:UEU262209 TUY262171:TUY262209 TLC262171:TLC262209 TBG262171:TBG262209 SRK262171:SRK262209 SHO262171:SHO262209 RXS262171:RXS262209 RNW262171:RNW262209 REA262171:REA262209 QUE262171:QUE262209 QKI262171:QKI262209 QAM262171:QAM262209 PQQ262171:PQQ262209 PGU262171:PGU262209 OWY262171:OWY262209 ONC262171:ONC262209 ODG262171:ODG262209 NTK262171:NTK262209 NJO262171:NJO262209 MZS262171:MZS262209 MPW262171:MPW262209 MGA262171:MGA262209 LWE262171:LWE262209 LMI262171:LMI262209 LCM262171:LCM262209 KSQ262171:KSQ262209 KIU262171:KIU262209 JYY262171:JYY262209 JPC262171:JPC262209 JFG262171:JFG262209 IVK262171:IVK262209 ILO262171:ILO262209 IBS262171:IBS262209 HRW262171:HRW262209 HIA262171:HIA262209 GYE262171:GYE262209 GOI262171:GOI262209 GEM262171:GEM262209 FUQ262171:FUQ262209 FKU262171:FKU262209 FAY262171:FAY262209 ERC262171:ERC262209 EHG262171:EHG262209 DXK262171:DXK262209 DNO262171:DNO262209 DDS262171:DDS262209 CTW262171:CTW262209 CKA262171:CKA262209 CAE262171:CAE262209 BQI262171:BQI262209 BGM262171:BGM262209 AWQ262171:AWQ262209 AMU262171:AMU262209 ACY262171:ACY262209 TC262171:TC262209 JG262171:JG262209 K262171:K262209 WVS196635:WVS196673 WLW196635:WLW196673 WCA196635:WCA196673 VSE196635:VSE196673 VII196635:VII196673 UYM196635:UYM196673 UOQ196635:UOQ196673 UEU196635:UEU196673 TUY196635:TUY196673 TLC196635:TLC196673 TBG196635:TBG196673 SRK196635:SRK196673 SHO196635:SHO196673 RXS196635:RXS196673 RNW196635:RNW196673 REA196635:REA196673 QUE196635:QUE196673 QKI196635:QKI196673 QAM196635:QAM196673 PQQ196635:PQQ196673 PGU196635:PGU196673 OWY196635:OWY196673 ONC196635:ONC196673 ODG196635:ODG196673 NTK196635:NTK196673 NJO196635:NJO196673 MZS196635:MZS196673 MPW196635:MPW196673 MGA196635:MGA196673 LWE196635:LWE196673 LMI196635:LMI196673 LCM196635:LCM196673 KSQ196635:KSQ196673 KIU196635:KIU196673 JYY196635:JYY196673 JPC196635:JPC196673 JFG196635:JFG196673 IVK196635:IVK196673 ILO196635:ILO196673 IBS196635:IBS196673 HRW196635:HRW196673 HIA196635:HIA196673 GYE196635:GYE196673 GOI196635:GOI196673 GEM196635:GEM196673 FUQ196635:FUQ196673 FKU196635:FKU196673 FAY196635:FAY196673 ERC196635:ERC196673 EHG196635:EHG196673 DXK196635:DXK196673 DNO196635:DNO196673 DDS196635:DDS196673 CTW196635:CTW196673 CKA196635:CKA196673 CAE196635:CAE196673 BQI196635:BQI196673 BGM196635:BGM196673 AWQ196635:AWQ196673 AMU196635:AMU196673 ACY196635:ACY196673 TC196635:TC196673 JG196635:JG196673 K196635:K196673 WVS131099:WVS131137 WLW131099:WLW131137 WCA131099:WCA131137 VSE131099:VSE131137 VII131099:VII131137 UYM131099:UYM131137 UOQ131099:UOQ131137 UEU131099:UEU131137 TUY131099:TUY131137 TLC131099:TLC131137 TBG131099:TBG131137 SRK131099:SRK131137 SHO131099:SHO131137 RXS131099:RXS131137 RNW131099:RNW131137 REA131099:REA131137 QUE131099:QUE131137 QKI131099:QKI131137 QAM131099:QAM131137 PQQ131099:PQQ131137 PGU131099:PGU131137 OWY131099:OWY131137 ONC131099:ONC131137 ODG131099:ODG131137 NTK131099:NTK131137 NJO131099:NJO131137 MZS131099:MZS131137 MPW131099:MPW131137 MGA131099:MGA131137 LWE131099:LWE131137 LMI131099:LMI131137 LCM131099:LCM131137 KSQ131099:KSQ131137 KIU131099:KIU131137 JYY131099:JYY131137 JPC131099:JPC131137 JFG131099:JFG131137 IVK131099:IVK131137 ILO131099:ILO131137 IBS131099:IBS131137 HRW131099:HRW131137 HIA131099:HIA131137 GYE131099:GYE131137 GOI131099:GOI131137 GEM131099:GEM131137 FUQ131099:FUQ131137 FKU131099:FKU131137 FAY131099:FAY131137 ERC131099:ERC131137 EHG131099:EHG131137 DXK131099:DXK131137 DNO131099:DNO131137 DDS131099:DDS131137 CTW131099:CTW131137 CKA131099:CKA131137 CAE131099:CAE131137 BQI131099:BQI131137 BGM131099:BGM131137 AWQ131099:AWQ131137 AMU131099:AMU131137 ACY131099:ACY131137 TC131099:TC131137 JG131099:JG131137 K131099:K131137 WVS65563:WVS65601 WLW65563:WLW65601 WCA65563:WCA65601 VSE65563:VSE65601 VII65563:VII65601 UYM65563:UYM65601 UOQ65563:UOQ65601 UEU65563:UEU65601 TUY65563:TUY65601 TLC65563:TLC65601 TBG65563:TBG65601 SRK65563:SRK65601 SHO65563:SHO65601 RXS65563:RXS65601 RNW65563:RNW65601 REA65563:REA65601 QUE65563:QUE65601 QKI65563:QKI65601 QAM65563:QAM65601 PQQ65563:PQQ65601 PGU65563:PGU65601 OWY65563:OWY65601 ONC65563:ONC65601 ODG65563:ODG65601 NTK65563:NTK65601 NJO65563:NJO65601 MZS65563:MZS65601 MPW65563:MPW65601 MGA65563:MGA65601 LWE65563:LWE65601 LMI65563:LMI65601 LCM65563:LCM65601 KSQ65563:KSQ65601 KIU65563:KIU65601 JYY65563:JYY65601 JPC65563:JPC65601 JFG65563:JFG65601 IVK65563:IVK65601 ILO65563:ILO65601 IBS65563:IBS65601 HRW65563:HRW65601 HIA65563:HIA65601 GYE65563:GYE65601 GOI65563:GOI65601 GEM65563:GEM65601 FUQ65563:FUQ65601 FKU65563:FKU65601 FAY65563:FAY65601 ERC65563:ERC65601 EHG65563:EHG65601 DXK65563:DXK65601 DNO65563:DNO65601 DDS65563:DDS65601 CTW65563:CTW65601 CKA65563:CKA65601 CAE65563:CAE65601 BQI65563:BQI65601 BGM65563:BGM65601 AWQ65563:AWQ65601 AMU65563:AMU65601 ACY65563:ACY65601 TC65563:TC65601 JG65563:JG65601 K65563:K65601 WVS65 WLW65 WCA65 VSE65 VII65 UYM65 UOQ65 UEU65 TUY65 TLC65 TBG65 SRK65 SHO65 RXS65 RNW65 REA65 QUE65 QKI65 QAM65 PQQ65 PGU65 OWY65 ONC65 ODG65 NTK65 NJO65 MZS65 MPW65 MGA65 LWE65 LMI65 LCM65 KSQ65 KIU65 JYY65 JPC65 JFG65 IVK65 ILO65 IBS65 HRW65 HIA65 GYE65 GOI65 GEM65 FUQ65 FKU65 FAY65 ERC65 EHG65 DXK65 DNO65 DDS65 CTW65 CKA65 CAE65 BQI65 BGM65 AWQ65 AMU65 ACY65 TC65 WVS46:WVS56 WLW46:WLW56 WCA46:WCA56 VSE46:VSE56 VII46:VII56 UYM46:UYM56 UOQ46:UOQ56 UEU46:UEU56 TUY46:TUY56 TLC46:TLC56 TBG46:TBG56 SRK46:SRK56 SHO46:SHO56 RXS46:RXS56 RNW46:RNW56 REA46:REA56 QUE46:QUE56 QKI46:QKI56 QAM46:QAM56 PQQ46:PQQ56 PGU46:PGU56 OWY46:OWY56 ONC46:ONC56 ODG46:ODG56 NTK46:NTK56 NJO46:NJO56 MZS46:MZS56 MPW46:MPW56 MGA46:MGA56 LWE46:LWE56 LMI46:LMI56 LCM46:LCM56 KSQ46:KSQ56 KIU46:KIU56 JYY46:JYY56 JPC46:JPC56 JFG46:JFG56 IVK46:IVK56 ILO46:ILO56 IBS46:IBS56 HRW46:HRW56 HIA46:HIA56 GYE46:GYE56 GOI46:GOI56 GEM46:GEM56 FUQ46:FUQ56 FKU46:FKU56 FAY46:FAY56 ERC46:ERC56 EHG46:EHG56 DXK46:DXK56 DNO46:DNO56 DDS46:DDS56 CTW46:CTW56 CKA46:CKA56 CAE46:CAE56 BQI46:BQI56 BGM46:BGM56 AWQ46:AWQ56 AMU46:AMU56 ACY46:ACY56 TC46:TC56 JG46:JG56">
      <formula1>$J$125:$J$127</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21 IZ65521 SV65521 ACR65521 AMN65521 AWJ65521 BGF65521 BQB65521 BZX65521 CJT65521 CTP65521 DDL65521 DNH65521 DXD65521 EGZ65521 EQV65521 FAR65521 FKN65521 FUJ65521 GEF65521 GOB65521 GXX65521 HHT65521 HRP65521 IBL65521 ILH65521 IVD65521 JEZ65521 JOV65521 JYR65521 KIN65521 KSJ65521 LCF65521 LMB65521 LVX65521 MFT65521 MPP65521 MZL65521 NJH65521 NTD65521 OCZ65521 OMV65521 OWR65521 PGN65521 PQJ65521 QAF65521 QKB65521 QTX65521 RDT65521 RNP65521 RXL65521 SHH65521 SRD65521 TAZ65521 TKV65521 TUR65521 UEN65521 UOJ65521 UYF65521 VIB65521 VRX65521 WBT65521 WLP65521 WVL65521 D131057 IZ131057 SV131057 ACR131057 AMN131057 AWJ131057 BGF131057 BQB131057 BZX131057 CJT131057 CTP131057 DDL131057 DNH131057 DXD131057 EGZ131057 EQV131057 FAR131057 FKN131057 FUJ131057 GEF131057 GOB131057 GXX131057 HHT131057 HRP131057 IBL131057 ILH131057 IVD131057 JEZ131057 JOV131057 JYR131057 KIN131057 KSJ131057 LCF131057 LMB131057 LVX131057 MFT131057 MPP131057 MZL131057 NJH131057 NTD131057 OCZ131057 OMV131057 OWR131057 PGN131057 PQJ131057 QAF131057 QKB131057 QTX131057 RDT131057 RNP131057 RXL131057 SHH131057 SRD131057 TAZ131057 TKV131057 TUR131057 UEN131057 UOJ131057 UYF131057 VIB131057 VRX131057 WBT131057 WLP131057 WVL131057 D196593 IZ196593 SV196593 ACR196593 AMN196593 AWJ196593 BGF196593 BQB196593 BZX196593 CJT196593 CTP196593 DDL196593 DNH196593 DXD196593 EGZ196593 EQV196593 FAR196593 FKN196593 FUJ196593 GEF196593 GOB196593 GXX196593 HHT196593 HRP196593 IBL196593 ILH196593 IVD196593 JEZ196593 JOV196593 JYR196593 KIN196593 KSJ196593 LCF196593 LMB196593 LVX196593 MFT196593 MPP196593 MZL196593 NJH196593 NTD196593 OCZ196593 OMV196593 OWR196593 PGN196593 PQJ196593 QAF196593 QKB196593 QTX196593 RDT196593 RNP196593 RXL196593 SHH196593 SRD196593 TAZ196593 TKV196593 TUR196593 UEN196593 UOJ196593 UYF196593 VIB196593 VRX196593 WBT196593 WLP196593 WVL196593 D262129 IZ262129 SV262129 ACR262129 AMN262129 AWJ262129 BGF262129 BQB262129 BZX262129 CJT262129 CTP262129 DDL262129 DNH262129 DXD262129 EGZ262129 EQV262129 FAR262129 FKN262129 FUJ262129 GEF262129 GOB262129 GXX262129 HHT262129 HRP262129 IBL262129 ILH262129 IVD262129 JEZ262129 JOV262129 JYR262129 KIN262129 KSJ262129 LCF262129 LMB262129 LVX262129 MFT262129 MPP262129 MZL262129 NJH262129 NTD262129 OCZ262129 OMV262129 OWR262129 PGN262129 PQJ262129 QAF262129 QKB262129 QTX262129 RDT262129 RNP262129 RXL262129 SHH262129 SRD262129 TAZ262129 TKV262129 TUR262129 UEN262129 UOJ262129 UYF262129 VIB262129 VRX262129 WBT262129 WLP262129 WVL262129 D327665 IZ327665 SV327665 ACR327665 AMN327665 AWJ327665 BGF327665 BQB327665 BZX327665 CJT327665 CTP327665 DDL327665 DNH327665 DXD327665 EGZ327665 EQV327665 FAR327665 FKN327665 FUJ327665 GEF327665 GOB327665 GXX327665 HHT327665 HRP327665 IBL327665 ILH327665 IVD327665 JEZ327665 JOV327665 JYR327665 KIN327665 KSJ327665 LCF327665 LMB327665 LVX327665 MFT327665 MPP327665 MZL327665 NJH327665 NTD327665 OCZ327665 OMV327665 OWR327665 PGN327665 PQJ327665 QAF327665 QKB327665 QTX327665 RDT327665 RNP327665 RXL327665 SHH327665 SRD327665 TAZ327665 TKV327665 TUR327665 UEN327665 UOJ327665 UYF327665 VIB327665 VRX327665 WBT327665 WLP327665 WVL327665 D393201 IZ393201 SV393201 ACR393201 AMN393201 AWJ393201 BGF393201 BQB393201 BZX393201 CJT393201 CTP393201 DDL393201 DNH393201 DXD393201 EGZ393201 EQV393201 FAR393201 FKN393201 FUJ393201 GEF393201 GOB393201 GXX393201 HHT393201 HRP393201 IBL393201 ILH393201 IVD393201 JEZ393201 JOV393201 JYR393201 KIN393201 KSJ393201 LCF393201 LMB393201 LVX393201 MFT393201 MPP393201 MZL393201 NJH393201 NTD393201 OCZ393201 OMV393201 OWR393201 PGN393201 PQJ393201 QAF393201 QKB393201 QTX393201 RDT393201 RNP393201 RXL393201 SHH393201 SRD393201 TAZ393201 TKV393201 TUR393201 UEN393201 UOJ393201 UYF393201 VIB393201 VRX393201 WBT393201 WLP393201 WVL393201 D458737 IZ458737 SV458737 ACR458737 AMN458737 AWJ458737 BGF458737 BQB458737 BZX458737 CJT458737 CTP458737 DDL458737 DNH458737 DXD458737 EGZ458737 EQV458737 FAR458737 FKN458737 FUJ458737 GEF458737 GOB458737 GXX458737 HHT458737 HRP458737 IBL458737 ILH458737 IVD458737 JEZ458737 JOV458737 JYR458737 KIN458737 KSJ458737 LCF458737 LMB458737 LVX458737 MFT458737 MPP458737 MZL458737 NJH458737 NTD458737 OCZ458737 OMV458737 OWR458737 PGN458737 PQJ458737 QAF458737 QKB458737 QTX458737 RDT458737 RNP458737 RXL458737 SHH458737 SRD458737 TAZ458737 TKV458737 TUR458737 UEN458737 UOJ458737 UYF458737 VIB458737 VRX458737 WBT458737 WLP458737 WVL458737 D524273 IZ524273 SV524273 ACR524273 AMN524273 AWJ524273 BGF524273 BQB524273 BZX524273 CJT524273 CTP524273 DDL524273 DNH524273 DXD524273 EGZ524273 EQV524273 FAR524273 FKN524273 FUJ524273 GEF524273 GOB524273 GXX524273 HHT524273 HRP524273 IBL524273 ILH524273 IVD524273 JEZ524273 JOV524273 JYR524273 KIN524273 KSJ524273 LCF524273 LMB524273 LVX524273 MFT524273 MPP524273 MZL524273 NJH524273 NTD524273 OCZ524273 OMV524273 OWR524273 PGN524273 PQJ524273 QAF524273 QKB524273 QTX524273 RDT524273 RNP524273 RXL524273 SHH524273 SRD524273 TAZ524273 TKV524273 TUR524273 UEN524273 UOJ524273 UYF524273 VIB524273 VRX524273 WBT524273 WLP524273 WVL524273 D589809 IZ589809 SV589809 ACR589809 AMN589809 AWJ589809 BGF589809 BQB589809 BZX589809 CJT589809 CTP589809 DDL589809 DNH589809 DXD589809 EGZ589809 EQV589809 FAR589809 FKN589809 FUJ589809 GEF589809 GOB589809 GXX589809 HHT589809 HRP589809 IBL589809 ILH589809 IVD589809 JEZ589809 JOV589809 JYR589809 KIN589809 KSJ589809 LCF589809 LMB589809 LVX589809 MFT589809 MPP589809 MZL589809 NJH589809 NTD589809 OCZ589809 OMV589809 OWR589809 PGN589809 PQJ589809 QAF589809 QKB589809 QTX589809 RDT589809 RNP589809 RXL589809 SHH589809 SRD589809 TAZ589809 TKV589809 TUR589809 UEN589809 UOJ589809 UYF589809 VIB589809 VRX589809 WBT589809 WLP589809 WVL589809 D655345 IZ655345 SV655345 ACR655345 AMN655345 AWJ655345 BGF655345 BQB655345 BZX655345 CJT655345 CTP655345 DDL655345 DNH655345 DXD655345 EGZ655345 EQV655345 FAR655345 FKN655345 FUJ655345 GEF655345 GOB655345 GXX655345 HHT655345 HRP655345 IBL655345 ILH655345 IVD655345 JEZ655345 JOV655345 JYR655345 KIN655345 KSJ655345 LCF655345 LMB655345 LVX655345 MFT655345 MPP655345 MZL655345 NJH655345 NTD655345 OCZ655345 OMV655345 OWR655345 PGN655345 PQJ655345 QAF655345 QKB655345 QTX655345 RDT655345 RNP655345 RXL655345 SHH655345 SRD655345 TAZ655345 TKV655345 TUR655345 UEN655345 UOJ655345 UYF655345 VIB655345 VRX655345 WBT655345 WLP655345 WVL655345 D720881 IZ720881 SV720881 ACR720881 AMN720881 AWJ720881 BGF720881 BQB720881 BZX720881 CJT720881 CTP720881 DDL720881 DNH720881 DXD720881 EGZ720881 EQV720881 FAR720881 FKN720881 FUJ720881 GEF720881 GOB720881 GXX720881 HHT720881 HRP720881 IBL720881 ILH720881 IVD720881 JEZ720881 JOV720881 JYR720881 KIN720881 KSJ720881 LCF720881 LMB720881 LVX720881 MFT720881 MPP720881 MZL720881 NJH720881 NTD720881 OCZ720881 OMV720881 OWR720881 PGN720881 PQJ720881 QAF720881 QKB720881 QTX720881 RDT720881 RNP720881 RXL720881 SHH720881 SRD720881 TAZ720881 TKV720881 TUR720881 UEN720881 UOJ720881 UYF720881 VIB720881 VRX720881 WBT720881 WLP720881 WVL720881 D786417 IZ786417 SV786417 ACR786417 AMN786417 AWJ786417 BGF786417 BQB786417 BZX786417 CJT786417 CTP786417 DDL786417 DNH786417 DXD786417 EGZ786417 EQV786417 FAR786417 FKN786417 FUJ786417 GEF786417 GOB786417 GXX786417 HHT786417 HRP786417 IBL786417 ILH786417 IVD786417 JEZ786417 JOV786417 JYR786417 KIN786417 KSJ786417 LCF786417 LMB786417 LVX786417 MFT786417 MPP786417 MZL786417 NJH786417 NTD786417 OCZ786417 OMV786417 OWR786417 PGN786417 PQJ786417 QAF786417 QKB786417 QTX786417 RDT786417 RNP786417 RXL786417 SHH786417 SRD786417 TAZ786417 TKV786417 TUR786417 UEN786417 UOJ786417 UYF786417 VIB786417 VRX786417 WBT786417 WLP786417 WVL786417 D851953 IZ851953 SV851953 ACR851953 AMN851953 AWJ851953 BGF851953 BQB851953 BZX851953 CJT851953 CTP851953 DDL851953 DNH851953 DXD851953 EGZ851953 EQV851953 FAR851953 FKN851953 FUJ851953 GEF851953 GOB851953 GXX851953 HHT851953 HRP851953 IBL851953 ILH851953 IVD851953 JEZ851953 JOV851953 JYR851953 KIN851953 KSJ851953 LCF851953 LMB851953 LVX851953 MFT851953 MPP851953 MZL851953 NJH851953 NTD851953 OCZ851953 OMV851953 OWR851953 PGN851953 PQJ851953 QAF851953 QKB851953 QTX851953 RDT851953 RNP851953 RXL851953 SHH851953 SRD851953 TAZ851953 TKV851953 TUR851953 UEN851953 UOJ851953 UYF851953 VIB851953 VRX851953 WBT851953 WLP851953 WVL851953 D917489 IZ917489 SV917489 ACR917489 AMN917489 AWJ917489 BGF917489 BQB917489 BZX917489 CJT917489 CTP917489 DDL917489 DNH917489 DXD917489 EGZ917489 EQV917489 FAR917489 FKN917489 FUJ917489 GEF917489 GOB917489 GXX917489 HHT917489 HRP917489 IBL917489 ILH917489 IVD917489 JEZ917489 JOV917489 JYR917489 KIN917489 KSJ917489 LCF917489 LMB917489 LVX917489 MFT917489 MPP917489 MZL917489 NJH917489 NTD917489 OCZ917489 OMV917489 OWR917489 PGN917489 PQJ917489 QAF917489 QKB917489 QTX917489 RDT917489 RNP917489 RXL917489 SHH917489 SRD917489 TAZ917489 TKV917489 TUR917489 UEN917489 UOJ917489 UYF917489 VIB917489 VRX917489 WBT917489 WLP917489 WVL917489 D983025 IZ983025 SV983025 ACR983025 AMN983025 AWJ983025 BGF983025 BQB983025 BZX983025 CJT983025 CTP983025 DDL983025 DNH983025 DXD983025 EGZ983025 EQV983025 FAR983025 FKN983025 FUJ983025 GEF983025 GOB983025 GXX983025 HHT983025 HRP983025 IBL983025 ILH983025 IVD983025 JEZ983025 JOV983025 JYR983025 KIN983025 KSJ983025 LCF983025 LMB983025 LVX983025 MFT983025 MPP983025 MZL983025 NJH983025 NTD983025 OCZ983025 OMV983025 OWR983025 PGN983025 PQJ983025 QAF983025 QKB983025 QTX983025 RDT983025 RNP983025 RXL983025 SHH983025 SRD983025 TAZ983025 TKV983025 TUR983025 UEN983025 UOJ983025 UYF983025 VIB983025 VRX983025 WBT983025 WLP983025 WVL983025">
      <formula1>250</formula1>
    </dataValidation>
    <dataValidation type="list" allowBlank="1" showInputMessage="1" showErrorMessage="1" sqref="WVL983034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D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D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D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D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D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D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D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D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D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D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D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D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D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D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D15">
      <formula1>"&lt;select from list&gt;, Yes, No"</formula1>
    </dataValidation>
    <dataValidation type="list" allowBlank="1" showInputMessage="1" showErrorMessage="1" sqref="WVL983032:WVM983032 D13:E13 WLP983032:WLQ983032 WBT983032:WBU983032 VRX983032:VRY983032 VIB983032:VIC983032 UYF983032:UYG983032 UOJ983032:UOK983032 UEN983032:UEO983032 TUR983032:TUS983032 TKV983032:TKW983032 TAZ983032:TBA983032 SRD983032:SRE983032 SHH983032:SHI983032 RXL983032:RXM983032 RNP983032:RNQ983032 RDT983032:RDU983032 QTX983032:QTY983032 QKB983032:QKC983032 QAF983032:QAG983032 PQJ983032:PQK983032 PGN983032:PGO983032 OWR983032:OWS983032 OMV983032:OMW983032 OCZ983032:ODA983032 NTD983032:NTE983032 NJH983032:NJI983032 MZL983032:MZM983032 MPP983032:MPQ983032 MFT983032:MFU983032 LVX983032:LVY983032 LMB983032:LMC983032 LCF983032:LCG983032 KSJ983032:KSK983032 KIN983032:KIO983032 JYR983032:JYS983032 JOV983032:JOW983032 JEZ983032:JFA983032 IVD983032:IVE983032 ILH983032:ILI983032 IBL983032:IBM983032 HRP983032:HRQ983032 HHT983032:HHU983032 GXX983032:GXY983032 GOB983032:GOC983032 GEF983032:GEG983032 FUJ983032:FUK983032 FKN983032:FKO983032 FAR983032:FAS983032 EQV983032:EQW983032 EGZ983032:EHA983032 DXD983032:DXE983032 DNH983032:DNI983032 DDL983032:DDM983032 CTP983032:CTQ983032 CJT983032:CJU983032 BZX983032:BZY983032 BQB983032:BQC983032 BGF983032:BGG983032 AWJ983032:AWK983032 AMN983032:AMO983032 ACR983032:ACS983032 SV983032:SW983032 IZ983032:JA983032 D983032:E983032 WVL917496:WVM917496 WLP917496:WLQ917496 WBT917496:WBU917496 VRX917496:VRY917496 VIB917496:VIC917496 UYF917496:UYG917496 UOJ917496:UOK917496 UEN917496:UEO917496 TUR917496:TUS917496 TKV917496:TKW917496 TAZ917496:TBA917496 SRD917496:SRE917496 SHH917496:SHI917496 RXL917496:RXM917496 RNP917496:RNQ917496 RDT917496:RDU917496 QTX917496:QTY917496 QKB917496:QKC917496 QAF917496:QAG917496 PQJ917496:PQK917496 PGN917496:PGO917496 OWR917496:OWS917496 OMV917496:OMW917496 OCZ917496:ODA917496 NTD917496:NTE917496 NJH917496:NJI917496 MZL917496:MZM917496 MPP917496:MPQ917496 MFT917496:MFU917496 LVX917496:LVY917496 LMB917496:LMC917496 LCF917496:LCG917496 KSJ917496:KSK917496 KIN917496:KIO917496 JYR917496:JYS917496 JOV917496:JOW917496 JEZ917496:JFA917496 IVD917496:IVE917496 ILH917496:ILI917496 IBL917496:IBM917496 HRP917496:HRQ917496 HHT917496:HHU917496 GXX917496:GXY917496 GOB917496:GOC917496 GEF917496:GEG917496 FUJ917496:FUK917496 FKN917496:FKO917496 FAR917496:FAS917496 EQV917496:EQW917496 EGZ917496:EHA917496 DXD917496:DXE917496 DNH917496:DNI917496 DDL917496:DDM917496 CTP917496:CTQ917496 CJT917496:CJU917496 BZX917496:BZY917496 BQB917496:BQC917496 BGF917496:BGG917496 AWJ917496:AWK917496 AMN917496:AMO917496 ACR917496:ACS917496 SV917496:SW917496 IZ917496:JA917496 D917496:E917496 WVL851960:WVM851960 WLP851960:WLQ851960 WBT851960:WBU851960 VRX851960:VRY851960 VIB851960:VIC851960 UYF851960:UYG851960 UOJ851960:UOK851960 UEN851960:UEO851960 TUR851960:TUS851960 TKV851960:TKW851960 TAZ851960:TBA851960 SRD851960:SRE851960 SHH851960:SHI851960 RXL851960:RXM851960 RNP851960:RNQ851960 RDT851960:RDU851960 QTX851960:QTY851960 QKB851960:QKC851960 QAF851960:QAG851960 PQJ851960:PQK851960 PGN851960:PGO851960 OWR851960:OWS851960 OMV851960:OMW851960 OCZ851960:ODA851960 NTD851960:NTE851960 NJH851960:NJI851960 MZL851960:MZM851960 MPP851960:MPQ851960 MFT851960:MFU851960 LVX851960:LVY851960 LMB851960:LMC851960 LCF851960:LCG851960 KSJ851960:KSK851960 KIN851960:KIO851960 JYR851960:JYS851960 JOV851960:JOW851960 JEZ851960:JFA851960 IVD851960:IVE851960 ILH851960:ILI851960 IBL851960:IBM851960 HRP851960:HRQ851960 HHT851960:HHU851960 GXX851960:GXY851960 GOB851960:GOC851960 GEF851960:GEG851960 FUJ851960:FUK851960 FKN851960:FKO851960 FAR851960:FAS851960 EQV851960:EQW851960 EGZ851960:EHA851960 DXD851960:DXE851960 DNH851960:DNI851960 DDL851960:DDM851960 CTP851960:CTQ851960 CJT851960:CJU851960 BZX851960:BZY851960 BQB851960:BQC851960 BGF851960:BGG851960 AWJ851960:AWK851960 AMN851960:AMO851960 ACR851960:ACS851960 SV851960:SW851960 IZ851960:JA851960 D851960:E851960 WVL786424:WVM786424 WLP786424:WLQ786424 WBT786424:WBU786424 VRX786424:VRY786424 VIB786424:VIC786424 UYF786424:UYG786424 UOJ786424:UOK786424 UEN786424:UEO786424 TUR786424:TUS786424 TKV786424:TKW786424 TAZ786424:TBA786424 SRD786424:SRE786424 SHH786424:SHI786424 RXL786424:RXM786424 RNP786424:RNQ786424 RDT786424:RDU786424 QTX786424:QTY786424 QKB786424:QKC786424 QAF786424:QAG786424 PQJ786424:PQK786424 PGN786424:PGO786424 OWR786424:OWS786424 OMV786424:OMW786424 OCZ786424:ODA786424 NTD786424:NTE786424 NJH786424:NJI786424 MZL786424:MZM786424 MPP786424:MPQ786424 MFT786424:MFU786424 LVX786424:LVY786424 LMB786424:LMC786424 LCF786424:LCG786424 KSJ786424:KSK786424 KIN786424:KIO786424 JYR786424:JYS786424 JOV786424:JOW786424 JEZ786424:JFA786424 IVD786424:IVE786424 ILH786424:ILI786424 IBL786424:IBM786424 HRP786424:HRQ786424 HHT786424:HHU786424 GXX786424:GXY786424 GOB786424:GOC786424 GEF786424:GEG786424 FUJ786424:FUK786424 FKN786424:FKO786424 FAR786424:FAS786424 EQV786424:EQW786424 EGZ786424:EHA786424 DXD786424:DXE786424 DNH786424:DNI786424 DDL786424:DDM786424 CTP786424:CTQ786424 CJT786424:CJU786424 BZX786424:BZY786424 BQB786424:BQC786424 BGF786424:BGG786424 AWJ786424:AWK786424 AMN786424:AMO786424 ACR786424:ACS786424 SV786424:SW786424 IZ786424:JA786424 D786424:E786424 WVL720888:WVM720888 WLP720888:WLQ720888 WBT720888:WBU720888 VRX720888:VRY720888 VIB720888:VIC720888 UYF720888:UYG720888 UOJ720888:UOK720888 UEN720888:UEO720888 TUR720888:TUS720888 TKV720888:TKW720888 TAZ720888:TBA720888 SRD720888:SRE720888 SHH720888:SHI720888 RXL720888:RXM720888 RNP720888:RNQ720888 RDT720888:RDU720888 QTX720888:QTY720888 QKB720888:QKC720888 QAF720888:QAG720888 PQJ720888:PQK720888 PGN720888:PGO720888 OWR720888:OWS720888 OMV720888:OMW720888 OCZ720888:ODA720888 NTD720888:NTE720888 NJH720888:NJI720888 MZL720888:MZM720888 MPP720888:MPQ720888 MFT720888:MFU720888 LVX720888:LVY720888 LMB720888:LMC720888 LCF720888:LCG720888 KSJ720888:KSK720888 KIN720888:KIO720888 JYR720888:JYS720888 JOV720888:JOW720888 JEZ720888:JFA720888 IVD720888:IVE720888 ILH720888:ILI720888 IBL720888:IBM720888 HRP720888:HRQ720888 HHT720888:HHU720888 GXX720888:GXY720888 GOB720888:GOC720888 GEF720888:GEG720888 FUJ720888:FUK720888 FKN720888:FKO720888 FAR720888:FAS720888 EQV720888:EQW720888 EGZ720888:EHA720888 DXD720888:DXE720888 DNH720888:DNI720888 DDL720888:DDM720888 CTP720888:CTQ720888 CJT720888:CJU720888 BZX720888:BZY720888 BQB720888:BQC720888 BGF720888:BGG720888 AWJ720888:AWK720888 AMN720888:AMO720888 ACR720888:ACS720888 SV720888:SW720888 IZ720888:JA720888 D720888:E720888 WVL655352:WVM655352 WLP655352:WLQ655352 WBT655352:WBU655352 VRX655352:VRY655352 VIB655352:VIC655352 UYF655352:UYG655352 UOJ655352:UOK655352 UEN655352:UEO655352 TUR655352:TUS655352 TKV655352:TKW655352 TAZ655352:TBA655352 SRD655352:SRE655352 SHH655352:SHI655352 RXL655352:RXM655352 RNP655352:RNQ655352 RDT655352:RDU655352 QTX655352:QTY655352 QKB655352:QKC655352 QAF655352:QAG655352 PQJ655352:PQK655352 PGN655352:PGO655352 OWR655352:OWS655352 OMV655352:OMW655352 OCZ655352:ODA655352 NTD655352:NTE655352 NJH655352:NJI655352 MZL655352:MZM655352 MPP655352:MPQ655352 MFT655352:MFU655352 LVX655352:LVY655352 LMB655352:LMC655352 LCF655352:LCG655352 KSJ655352:KSK655352 KIN655352:KIO655352 JYR655352:JYS655352 JOV655352:JOW655352 JEZ655352:JFA655352 IVD655352:IVE655352 ILH655352:ILI655352 IBL655352:IBM655352 HRP655352:HRQ655352 HHT655352:HHU655352 GXX655352:GXY655352 GOB655352:GOC655352 GEF655352:GEG655352 FUJ655352:FUK655352 FKN655352:FKO655352 FAR655352:FAS655352 EQV655352:EQW655352 EGZ655352:EHA655352 DXD655352:DXE655352 DNH655352:DNI655352 DDL655352:DDM655352 CTP655352:CTQ655352 CJT655352:CJU655352 BZX655352:BZY655352 BQB655352:BQC655352 BGF655352:BGG655352 AWJ655352:AWK655352 AMN655352:AMO655352 ACR655352:ACS655352 SV655352:SW655352 IZ655352:JA655352 D655352:E655352 WVL589816:WVM589816 WLP589816:WLQ589816 WBT589816:WBU589816 VRX589816:VRY589816 VIB589816:VIC589816 UYF589816:UYG589816 UOJ589816:UOK589816 UEN589816:UEO589816 TUR589816:TUS589816 TKV589816:TKW589816 TAZ589816:TBA589816 SRD589816:SRE589816 SHH589816:SHI589816 RXL589816:RXM589816 RNP589816:RNQ589816 RDT589816:RDU589816 QTX589816:QTY589816 QKB589816:QKC589816 QAF589816:QAG589816 PQJ589816:PQK589816 PGN589816:PGO589816 OWR589816:OWS589816 OMV589816:OMW589816 OCZ589816:ODA589816 NTD589816:NTE589816 NJH589816:NJI589816 MZL589816:MZM589816 MPP589816:MPQ589816 MFT589816:MFU589816 LVX589816:LVY589816 LMB589816:LMC589816 LCF589816:LCG589816 KSJ589816:KSK589816 KIN589816:KIO589816 JYR589816:JYS589816 JOV589816:JOW589816 JEZ589816:JFA589816 IVD589816:IVE589816 ILH589816:ILI589816 IBL589816:IBM589816 HRP589816:HRQ589816 HHT589816:HHU589816 GXX589816:GXY589816 GOB589816:GOC589816 GEF589816:GEG589816 FUJ589816:FUK589816 FKN589816:FKO589816 FAR589816:FAS589816 EQV589816:EQW589816 EGZ589816:EHA589816 DXD589816:DXE589816 DNH589816:DNI589816 DDL589816:DDM589816 CTP589816:CTQ589816 CJT589816:CJU589816 BZX589816:BZY589816 BQB589816:BQC589816 BGF589816:BGG589816 AWJ589816:AWK589816 AMN589816:AMO589816 ACR589816:ACS589816 SV589816:SW589816 IZ589816:JA589816 D589816:E589816 WVL524280:WVM524280 WLP524280:WLQ524280 WBT524280:WBU524280 VRX524280:VRY524280 VIB524280:VIC524280 UYF524280:UYG524280 UOJ524280:UOK524280 UEN524280:UEO524280 TUR524280:TUS524280 TKV524280:TKW524280 TAZ524280:TBA524280 SRD524280:SRE524280 SHH524280:SHI524280 RXL524280:RXM524280 RNP524280:RNQ524280 RDT524280:RDU524280 QTX524280:QTY524280 QKB524280:QKC524280 QAF524280:QAG524280 PQJ524280:PQK524280 PGN524280:PGO524280 OWR524280:OWS524280 OMV524280:OMW524280 OCZ524280:ODA524280 NTD524280:NTE524280 NJH524280:NJI524280 MZL524280:MZM524280 MPP524280:MPQ524280 MFT524280:MFU524280 LVX524280:LVY524280 LMB524280:LMC524280 LCF524280:LCG524280 KSJ524280:KSK524280 KIN524280:KIO524280 JYR524280:JYS524280 JOV524280:JOW524280 JEZ524280:JFA524280 IVD524280:IVE524280 ILH524280:ILI524280 IBL524280:IBM524280 HRP524280:HRQ524280 HHT524280:HHU524280 GXX524280:GXY524280 GOB524280:GOC524280 GEF524280:GEG524280 FUJ524280:FUK524280 FKN524280:FKO524280 FAR524280:FAS524280 EQV524280:EQW524280 EGZ524280:EHA524280 DXD524280:DXE524280 DNH524280:DNI524280 DDL524280:DDM524280 CTP524280:CTQ524280 CJT524280:CJU524280 BZX524280:BZY524280 BQB524280:BQC524280 BGF524280:BGG524280 AWJ524280:AWK524280 AMN524280:AMO524280 ACR524280:ACS524280 SV524280:SW524280 IZ524280:JA524280 D524280:E524280 WVL458744:WVM458744 WLP458744:WLQ458744 WBT458744:WBU458744 VRX458744:VRY458744 VIB458744:VIC458744 UYF458744:UYG458744 UOJ458744:UOK458744 UEN458744:UEO458744 TUR458744:TUS458744 TKV458744:TKW458744 TAZ458744:TBA458744 SRD458744:SRE458744 SHH458744:SHI458744 RXL458744:RXM458744 RNP458744:RNQ458744 RDT458744:RDU458744 QTX458744:QTY458744 QKB458744:QKC458744 QAF458744:QAG458744 PQJ458744:PQK458744 PGN458744:PGO458744 OWR458744:OWS458744 OMV458744:OMW458744 OCZ458744:ODA458744 NTD458744:NTE458744 NJH458744:NJI458744 MZL458744:MZM458744 MPP458744:MPQ458744 MFT458744:MFU458744 LVX458744:LVY458744 LMB458744:LMC458744 LCF458744:LCG458744 KSJ458744:KSK458744 KIN458744:KIO458744 JYR458744:JYS458744 JOV458744:JOW458744 JEZ458744:JFA458744 IVD458744:IVE458744 ILH458744:ILI458744 IBL458744:IBM458744 HRP458744:HRQ458744 HHT458744:HHU458744 GXX458744:GXY458744 GOB458744:GOC458744 GEF458744:GEG458744 FUJ458744:FUK458744 FKN458744:FKO458744 FAR458744:FAS458744 EQV458744:EQW458744 EGZ458744:EHA458744 DXD458744:DXE458744 DNH458744:DNI458744 DDL458744:DDM458744 CTP458744:CTQ458744 CJT458744:CJU458744 BZX458744:BZY458744 BQB458744:BQC458744 BGF458744:BGG458744 AWJ458744:AWK458744 AMN458744:AMO458744 ACR458744:ACS458744 SV458744:SW458744 IZ458744:JA458744 D458744:E458744 WVL393208:WVM393208 WLP393208:WLQ393208 WBT393208:WBU393208 VRX393208:VRY393208 VIB393208:VIC393208 UYF393208:UYG393208 UOJ393208:UOK393208 UEN393208:UEO393208 TUR393208:TUS393208 TKV393208:TKW393208 TAZ393208:TBA393208 SRD393208:SRE393208 SHH393208:SHI393208 RXL393208:RXM393208 RNP393208:RNQ393208 RDT393208:RDU393208 QTX393208:QTY393208 QKB393208:QKC393208 QAF393208:QAG393208 PQJ393208:PQK393208 PGN393208:PGO393208 OWR393208:OWS393208 OMV393208:OMW393208 OCZ393208:ODA393208 NTD393208:NTE393208 NJH393208:NJI393208 MZL393208:MZM393208 MPP393208:MPQ393208 MFT393208:MFU393208 LVX393208:LVY393208 LMB393208:LMC393208 LCF393208:LCG393208 KSJ393208:KSK393208 KIN393208:KIO393208 JYR393208:JYS393208 JOV393208:JOW393208 JEZ393208:JFA393208 IVD393208:IVE393208 ILH393208:ILI393208 IBL393208:IBM393208 HRP393208:HRQ393208 HHT393208:HHU393208 GXX393208:GXY393208 GOB393208:GOC393208 GEF393208:GEG393208 FUJ393208:FUK393208 FKN393208:FKO393208 FAR393208:FAS393208 EQV393208:EQW393208 EGZ393208:EHA393208 DXD393208:DXE393208 DNH393208:DNI393208 DDL393208:DDM393208 CTP393208:CTQ393208 CJT393208:CJU393208 BZX393208:BZY393208 BQB393208:BQC393208 BGF393208:BGG393208 AWJ393208:AWK393208 AMN393208:AMO393208 ACR393208:ACS393208 SV393208:SW393208 IZ393208:JA393208 D393208:E393208 WVL327672:WVM327672 WLP327672:WLQ327672 WBT327672:WBU327672 VRX327672:VRY327672 VIB327672:VIC327672 UYF327672:UYG327672 UOJ327672:UOK327672 UEN327672:UEO327672 TUR327672:TUS327672 TKV327672:TKW327672 TAZ327672:TBA327672 SRD327672:SRE327672 SHH327672:SHI327672 RXL327672:RXM327672 RNP327672:RNQ327672 RDT327672:RDU327672 QTX327672:QTY327672 QKB327672:QKC327672 QAF327672:QAG327672 PQJ327672:PQK327672 PGN327672:PGO327672 OWR327672:OWS327672 OMV327672:OMW327672 OCZ327672:ODA327672 NTD327672:NTE327672 NJH327672:NJI327672 MZL327672:MZM327672 MPP327672:MPQ327672 MFT327672:MFU327672 LVX327672:LVY327672 LMB327672:LMC327672 LCF327672:LCG327672 KSJ327672:KSK327672 KIN327672:KIO327672 JYR327672:JYS327672 JOV327672:JOW327672 JEZ327672:JFA327672 IVD327672:IVE327672 ILH327672:ILI327672 IBL327672:IBM327672 HRP327672:HRQ327672 HHT327672:HHU327672 GXX327672:GXY327672 GOB327672:GOC327672 GEF327672:GEG327672 FUJ327672:FUK327672 FKN327672:FKO327672 FAR327672:FAS327672 EQV327672:EQW327672 EGZ327672:EHA327672 DXD327672:DXE327672 DNH327672:DNI327672 DDL327672:DDM327672 CTP327672:CTQ327672 CJT327672:CJU327672 BZX327672:BZY327672 BQB327672:BQC327672 BGF327672:BGG327672 AWJ327672:AWK327672 AMN327672:AMO327672 ACR327672:ACS327672 SV327672:SW327672 IZ327672:JA327672 D327672:E327672 WVL262136:WVM262136 WLP262136:WLQ262136 WBT262136:WBU262136 VRX262136:VRY262136 VIB262136:VIC262136 UYF262136:UYG262136 UOJ262136:UOK262136 UEN262136:UEO262136 TUR262136:TUS262136 TKV262136:TKW262136 TAZ262136:TBA262136 SRD262136:SRE262136 SHH262136:SHI262136 RXL262136:RXM262136 RNP262136:RNQ262136 RDT262136:RDU262136 QTX262136:QTY262136 QKB262136:QKC262136 QAF262136:QAG262136 PQJ262136:PQK262136 PGN262136:PGO262136 OWR262136:OWS262136 OMV262136:OMW262136 OCZ262136:ODA262136 NTD262136:NTE262136 NJH262136:NJI262136 MZL262136:MZM262136 MPP262136:MPQ262136 MFT262136:MFU262136 LVX262136:LVY262136 LMB262136:LMC262136 LCF262136:LCG262136 KSJ262136:KSK262136 KIN262136:KIO262136 JYR262136:JYS262136 JOV262136:JOW262136 JEZ262136:JFA262136 IVD262136:IVE262136 ILH262136:ILI262136 IBL262136:IBM262136 HRP262136:HRQ262136 HHT262136:HHU262136 GXX262136:GXY262136 GOB262136:GOC262136 GEF262136:GEG262136 FUJ262136:FUK262136 FKN262136:FKO262136 FAR262136:FAS262136 EQV262136:EQW262136 EGZ262136:EHA262136 DXD262136:DXE262136 DNH262136:DNI262136 DDL262136:DDM262136 CTP262136:CTQ262136 CJT262136:CJU262136 BZX262136:BZY262136 BQB262136:BQC262136 BGF262136:BGG262136 AWJ262136:AWK262136 AMN262136:AMO262136 ACR262136:ACS262136 SV262136:SW262136 IZ262136:JA262136 D262136:E262136 WVL196600:WVM196600 WLP196600:WLQ196600 WBT196600:WBU196600 VRX196600:VRY196600 VIB196600:VIC196600 UYF196600:UYG196600 UOJ196600:UOK196600 UEN196600:UEO196600 TUR196600:TUS196600 TKV196600:TKW196600 TAZ196600:TBA196600 SRD196600:SRE196600 SHH196600:SHI196600 RXL196600:RXM196600 RNP196600:RNQ196600 RDT196600:RDU196600 QTX196600:QTY196600 QKB196600:QKC196600 QAF196600:QAG196600 PQJ196600:PQK196600 PGN196600:PGO196600 OWR196600:OWS196600 OMV196600:OMW196600 OCZ196600:ODA196600 NTD196600:NTE196600 NJH196600:NJI196600 MZL196600:MZM196600 MPP196600:MPQ196600 MFT196600:MFU196600 LVX196600:LVY196600 LMB196600:LMC196600 LCF196600:LCG196600 KSJ196600:KSK196600 KIN196600:KIO196600 JYR196600:JYS196600 JOV196600:JOW196600 JEZ196600:JFA196600 IVD196600:IVE196600 ILH196600:ILI196600 IBL196600:IBM196600 HRP196600:HRQ196600 HHT196600:HHU196600 GXX196600:GXY196600 GOB196600:GOC196600 GEF196600:GEG196600 FUJ196600:FUK196600 FKN196600:FKO196600 FAR196600:FAS196600 EQV196600:EQW196600 EGZ196600:EHA196600 DXD196600:DXE196600 DNH196600:DNI196600 DDL196600:DDM196600 CTP196600:CTQ196600 CJT196600:CJU196600 BZX196600:BZY196600 BQB196600:BQC196600 BGF196600:BGG196600 AWJ196600:AWK196600 AMN196600:AMO196600 ACR196600:ACS196600 SV196600:SW196600 IZ196600:JA196600 D196600:E196600 WVL131064:WVM131064 WLP131064:WLQ131064 WBT131064:WBU131064 VRX131064:VRY131064 VIB131064:VIC131064 UYF131064:UYG131064 UOJ131064:UOK131064 UEN131064:UEO131064 TUR131064:TUS131064 TKV131064:TKW131064 TAZ131064:TBA131064 SRD131064:SRE131064 SHH131064:SHI131064 RXL131064:RXM131064 RNP131064:RNQ131064 RDT131064:RDU131064 QTX131064:QTY131064 QKB131064:QKC131064 QAF131064:QAG131064 PQJ131064:PQK131064 PGN131064:PGO131064 OWR131064:OWS131064 OMV131064:OMW131064 OCZ131064:ODA131064 NTD131064:NTE131064 NJH131064:NJI131064 MZL131064:MZM131064 MPP131064:MPQ131064 MFT131064:MFU131064 LVX131064:LVY131064 LMB131064:LMC131064 LCF131064:LCG131064 KSJ131064:KSK131064 KIN131064:KIO131064 JYR131064:JYS131064 JOV131064:JOW131064 JEZ131064:JFA131064 IVD131064:IVE131064 ILH131064:ILI131064 IBL131064:IBM131064 HRP131064:HRQ131064 HHT131064:HHU131064 GXX131064:GXY131064 GOB131064:GOC131064 GEF131064:GEG131064 FUJ131064:FUK131064 FKN131064:FKO131064 FAR131064:FAS131064 EQV131064:EQW131064 EGZ131064:EHA131064 DXD131064:DXE131064 DNH131064:DNI131064 DDL131064:DDM131064 CTP131064:CTQ131064 CJT131064:CJU131064 BZX131064:BZY131064 BQB131064:BQC131064 BGF131064:BGG131064 AWJ131064:AWK131064 AMN131064:AMO131064 ACR131064:ACS131064 SV131064:SW131064 IZ131064:JA131064 D131064:E131064 WVL65528:WVM65528 WLP65528:WLQ65528 WBT65528:WBU65528 VRX65528:VRY65528 VIB65528:VIC65528 UYF65528:UYG65528 UOJ65528:UOK65528 UEN65528:UEO65528 TUR65528:TUS65528 TKV65528:TKW65528 TAZ65528:TBA65528 SRD65528:SRE65528 SHH65528:SHI65528 RXL65528:RXM65528 RNP65528:RNQ65528 RDT65528:RDU65528 QTX65528:QTY65528 QKB65528:QKC65528 QAF65528:QAG65528 PQJ65528:PQK65528 PGN65528:PGO65528 OWR65528:OWS65528 OMV65528:OMW65528 OCZ65528:ODA65528 NTD65528:NTE65528 NJH65528:NJI65528 MZL65528:MZM65528 MPP65528:MPQ65528 MFT65528:MFU65528 LVX65528:LVY65528 LMB65528:LMC65528 LCF65528:LCG65528 KSJ65528:KSK65528 KIN65528:KIO65528 JYR65528:JYS65528 JOV65528:JOW65528 JEZ65528:JFA65528 IVD65528:IVE65528 ILH65528:ILI65528 IBL65528:IBM65528 HRP65528:HRQ65528 HHT65528:HHU65528 GXX65528:GXY65528 GOB65528:GOC65528 GEF65528:GEG65528 FUJ65528:FUK65528 FKN65528:FKO65528 FAR65528:FAS65528 EQV65528:EQW65528 EGZ65528:EHA65528 DXD65528:DXE65528 DNH65528:DNI65528 DDL65528:DDM65528 CTP65528:CTQ65528 CJT65528:CJU65528 BZX65528:BZY65528 BQB65528:BQC65528 BGF65528:BGG65528 AWJ65528:AWK65528 AMN65528:AMO65528 ACR65528:ACS65528 SV65528:SW65528 IZ65528:JA65528 D65528:E65528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$C$125:$C$134</formula1>
    </dataValidation>
    <dataValidation type="list" allowBlank="1" showInputMessage="1" showErrorMessage="1" sqref="WVL983033:WVM983033 D14:E14 WLP983033:WLQ983033 WBT983033:WBU983033 VRX983033:VRY983033 VIB983033:VIC983033 UYF983033:UYG983033 UOJ983033:UOK983033 UEN983033:UEO983033 TUR983033:TUS983033 TKV983033:TKW983033 TAZ983033:TBA983033 SRD983033:SRE983033 SHH983033:SHI983033 RXL983033:RXM983033 RNP983033:RNQ983033 RDT983033:RDU983033 QTX983033:QTY983033 QKB983033:QKC983033 QAF983033:QAG983033 PQJ983033:PQK983033 PGN983033:PGO983033 OWR983033:OWS983033 OMV983033:OMW983033 OCZ983033:ODA983033 NTD983033:NTE983033 NJH983033:NJI983033 MZL983033:MZM983033 MPP983033:MPQ983033 MFT983033:MFU983033 LVX983033:LVY983033 LMB983033:LMC983033 LCF983033:LCG983033 KSJ983033:KSK983033 KIN983033:KIO983033 JYR983033:JYS983033 JOV983033:JOW983033 JEZ983033:JFA983033 IVD983033:IVE983033 ILH983033:ILI983033 IBL983033:IBM983033 HRP983033:HRQ983033 HHT983033:HHU983033 GXX983033:GXY983033 GOB983033:GOC983033 GEF983033:GEG983033 FUJ983033:FUK983033 FKN983033:FKO983033 FAR983033:FAS983033 EQV983033:EQW983033 EGZ983033:EHA983033 DXD983033:DXE983033 DNH983033:DNI983033 DDL983033:DDM983033 CTP983033:CTQ983033 CJT983033:CJU983033 BZX983033:BZY983033 BQB983033:BQC983033 BGF983033:BGG983033 AWJ983033:AWK983033 AMN983033:AMO983033 ACR983033:ACS983033 SV983033:SW983033 IZ983033:JA983033 D983033:E983033 WVL917497:WVM917497 WLP917497:WLQ917497 WBT917497:WBU917497 VRX917497:VRY917497 VIB917497:VIC917497 UYF917497:UYG917497 UOJ917497:UOK917497 UEN917497:UEO917497 TUR917497:TUS917497 TKV917497:TKW917497 TAZ917497:TBA917497 SRD917497:SRE917497 SHH917497:SHI917497 RXL917497:RXM917497 RNP917497:RNQ917497 RDT917497:RDU917497 QTX917497:QTY917497 QKB917497:QKC917497 QAF917497:QAG917497 PQJ917497:PQK917497 PGN917497:PGO917497 OWR917497:OWS917497 OMV917497:OMW917497 OCZ917497:ODA917497 NTD917497:NTE917497 NJH917497:NJI917497 MZL917497:MZM917497 MPP917497:MPQ917497 MFT917497:MFU917497 LVX917497:LVY917497 LMB917497:LMC917497 LCF917497:LCG917497 KSJ917497:KSK917497 KIN917497:KIO917497 JYR917497:JYS917497 JOV917497:JOW917497 JEZ917497:JFA917497 IVD917497:IVE917497 ILH917497:ILI917497 IBL917497:IBM917497 HRP917497:HRQ917497 HHT917497:HHU917497 GXX917497:GXY917497 GOB917497:GOC917497 GEF917497:GEG917497 FUJ917497:FUK917497 FKN917497:FKO917497 FAR917497:FAS917497 EQV917497:EQW917497 EGZ917497:EHA917497 DXD917497:DXE917497 DNH917497:DNI917497 DDL917497:DDM917497 CTP917497:CTQ917497 CJT917497:CJU917497 BZX917497:BZY917497 BQB917497:BQC917497 BGF917497:BGG917497 AWJ917497:AWK917497 AMN917497:AMO917497 ACR917497:ACS917497 SV917497:SW917497 IZ917497:JA917497 D917497:E917497 WVL851961:WVM851961 WLP851961:WLQ851961 WBT851961:WBU851961 VRX851961:VRY851961 VIB851961:VIC851961 UYF851961:UYG851961 UOJ851961:UOK851961 UEN851961:UEO851961 TUR851961:TUS851961 TKV851961:TKW851961 TAZ851961:TBA851961 SRD851961:SRE851961 SHH851961:SHI851961 RXL851961:RXM851961 RNP851961:RNQ851961 RDT851961:RDU851961 QTX851961:QTY851961 QKB851961:QKC851961 QAF851961:QAG851961 PQJ851961:PQK851961 PGN851961:PGO851961 OWR851961:OWS851961 OMV851961:OMW851961 OCZ851961:ODA851961 NTD851961:NTE851961 NJH851961:NJI851961 MZL851961:MZM851961 MPP851961:MPQ851961 MFT851961:MFU851961 LVX851961:LVY851961 LMB851961:LMC851961 LCF851961:LCG851961 KSJ851961:KSK851961 KIN851961:KIO851961 JYR851961:JYS851961 JOV851961:JOW851961 JEZ851961:JFA851961 IVD851961:IVE851961 ILH851961:ILI851961 IBL851961:IBM851961 HRP851961:HRQ851961 HHT851961:HHU851961 GXX851961:GXY851961 GOB851961:GOC851961 GEF851961:GEG851961 FUJ851961:FUK851961 FKN851961:FKO851961 FAR851961:FAS851961 EQV851961:EQW851961 EGZ851961:EHA851961 DXD851961:DXE851961 DNH851961:DNI851961 DDL851961:DDM851961 CTP851961:CTQ851961 CJT851961:CJU851961 BZX851961:BZY851961 BQB851961:BQC851961 BGF851961:BGG851961 AWJ851961:AWK851961 AMN851961:AMO851961 ACR851961:ACS851961 SV851961:SW851961 IZ851961:JA851961 D851961:E851961 WVL786425:WVM786425 WLP786425:WLQ786425 WBT786425:WBU786425 VRX786425:VRY786425 VIB786425:VIC786425 UYF786425:UYG786425 UOJ786425:UOK786425 UEN786425:UEO786425 TUR786425:TUS786425 TKV786425:TKW786425 TAZ786425:TBA786425 SRD786425:SRE786425 SHH786425:SHI786425 RXL786425:RXM786425 RNP786425:RNQ786425 RDT786425:RDU786425 QTX786425:QTY786425 QKB786425:QKC786425 QAF786425:QAG786425 PQJ786425:PQK786425 PGN786425:PGO786425 OWR786425:OWS786425 OMV786425:OMW786425 OCZ786425:ODA786425 NTD786425:NTE786425 NJH786425:NJI786425 MZL786425:MZM786425 MPP786425:MPQ786425 MFT786425:MFU786425 LVX786425:LVY786425 LMB786425:LMC786425 LCF786425:LCG786425 KSJ786425:KSK786425 KIN786425:KIO786425 JYR786425:JYS786425 JOV786425:JOW786425 JEZ786425:JFA786425 IVD786425:IVE786425 ILH786425:ILI786425 IBL786425:IBM786425 HRP786425:HRQ786425 HHT786425:HHU786425 GXX786425:GXY786425 GOB786425:GOC786425 GEF786425:GEG786425 FUJ786425:FUK786425 FKN786425:FKO786425 FAR786425:FAS786425 EQV786425:EQW786425 EGZ786425:EHA786425 DXD786425:DXE786425 DNH786425:DNI786425 DDL786425:DDM786425 CTP786425:CTQ786425 CJT786425:CJU786425 BZX786425:BZY786425 BQB786425:BQC786425 BGF786425:BGG786425 AWJ786425:AWK786425 AMN786425:AMO786425 ACR786425:ACS786425 SV786425:SW786425 IZ786425:JA786425 D786425:E786425 WVL720889:WVM720889 WLP720889:WLQ720889 WBT720889:WBU720889 VRX720889:VRY720889 VIB720889:VIC720889 UYF720889:UYG720889 UOJ720889:UOK720889 UEN720889:UEO720889 TUR720889:TUS720889 TKV720889:TKW720889 TAZ720889:TBA720889 SRD720889:SRE720889 SHH720889:SHI720889 RXL720889:RXM720889 RNP720889:RNQ720889 RDT720889:RDU720889 QTX720889:QTY720889 QKB720889:QKC720889 QAF720889:QAG720889 PQJ720889:PQK720889 PGN720889:PGO720889 OWR720889:OWS720889 OMV720889:OMW720889 OCZ720889:ODA720889 NTD720889:NTE720889 NJH720889:NJI720889 MZL720889:MZM720889 MPP720889:MPQ720889 MFT720889:MFU720889 LVX720889:LVY720889 LMB720889:LMC720889 LCF720889:LCG720889 KSJ720889:KSK720889 KIN720889:KIO720889 JYR720889:JYS720889 JOV720889:JOW720889 JEZ720889:JFA720889 IVD720889:IVE720889 ILH720889:ILI720889 IBL720889:IBM720889 HRP720889:HRQ720889 HHT720889:HHU720889 GXX720889:GXY720889 GOB720889:GOC720889 GEF720889:GEG720889 FUJ720889:FUK720889 FKN720889:FKO720889 FAR720889:FAS720889 EQV720889:EQW720889 EGZ720889:EHA720889 DXD720889:DXE720889 DNH720889:DNI720889 DDL720889:DDM720889 CTP720889:CTQ720889 CJT720889:CJU720889 BZX720889:BZY720889 BQB720889:BQC720889 BGF720889:BGG720889 AWJ720889:AWK720889 AMN720889:AMO720889 ACR720889:ACS720889 SV720889:SW720889 IZ720889:JA720889 D720889:E720889 WVL655353:WVM655353 WLP655353:WLQ655353 WBT655353:WBU655353 VRX655353:VRY655353 VIB655353:VIC655353 UYF655353:UYG655353 UOJ655353:UOK655353 UEN655353:UEO655353 TUR655353:TUS655353 TKV655353:TKW655353 TAZ655353:TBA655353 SRD655353:SRE655353 SHH655353:SHI655353 RXL655353:RXM655353 RNP655353:RNQ655353 RDT655353:RDU655353 QTX655353:QTY655353 QKB655353:QKC655353 QAF655353:QAG655353 PQJ655353:PQK655353 PGN655353:PGO655353 OWR655353:OWS655353 OMV655353:OMW655353 OCZ655353:ODA655353 NTD655353:NTE655353 NJH655353:NJI655353 MZL655353:MZM655353 MPP655353:MPQ655353 MFT655353:MFU655353 LVX655353:LVY655353 LMB655353:LMC655353 LCF655353:LCG655353 KSJ655353:KSK655353 KIN655353:KIO655353 JYR655353:JYS655353 JOV655353:JOW655353 JEZ655353:JFA655353 IVD655353:IVE655353 ILH655353:ILI655353 IBL655353:IBM655353 HRP655353:HRQ655353 HHT655353:HHU655353 GXX655353:GXY655353 GOB655353:GOC655353 GEF655353:GEG655353 FUJ655353:FUK655353 FKN655353:FKO655353 FAR655353:FAS655353 EQV655353:EQW655353 EGZ655353:EHA655353 DXD655353:DXE655353 DNH655353:DNI655353 DDL655353:DDM655353 CTP655353:CTQ655353 CJT655353:CJU655353 BZX655353:BZY655353 BQB655353:BQC655353 BGF655353:BGG655353 AWJ655353:AWK655353 AMN655353:AMO655353 ACR655353:ACS655353 SV655353:SW655353 IZ655353:JA655353 D655353:E655353 WVL589817:WVM589817 WLP589817:WLQ589817 WBT589817:WBU589817 VRX589817:VRY589817 VIB589817:VIC589817 UYF589817:UYG589817 UOJ589817:UOK589817 UEN589817:UEO589817 TUR589817:TUS589817 TKV589817:TKW589817 TAZ589817:TBA589817 SRD589817:SRE589817 SHH589817:SHI589817 RXL589817:RXM589817 RNP589817:RNQ589817 RDT589817:RDU589817 QTX589817:QTY589817 QKB589817:QKC589817 QAF589817:QAG589817 PQJ589817:PQK589817 PGN589817:PGO589817 OWR589817:OWS589817 OMV589817:OMW589817 OCZ589817:ODA589817 NTD589817:NTE589817 NJH589817:NJI589817 MZL589817:MZM589817 MPP589817:MPQ589817 MFT589817:MFU589817 LVX589817:LVY589817 LMB589817:LMC589817 LCF589817:LCG589817 KSJ589817:KSK589817 KIN589817:KIO589817 JYR589817:JYS589817 JOV589817:JOW589817 JEZ589817:JFA589817 IVD589817:IVE589817 ILH589817:ILI589817 IBL589817:IBM589817 HRP589817:HRQ589817 HHT589817:HHU589817 GXX589817:GXY589817 GOB589817:GOC589817 GEF589817:GEG589817 FUJ589817:FUK589817 FKN589817:FKO589817 FAR589817:FAS589817 EQV589817:EQW589817 EGZ589817:EHA589817 DXD589817:DXE589817 DNH589817:DNI589817 DDL589817:DDM589817 CTP589817:CTQ589817 CJT589817:CJU589817 BZX589817:BZY589817 BQB589817:BQC589817 BGF589817:BGG589817 AWJ589817:AWK589817 AMN589817:AMO589817 ACR589817:ACS589817 SV589817:SW589817 IZ589817:JA589817 D589817:E589817 WVL524281:WVM524281 WLP524281:WLQ524281 WBT524281:WBU524281 VRX524281:VRY524281 VIB524281:VIC524281 UYF524281:UYG524281 UOJ524281:UOK524281 UEN524281:UEO524281 TUR524281:TUS524281 TKV524281:TKW524281 TAZ524281:TBA524281 SRD524281:SRE524281 SHH524281:SHI524281 RXL524281:RXM524281 RNP524281:RNQ524281 RDT524281:RDU524281 QTX524281:QTY524281 QKB524281:QKC524281 QAF524281:QAG524281 PQJ524281:PQK524281 PGN524281:PGO524281 OWR524281:OWS524281 OMV524281:OMW524281 OCZ524281:ODA524281 NTD524281:NTE524281 NJH524281:NJI524281 MZL524281:MZM524281 MPP524281:MPQ524281 MFT524281:MFU524281 LVX524281:LVY524281 LMB524281:LMC524281 LCF524281:LCG524281 KSJ524281:KSK524281 KIN524281:KIO524281 JYR524281:JYS524281 JOV524281:JOW524281 JEZ524281:JFA524281 IVD524281:IVE524281 ILH524281:ILI524281 IBL524281:IBM524281 HRP524281:HRQ524281 HHT524281:HHU524281 GXX524281:GXY524281 GOB524281:GOC524281 GEF524281:GEG524281 FUJ524281:FUK524281 FKN524281:FKO524281 FAR524281:FAS524281 EQV524281:EQW524281 EGZ524281:EHA524281 DXD524281:DXE524281 DNH524281:DNI524281 DDL524281:DDM524281 CTP524281:CTQ524281 CJT524281:CJU524281 BZX524281:BZY524281 BQB524281:BQC524281 BGF524281:BGG524281 AWJ524281:AWK524281 AMN524281:AMO524281 ACR524281:ACS524281 SV524281:SW524281 IZ524281:JA524281 D524281:E524281 WVL458745:WVM458745 WLP458745:WLQ458745 WBT458745:WBU458745 VRX458745:VRY458745 VIB458745:VIC458745 UYF458745:UYG458745 UOJ458745:UOK458745 UEN458745:UEO458745 TUR458745:TUS458745 TKV458745:TKW458745 TAZ458745:TBA458745 SRD458745:SRE458745 SHH458745:SHI458745 RXL458745:RXM458745 RNP458745:RNQ458745 RDT458745:RDU458745 QTX458745:QTY458745 QKB458745:QKC458745 QAF458745:QAG458745 PQJ458745:PQK458745 PGN458745:PGO458745 OWR458745:OWS458745 OMV458745:OMW458745 OCZ458745:ODA458745 NTD458745:NTE458745 NJH458745:NJI458745 MZL458745:MZM458745 MPP458745:MPQ458745 MFT458745:MFU458745 LVX458745:LVY458745 LMB458745:LMC458745 LCF458745:LCG458745 KSJ458745:KSK458745 KIN458745:KIO458745 JYR458745:JYS458745 JOV458745:JOW458745 JEZ458745:JFA458745 IVD458745:IVE458745 ILH458745:ILI458745 IBL458745:IBM458745 HRP458745:HRQ458745 HHT458745:HHU458745 GXX458745:GXY458745 GOB458745:GOC458745 GEF458745:GEG458745 FUJ458745:FUK458745 FKN458745:FKO458745 FAR458745:FAS458745 EQV458745:EQW458745 EGZ458745:EHA458745 DXD458745:DXE458745 DNH458745:DNI458745 DDL458745:DDM458745 CTP458745:CTQ458745 CJT458745:CJU458745 BZX458745:BZY458745 BQB458745:BQC458745 BGF458745:BGG458745 AWJ458745:AWK458745 AMN458745:AMO458745 ACR458745:ACS458745 SV458745:SW458745 IZ458745:JA458745 D458745:E458745 WVL393209:WVM393209 WLP393209:WLQ393209 WBT393209:WBU393209 VRX393209:VRY393209 VIB393209:VIC393209 UYF393209:UYG393209 UOJ393209:UOK393209 UEN393209:UEO393209 TUR393209:TUS393209 TKV393209:TKW393209 TAZ393209:TBA393209 SRD393209:SRE393209 SHH393209:SHI393209 RXL393209:RXM393209 RNP393209:RNQ393209 RDT393209:RDU393209 QTX393209:QTY393209 QKB393209:QKC393209 QAF393209:QAG393209 PQJ393209:PQK393209 PGN393209:PGO393209 OWR393209:OWS393209 OMV393209:OMW393209 OCZ393209:ODA393209 NTD393209:NTE393209 NJH393209:NJI393209 MZL393209:MZM393209 MPP393209:MPQ393209 MFT393209:MFU393209 LVX393209:LVY393209 LMB393209:LMC393209 LCF393209:LCG393209 KSJ393209:KSK393209 KIN393209:KIO393209 JYR393209:JYS393209 JOV393209:JOW393209 JEZ393209:JFA393209 IVD393209:IVE393209 ILH393209:ILI393209 IBL393209:IBM393209 HRP393209:HRQ393209 HHT393209:HHU393209 GXX393209:GXY393209 GOB393209:GOC393209 GEF393209:GEG393209 FUJ393209:FUK393209 FKN393209:FKO393209 FAR393209:FAS393209 EQV393209:EQW393209 EGZ393209:EHA393209 DXD393209:DXE393209 DNH393209:DNI393209 DDL393209:DDM393209 CTP393209:CTQ393209 CJT393209:CJU393209 BZX393209:BZY393209 BQB393209:BQC393209 BGF393209:BGG393209 AWJ393209:AWK393209 AMN393209:AMO393209 ACR393209:ACS393209 SV393209:SW393209 IZ393209:JA393209 D393209:E393209 WVL327673:WVM327673 WLP327673:WLQ327673 WBT327673:WBU327673 VRX327673:VRY327673 VIB327673:VIC327673 UYF327673:UYG327673 UOJ327673:UOK327673 UEN327673:UEO327673 TUR327673:TUS327673 TKV327673:TKW327673 TAZ327673:TBA327673 SRD327673:SRE327673 SHH327673:SHI327673 RXL327673:RXM327673 RNP327673:RNQ327673 RDT327673:RDU327673 QTX327673:QTY327673 QKB327673:QKC327673 QAF327673:QAG327673 PQJ327673:PQK327673 PGN327673:PGO327673 OWR327673:OWS327673 OMV327673:OMW327673 OCZ327673:ODA327673 NTD327673:NTE327673 NJH327673:NJI327673 MZL327673:MZM327673 MPP327673:MPQ327673 MFT327673:MFU327673 LVX327673:LVY327673 LMB327673:LMC327673 LCF327673:LCG327673 KSJ327673:KSK327673 KIN327673:KIO327673 JYR327673:JYS327673 JOV327673:JOW327673 JEZ327673:JFA327673 IVD327673:IVE327673 ILH327673:ILI327673 IBL327673:IBM327673 HRP327673:HRQ327673 HHT327673:HHU327673 GXX327673:GXY327673 GOB327673:GOC327673 GEF327673:GEG327673 FUJ327673:FUK327673 FKN327673:FKO327673 FAR327673:FAS327673 EQV327673:EQW327673 EGZ327673:EHA327673 DXD327673:DXE327673 DNH327673:DNI327673 DDL327673:DDM327673 CTP327673:CTQ327673 CJT327673:CJU327673 BZX327673:BZY327673 BQB327673:BQC327673 BGF327673:BGG327673 AWJ327673:AWK327673 AMN327673:AMO327673 ACR327673:ACS327673 SV327673:SW327673 IZ327673:JA327673 D327673:E327673 WVL262137:WVM262137 WLP262137:WLQ262137 WBT262137:WBU262137 VRX262137:VRY262137 VIB262137:VIC262137 UYF262137:UYG262137 UOJ262137:UOK262137 UEN262137:UEO262137 TUR262137:TUS262137 TKV262137:TKW262137 TAZ262137:TBA262137 SRD262137:SRE262137 SHH262137:SHI262137 RXL262137:RXM262137 RNP262137:RNQ262137 RDT262137:RDU262137 QTX262137:QTY262137 QKB262137:QKC262137 QAF262137:QAG262137 PQJ262137:PQK262137 PGN262137:PGO262137 OWR262137:OWS262137 OMV262137:OMW262137 OCZ262137:ODA262137 NTD262137:NTE262137 NJH262137:NJI262137 MZL262137:MZM262137 MPP262137:MPQ262137 MFT262137:MFU262137 LVX262137:LVY262137 LMB262137:LMC262137 LCF262137:LCG262137 KSJ262137:KSK262137 KIN262137:KIO262137 JYR262137:JYS262137 JOV262137:JOW262137 JEZ262137:JFA262137 IVD262137:IVE262137 ILH262137:ILI262137 IBL262137:IBM262137 HRP262137:HRQ262137 HHT262137:HHU262137 GXX262137:GXY262137 GOB262137:GOC262137 GEF262137:GEG262137 FUJ262137:FUK262137 FKN262137:FKO262137 FAR262137:FAS262137 EQV262137:EQW262137 EGZ262137:EHA262137 DXD262137:DXE262137 DNH262137:DNI262137 DDL262137:DDM262137 CTP262137:CTQ262137 CJT262137:CJU262137 BZX262137:BZY262137 BQB262137:BQC262137 BGF262137:BGG262137 AWJ262137:AWK262137 AMN262137:AMO262137 ACR262137:ACS262137 SV262137:SW262137 IZ262137:JA262137 D262137:E262137 WVL196601:WVM196601 WLP196601:WLQ196601 WBT196601:WBU196601 VRX196601:VRY196601 VIB196601:VIC196601 UYF196601:UYG196601 UOJ196601:UOK196601 UEN196601:UEO196601 TUR196601:TUS196601 TKV196601:TKW196601 TAZ196601:TBA196601 SRD196601:SRE196601 SHH196601:SHI196601 RXL196601:RXM196601 RNP196601:RNQ196601 RDT196601:RDU196601 QTX196601:QTY196601 QKB196601:QKC196601 QAF196601:QAG196601 PQJ196601:PQK196601 PGN196601:PGO196601 OWR196601:OWS196601 OMV196601:OMW196601 OCZ196601:ODA196601 NTD196601:NTE196601 NJH196601:NJI196601 MZL196601:MZM196601 MPP196601:MPQ196601 MFT196601:MFU196601 LVX196601:LVY196601 LMB196601:LMC196601 LCF196601:LCG196601 KSJ196601:KSK196601 KIN196601:KIO196601 JYR196601:JYS196601 JOV196601:JOW196601 JEZ196601:JFA196601 IVD196601:IVE196601 ILH196601:ILI196601 IBL196601:IBM196601 HRP196601:HRQ196601 HHT196601:HHU196601 GXX196601:GXY196601 GOB196601:GOC196601 GEF196601:GEG196601 FUJ196601:FUK196601 FKN196601:FKO196601 FAR196601:FAS196601 EQV196601:EQW196601 EGZ196601:EHA196601 DXD196601:DXE196601 DNH196601:DNI196601 DDL196601:DDM196601 CTP196601:CTQ196601 CJT196601:CJU196601 BZX196601:BZY196601 BQB196601:BQC196601 BGF196601:BGG196601 AWJ196601:AWK196601 AMN196601:AMO196601 ACR196601:ACS196601 SV196601:SW196601 IZ196601:JA196601 D196601:E196601 WVL131065:WVM131065 WLP131065:WLQ131065 WBT131065:WBU131065 VRX131065:VRY131065 VIB131065:VIC131065 UYF131065:UYG131065 UOJ131065:UOK131065 UEN131065:UEO131065 TUR131065:TUS131065 TKV131065:TKW131065 TAZ131065:TBA131065 SRD131065:SRE131065 SHH131065:SHI131065 RXL131065:RXM131065 RNP131065:RNQ131065 RDT131065:RDU131065 QTX131065:QTY131065 QKB131065:QKC131065 QAF131065:QAG131065 PQJ131065:PQK131065 PGN131065:PGO131065 OWR131065:OWS131065 OMV131065:OMW131065 OCZ131065:ODA131065 NTD131065:NTE131065 NJH131065:NJI131065 MZL131065:MZM131065 MPP131065:MPQ131065 MFT131065:MFU131065 LVX131065:LVY131065 LMB131065:LMC131065 LCF131065:LCG131065 KSJ131065:KSK131065 KIN131065:KIO131065 JYR131065:JYS131065 JOV131065:JOW131065 JEZ131065:JFA131065 IVD131065:IVE131065 ILH131065:ILI131065 IBL131065:IBM131065 HRP131065:HRQ131065 HHT131065:HHU131065 GXX131065:GXY131065 GOB131065:GOC131065 GEF131065:GEG131065 FUJ131065:FUK131065 FKN131065:FKO131065 FAR131065:FAS131065 EQV131065:EQW131065 EGZ131065:EHA131065 DXD131065:DXE131065 DNH131065:DNI131065 DDL131065:DDM131065 CTP131065:CTQ131065 CJT131065:CJU131065 BZX131065:BZY131065 BQB131065:BQC131065 BGF131065:BGG131065 AWJ131065:AWK131065 AMN131065:AMO131065 ACR131065:ACS131065 SV131065:SW131065 IZ131065:JA131065 D131065:E131065 WVL65529:WVM65529 WLP65529:WLQ65529 WBT65529:WBU65529 VRX65529:VRY65529 VIB65529:VIC65529 UYF65529:UYG65529 UOJ65529:UOK65529 UEN65529:UEO65529 TUR65529:TUS65529 TKV65529:TKW65529 TAZ65529:TBA65529 SRD65529:SRE65529 SHH65529:SHI65529 RXL65529:RXM65529 RNP65529:RNQ65529 RDT65529:RDU65529 QTX65529:QTY65529 QKB65529:QKC65529 QAF65529:QAG65529 PQJ65529:PQK65529 PGN65529:PGO65529 OWR65529:OWS65529 OMV65529:OMW65529 OCZ65529:ODA65529 NTD65529:NTE65529 NJH65529:NJI65529 MZL65529:MZM65529 MPP65529:MPQ65529 MFT65529:MFU65529 LVX65529:LVY65529 LMB65529:LMC65529 LCF65529:LCG65529 KSJ65529:KSK65529 KIN65529:KIO65529 JYR65529:JYS65529 JOV65529:JOW65529 JEZ65529:JFA65529 IVD65529:IVE65529 ILH65529:ILI65529 IBL65529:IBM65529 HRP65529:HRQ65529 HHT65529:HHU65529 GXX65529:GXY65529 GOB65529:GOC65529 GEF65529:GEG65529 FUJ65529:FUK65529 FKN65529:FKO65529 FAR65529:FAS65529 EQV65529:EQW65529 EGZ65529:EHA65529 DXD65529:DXE65529 DNH65529:DNI65529 DDL65529:DDM65529 CTP65529:CTQ65529 CJT65529:CJU65529 BZX65529:BZY65529 BQB65529:BQC65529 BGF65529:BGG65529 AWJ65529:AWK65529 AMN65529:AMO65529 ACR65529:ACS65529 SV65529:SW65529 IZ65529:JA65529 D65529:E65529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$D$125:$D$129</formula1>
    </dataValidation>
    <dataValidation type="list" allowBlank="1" showInputMessage="1" showErrorMessage="1" sqref="WVL983035:WVM983035 D16:E16 WLP983035:WLQ983035 WBT983035:WBU983035 VRX983035:VRY983035 VIB983035:VIC983035 UYF983035:UYG983035 UOJ983035:UOK983035 UEN983035:UEO983035 TUR983035:TUS983035 TKV983035:TKW983035 TAZ983035:TBA983035 SRD983035:SRE983035 SHH983035:SHI983035 RXL983035:RXM983035 RNP983035:RNQ983035 RDT983035:RDU983035 QTX983035:QTY983035 QKB983035:QKC983035 QAF983035:QAG983035 PQJ983035:PQK983035 PGN983035:PGO983035 OWR983035:OWS983035 OMV983035:OMW983035 OCZ983035:ODA983035 NTD983035:NTE983035 NJH983035:NJI983035 MZL983035:MZM983035 MPP983035:MPQ983035 MFT983035:MFU983035 LVX983035:LVY983035 LMB983035:LMC983035 LCF983035:LCG983035 KSJ983035:KSK983035 KIN983035:KIO983035 JYR983035:JYS983035 JOV983035:JOW983035 JEZ983035:JFA983035 IVD983035:IVE983035 ILH983035:ILI983035 IBL983035:IBM983035 HRP983035:HRQ983035 HHT983035:HHU983035 GXX983035:GXY983035 GOB983035:GOC983035 GEF983035:GEG983035 FUJ983035:FUK983035 FKN983035:FKO983035 FAR983035:FAS983035 EQV983035:EQW983035 EGZ983035:EHA983035 DXD983035:DXE983035 DNH983035:DNI983035 DDL983035:DDM983035 CTP983035:CTQ983035 CJT983035:CJU983035 BZX983035:BZY983035 BQB983035:BQC983035 BGF983035:BGG983035 AWJ983035:AWK983035 AMN983035:AMO983035 ACR983035:ACS983035 SV983035:SW983035 IZ983035:JA983035 D983035:E983035 WVL917499:WVM917499 WLP917499:WLQ917499 WBT917499:WBU917499 VRX917499:VRY917499 VIB917499:VIC917499 UYF917499:UYG917499 UOJ917499:UOK917499 UEN917499:UEO917499 TUR917499:TUS917499 TKV917499:TKW917499 TAZ917499:TBA917499 SRD917499:SRE917499 SHH917499:SHI917499 RXL917499:RXM917499 RNP917499:RNQ917499 RDT917499:RDU917499 QTX917499:QTY917499 QKB917499:QKC917499 QAF917499:QAG917499 PQJ917499:PQK917499 PGN917499:PGO917499 OWR917499:OWS917499 OMV917499:OMW917499 OCZ917499:ODA917499 NTD917499:NTE917499 NJH917499:NJI917499 MZL917499:MZM917499 MPP917499:MPQ917499 MFT917499:MFU917499 LVX917499:LVY917499 LMB917499:LMC917499 LCF917499:LCG917499 KSJ917499:KSK917499 KIN917499:KIO917499 JYR917499:JYS917499 JOV917499:JOW917499 JEZ917499:JFA917499 IVD917499:IVE917499 ILH917499:ILI917499 IBL917499:IBM917499 HRP917499:HRQ917499 HHT917499:HHU917499 GXX917499:GXY917499 GOB917499:GOC917499 GEF917499:GEG917499 FUJ917499:FUK917499 FKN917499:FKO917499 FAR917499:FAS917499 EQV917499:EQW917499 EGZ917499:EHA917499 DXD917499:DXE917499 DNH917499:DNI917499 DDL917499:DDM917499 CTP917499:CTQ917499 CJT917499:CJU917499 BZX917499:BZY917499 BQB917499:BQC917499 BGF917499:BGG917499 AWJ917499:AWK917499 AMN917499:AMO917499 ACR917499:ACS917499 SV917499:SW917499 IZ917499:JA917499 D917499:E917499 WVL851963:WVM851963 WLP851963:WLQ851963 WBT851963:WBU851963 VRX851963:VRY851963 VIB851963:VIC851963 UYF851963:UYG851963 UOJ851963:UOK851963 UEN851963:UEO851963 TUR851963:TUS851963 TKV851963:TKW851963 TAZ851963:TBA851963 SRD851963:SRE851963 SHH851963:SHI851963 RXL851963:RXM851963 RNP851963:RNQ851963 RDT851963:RDU851963 QTX851963:QTY851963 QKB851963:QKC851963 QAF851963:QAG851963 PQJ851963:PQK851963 PGN851963:PGO851963 OWR851963:OWS851963 OMV851963:OMW851963 OCZ851963:ODA851963 NTD851963:NTE851963 NJH851963:NJI851963 MZL851963:MZM851963 MPP851963:MPQ851963 MFT851963:MFU851963 LVX851963:LVY851963 LMB851963:LMC851963 LCF851963:LCG851963 KSJ851963:KSK851963 KIN851963:KIO851963 JYR851963:JYS851963 JOV851963:JOW851963 JEZ851963:JFA851963 IVD851963:IVE851963 ILH851963:ILI851963 IBL851963:IBM851963 HRP851963:HRQ851963 HHT851963:HHU851963 GXX851963:GXY851963 GOB851963:GOC851963 GEF851963:GEG851963 FUJ851963:FUK851963 FKN851963:FKO851963 FAR851963:FAS851963 EQV851963:EQW851963 EGZ851963:EHA851963 DXD851963:DXE851963 DNH851963:DNI851963 DDL851963:DDM851963 CTP851963:CTQ851963 CJT851963:CJU851963 BZX851963:BZY851963 BQB851963:BQC851963 BGF851963:BGG851963 AWJ851963:AWK851963 AMN851963:AMO851963 ACR851963:ACS851963 SV851963:SW851963 IZ851963:JA851963 D851963:E851963 WVL786427:WVM786427 WLP786427:WLQ786427 WBT786427:WBU786427 VRX786427:VRY786427 VIB786427:VIC786427 UYF786427:UYG786427 UOJ786427:UOK786427 UEN786427:UEO786427 TUR786427:TUS786427 TKV786427:TKW786427 TAZ786427:TBA786427 SRD786427:SRE786427 SHH786427:SHI786427 RXL786427:RXM786427 RNP786427:RNQ786427 RDT786427:RDU786427 QTX786427:QTY786427 QKB786427:QKC786427 QAF786427:QAG786427 PQJ786427:PQK786427 PGN786427:PGO786427 OWR786427:OWS786427 OMV786427:OMW786427 OCZ786427:ODA786427 NTD786427:NTE786427 NJH786427:NJI786427 MZL786427:MZM786427 MPP786427:MPQ786427 MFT786427:MFU786427 LVX786427:LVY786427 LMB786427:LMC786427 LCF786427:LCG786427 KSJ786427:KSK786427 KIN786427:KIO786427 JYR786427:JYS786427 JOV786427:JOW786427 JEZ786427:JFA786427 IVD786427:IVE786427 ILH786427:ILI786427 IBL786427:IBM786427 HRP786427:HRQ786427 HHT786427:HHU786427 GXX786427:GXY786427 GOB786427:GOC786427 GEF786427:GEG786427 FUJ786427:FUK786427 FKN786427:FKO786427 FAR786427:FAS786427 EQV786427:EQW786427 EGZ786427:EHA786427 DXD786427:DXE786427 DNH786427:DNI786427 DDL786427:DDM786427 CTP786427:CTQ786427 CJT786427:CJU786427 BZX786427:BZY786427 BQB786427:BQC786427 BGF786427:BGG786427 AWJ786427:AWK786427 AMN786427:AMO786427 ACR786427:ACS786427 SV786427:SW786427 IZ786427:JA786427 D786427:E786427 WVL720891:WVM720891 WLP720891:WLQ720891 WBT720891:WBU720891 VRX720891:VRY720891 VIB720891:VIC720891 UYF720891:UYG720891 UOJ720891:UOK720891 UEN720891:UEO720891 TUR720891:TUS720891 TKV720891:TKW720891 TAZ720891:TBA720891 SRD720891:SRE720891 SHH720891:SHI720891 RXL720891:RXM720891 RNP720891:RNQ720891 RDT720891:RDU720891 QTX720891:QTY720891 QKB720891:QKC720891 QAF720891:QAG720891 PQJ720891:PQK720891 PGN720891:PGO720891 OWR720891:OWS720891 OMV720891:OMW720891 OCZ720891:ODA720891 NTD720891:NTE720891 NJH720891:NJI720891 MZL720891:MZM720891 MPP720891:MPQ720891 MFT720891:MFU720891 LVX720891:LVY720891 LMB720891:LMC720891 LCF720891:LCG720891 KSJ720891:KSK720891 KIN720891:KIO720891 JYR720891:JYS720891 JOV720891:JOW720891 JEZ720891:JFA720891 IVD720891:IVE720891 ILH720891:ILI720891 IBL720891:IBM720891 HRP720891:HRQ720891 HHT720891:HHU720891 GXX720891:GXY720891 GOB720891:GOC720891 GEF720891:GEG720891 FUJ720891:FUK720891 FKN720891:FKO720891 FAR720891:FAS720891 EQV720891:EQW720891 EGZ720891:EHA720891 DXD720891:DXE720891 DNH720891:DNI720891 DDL720891:DDM720891 CTP720891:CTQ720891 CJT720891:CJU720891 BZX720891:BZY720891 BQB720891:BQC720891 BGF720891:BGG720891 AWJ720891:AWK720891 AMN720891:AMO720891 ACR720891:ACS720891 SV720891:SW720891 IZ720891:JA720891 D720891:E720891 WVL655355:WVM655355 WLP655355:WLQ655355 WBT655355:WBU655355 VRX655355:VRY655355 VIB655355:VIC655355 UYF655355:UYG655355 UOJ655355:UOK655355 UEN655355:UEO655355 TUR655355:TUS655355 TKV655355:TKW655355 TAZ655355:TBA655355 SRD655355:SRE655355 SHH655355:SHI655355 RXL655355:RXM655355 RNP655355:RNQ655355 RDT655355:RDU655355 QTX655355:QTY655355 QKB655355:QKC655355 QAF655355:QAG655355 PQJ655355:PQK655355 PGN655355:PGO655355 OWR655355:OWS655355 OMV655355:OMW655355 OCZ655355:ODA655355 NTD655355:NTE655355 NJH655355:NJI655355 MZL655355:MZM655355 MPP655355:MPQ655355 MFT655355:MFU655355 LVX655355:LVY655355 LMB655355:LMC655355 LCF655355:LCG655355 KSJ655355:KSK655355 KIN655355:KIO655355 JYR655355:JYS655355 JOV655355:JOW655355 JEZ655355:JFA655355 IVD655355:IVE655355 ILH655355:ILI655355 IBL655355:IBM655355 HRP655355:HRQ655355 HHT655355:HHU655355 GXX655355:GXY655355 GOB655355:GOC655355 GEF655355:GEG655355 FUJ655355:FUK655355 FKN655355:FKO655355 FAR655355:FAS655355 EQV655355:EQW655355 EGZ655355:EHA655355 DXD655355:DXE655355 DNH655355:DNI655355 DDL655355:DDM655355 CTP655355:CTQ655355 CJT655355:CJU655355 BZX655355:BZY655355 BQB655355:BQC655355 BGF655355:BGG655355 AWJ655355:AWK655355 AMN655355:AMO655355 ACR655355:ACS655355 SV655355:SW655355 IZ655355:JA655355 D655355:E655355 WVL589819:WVM589819 WLP589819:WLQ589819 WBT589819:WBU589819 VRX589819:VRY589819 VIB589819:VIC589819 UYF589819:UYG589819 UOJ589819:UOK589819 UEN589819:UEO589819 TUR589819:TUS589819 TKV589819:TKW589819 TAZ589819:TBA589819 SRD589819:SRE589819 SHH589819:SHI589819 RXL589819:RXM589819 RNP589819:RNQ589819 RDT589819:RDU589819 QTX589819:QTY589819 QKB589819:QKC589819 QAF589819:QAG589819 PQJ589819:PQK589819 PGN589819:PGO589819 OWR589819:OWS589819 OMV589819:OMW589819 OCZ589819:ODA589819 NTD589819:NTE589819 NJH589819:NJI589819 MZL589819:MZM589819 MPP589819:MPQ589819 MFT589819:MFU589819 LVX589819:LVY589819 LMB589819:LMC589819 LCF589819:LCG589819 KSJ589819:KSK589819 KIN589819:KIO589819 JYR589819:JYS589819 JOV589819:JOW589819 JEZ589819:JFA589819 IVD589819:IVE589819 ILH589819:ILI589819 IBL589819:IBM589819 HRP589819:HRQ589819 HHT589819:HHU589819 GXX589819:GXY589819 GOB589819:GOC589819 GEF589819:GEG589819 FUJ589819:FUK589819 FKN589819:FKO589819 FAR589819:FAS589819 EQV589819:EQW589819 EGZ589819:EHA589819 DXD589819:DXE589819 DNH589819:DNI589819 DDL589819:DDM589819 CTP589819:CTQ589819 CJT589819:CJU589819 BZX589819:BZY589819 BQB589819:BQC589819 BGF589819:BGG589819 AWJ589819:AWK589819 AMN589819:AMO589819 ACR589819:ACS589819 SV589819:SW589819 IZ589819:JA589819 D589819:E589819 WVL524283:WVM524283 WLP524283:WLQ524283 WBT524283:WBU524283 VRX524283:VRY524283 VIB524283:VIC524283 UYF524283:UYG524283 UOJ524283:UOK524283 UEN524283:UEO524283 TUR524283:TUS524283 TKV524283:TKW524283 TAZ524283:TBA524283 SRD524283:SRE524283 SHH524283:SHI524283 RXL524283:RXM524283 RNP524283:RNQ524283 RDT524283:RDU524283 QTX524283:QTY524283 QKB524283:QKC524283 QAF524283:QAG524283 PQJ524283:PQK524283 PGN524283:PGO524283 OWR524283:OWS524283 OMV524283:OMW524283 OCZ524283:ODA524283 NTD524283:NTE524283 NJH524283:NJI524283 MZL524283:MZM524283 MPP524283:MPQ524283 MFT524283:MFU524283 LVX524283:LVY524283 LMB524283:LMC524283 LCF524283:LCG524283 KSJ524283:KSK524283 KIN524283:KIO524283 JYR524283:JYS524283 JOV524283:JOW524283 JEZ524283:JFA524283 IVD524283:IVE524283 ILH524283:ILI524283 IBL524283:IBM524283 HRP524283:HRQ524283 HHT524283:HHU524283 GXX524283:GXY524283 GOB524283:GOC524283 GEF524283:GEG524283 FUJ524283:FUK524283 FKN524283:FKO524283 FAR524283:FAS524283 EQV524283:EQW524283 EGZ524283:EHA524283 DXD524283:DXE524283 DNH524283:DNI524283 DDL524283:DDM524283 CTP524283:CTQ524283 CJT524283:CJU524283 BZX524283:BZY524283 BQB524283:BQC524283 BGF524283:BGG524283 AWJ524283:AWK524283 AMN524283:AMO524283 ACR524283:ACS524283 SV524283:SW524283 IZ524283:JA524283 D524283:E524283 WVL458747:WVM458747 WLP458747:WLQ458747 WBT458747:WBU458747 VRX458747:VRY458747 VIB458747:VIC458747 UYF458747:UYG458747 UOJ458747:UOK458747 UEN458747:UEO458747 TUR458747:TUS458747 TKV458747:TKW458747 TAZ458747:TBA458747 SRD458747:SRE458747 SHH458747:SHI458747 RXL458747:RXM458747 RNP458747:RNQ458747 RDT458747:RDU458747 QTX458747:QTY458747 QKB458747:QKC458747 QAF458747:QAG458747 PQJ458747:PQK458747 PGN458747:PGO458747 OWR458747:OWS458747 OMV458747:OMW458747 OCZ458747:ODA458747 NTD458747:NTE458747 NJH458747:NJI458747 MZL458747:MZM458747 MPP458747:MPQ458747 MFT458747:MFU458747 LVX458747:LVY458747 LMB458747:LMC458747 LCF458747:LCG458747 KSJ458747:KSK458747 KIN458747:KIO458747 JYR458747:JYS458747 JOV458747:JOW458747 JEZ458747:JFA458747 IVD458747:IVE458747 ILH458747:ILI458747 IBL458747:IBM458747 HRP458747:HRQ458747 HHT458747:HHU458747 GXX458747:GXY458747 GOB458747:GOC458747 GEF458747:GEG458747 FUJ458747:FUK458747 FKN458747:FKO458747 FAR458747:FAS458747 EQV458747:EQW458747 EGZ458747:EHA458747 DXD458747:DXE458747 DNH458747:DNI458747 DDL458747:DDM458747 CTP458747:CTQ458747 CJT458747:CJU458747 BZX458747:BZY458747 BQB458747:BQC458747 BGF458747:BGG458747 AWJ458747:AWK458747 AMN458747:AMO458747 ACR458747:ACS458747 SV458747:SW458747 IZ458747:JA458747 D458747:E458747 WVL393211:WVM393211 WLP393211:WLQ393211 WBT393211:WBU393211 VRX393211:VRY393211 VIB393211:VIC393211 UYF393211:UYG393211 UOJ393211:UOK393211 UEN393211:UEO393211 TUR393211:TUS393211 TKV393211:TKW393211 TAZ393211:TBA393211 SRD393211:SRE393211 SHH393211:SHI393211 RXL393211:RXM393211 RNP393211:RNQ393211 RDT393211:RDU393211 QTX393211:QTY393211 QKB393211:QKC393211 QAF393211:QAG393211 PQJ393211:PQK393211 PGN393211:PGO393211 OWR393211:OWS393211 OMV393211:OMW393211 OCZ393211:ODA393211 NTD393211:NTE393211 NJH393211:NJI393211 MZL393211:MZM393211 MPP393211:MPQ393211 MFT393211:MFU393211 LVX393211:LVY393211 LMB393211:LMC393211 LCF393211:LCG393211 KSJ393211:KSK393211 KIN393211:KIO393211 JYR393211:JYS393211 JOV393211:JOW393211 JEZ393211:JFA393211 IVD393211:IVE393211 ILH393211:ILI393211 IBL393211:IBM393211 HRP393211:HRQ393211 HHT393211:HHU393211 GXX393211:GXY393211 GOB393211:GOC393211 GEF393211:GEG393211 FUJ393211:FUK393211 FKN393211:FKO393211 FAR393211:FAS393211 EQV393211:EQW393211 EGZ393211:EHA393211 DXD393211:DXE393211 DNH393211:DNI393211 DDL393211:DDM393211 CTP393211:CTQ393211 CJT393211:CJU393211 BZX393211:BZY393211 BQB393211:BQC393211 BGF393211:BGG393211 AWJ393211:AWK393211 AMN393211:AMO393211 ACR393211:ACS393211 SV393211:SW393211 IZ393211:JA393211 D393211:E393211 WVL327675:WVM327675 WLP327675:WLQ327675 WBT327675:WBU327675 VRX327675:VRY327675 VIB327675:VIC327675 UYF327675:UYG327675 UOJ327675:UOK327675 UEN327675:UEO327675 TUR327675:TUS327675 TKV327675:TKW327675 TAZ327675:TBA327675 SRD327675:SRE327675 SHH327675:SHI327675 RXL327675:RXM327675 RNP327675:RNQ327675 RDT327675:RDU327675 QTX327675:QTY327675 QKB327675:QKC327675 QAF327675:QAG327675 PQJ327675:PQK327675 PGN327675:PGO327675 OWR327675:OWS327675 OMV327675:OMW327675 OCZ327675:ODA327675 NTD327675:NTE327675 NJH327675:NJI327675 MZL327675:MZM327675 MPP327675:MPQ327675 MFT327675:MFU327675 LVX327675:LVY327675 LMB327675:LMC327675 LCF327675:LCG327675 KSJ327675:KSK327675 KIN327675:KIO327675 JYR327675:JYS327675 JOV327675:JOW327675 JEZ327675:JFA327675 IVD327675:IVE327675 ILH327675:ILI327675 IBL327675:IBM327675 HRP327675:HRQ327675 HHT327675:HHU327675 GXX327675:GXY327675 GOB327675:GOC327675 GEF327675:GEG327675 FUJ327675:FUK327675 FKN327675:FKO327675 FAR327675:FAS327675 EQV327675:EQW327675 EGZ327675:EHA327675 DXD327675:DXE327675 DNH327675:DNI327675 DDL327675:DDM327675 CTP327675:CTQ327675 CJT327675:CJU327675 BZX327675:BZY327675 BQB327675:BQC327675 BGF327675:BGG327675 AWJ327675:AWK327675 AMN327675:AMO327675 ACR327675:ACS327675 SV327675:SW327675 IZ327675:JA327675 D327675:E327675 WVL262139:WVM262139 WLP262139:WLQ262139 WBT262139:WBU262139 VRX262139:VRY262139 VIB262139:VIC262139 UYF262139:UYG262139 UOJ262139:UOK262139 UEN262139:UEO262139 TUR262139:TUS262139 TKV262139:TKW262139 TAZ262139:TBA262139 SRD262139:SRE262139 SHH262139:SHI262139 RXL262139:RXM262139 RNP262139:RNQ262139 RDT262139:RDU262139 QTX262139:QTY262139 QKB262139:QKC262139 QAF262139:QAG262139 PQJ262139:PQK262139 PGN262139:PGO262139 OWR262139:OWS262139 OMV262139:OMW262139 OCZ262139:ODA262139 NTD262139:NTE262139 NJH262139:NJI262139 MZL262139:MZM262139 MPP262139:MPQ262139 MFT262139:MFU262139 LVX262139:LVY262139 LMB262139:LMC262139 LCF262139:LCG262139 KSJ262139:KSK262139 KIN262139:KIO262139 JYR262139:JYS262139 JOV262139:JOW262139 JEZ262139:JFA262139 IVD262139:IVE262139 ILH262139:ILI262139 IBL262139:IBM262139 HRP262139:HRQ262139 HHT262139:HHU262139 GXX262139:GXY262139 GOB262139:GOC262139 GEF262139:GEG262139 FUJ262139:FUK262139 FKN262139:FKO262139 FAR262139:FAS262139 EQV262139:EQW262139 EGZ262139:EHA262139 DXD262139:DXE262139 DNH262139:DNI262139 DDL262139:DDM262139 CTP262139:CTQ262139 CJT262139:CJU262139 BZX262139:BZY262139 BQB262139:BQC262139 BGF262139:BGG262139 AWJ262139:AWK262139 AMN262139:AMO262139 ACR262139:ACS262139 SV262139:SW262139 IZ262139:JA262139 D262139:E262139 WVL196603:WVM196603 WLP196603:WLQ196603 WBT196603:WBU196603 VRX196603:VRY196603 VIB196603:VIC196603 UYF196603:UYG196603 UOJ196603:UOK196603 UEN196603:UEO196603 TUR196603:TUS196603 TKV196603:TKW196603 TAZ196603:TBA196603 SRD196603:SRE196603 SHH196603:SHI196603 RXL196603:RXM196603 RNP196603:RNQ196603 RDT196603:RDU196603 QTX196603:QTY196603 QKB196603:QKC196603 QAF196603:QAG196603 PQJ196603:PQK196603 PGN196603:PGO196603 OWR196603:OWS196603 OMV196603:OMW196603 OCZ196603:ODA196603 NTD196603:NTE196603 NJH196603:NJI196603 MZL196603:MZM196603 MPP196603:MPQ196603 MFT196603:MFU196603 LVX196603:LVY196603 LMB196603:LMC196603 LCF196603:LCG196603 KSJ196603:KSK196603 KIN196603:KIO196603 JYR196603:JYS196603 JOV196603:JOW196603 JEZ196603:JFA196603 IVD196603:IVE196603 ILH196603:ILI196603 IBL196603:IBM196603 HRP196603:HRQ196603 HHT196603:HHU196603 GXX196603:GXY196603 GOB196603:GOC196603 GEF196603:GEG196603 FUJ196603:FUK196603 FKN196603:FKO196603 FAR196603:FAS196603 EQV196603:EQW196603 EGZ196603:EHA196603 DXD196603:DXE196603 DNH196603:DNI196603 DDL196603:DDM196603 CTP196603:CTQ196603 CJT196603:CJU196603 BZX196603:BZY196603 BQB196603:BQC196603 BGF196603:BGG196603 AWJ196603:AWK196603 AMN196603:AMO196603 ACR196603:ACS196603 SV196603:SW196603 IZ196603:JA196603 D196603:E196603 WVL131067:WVM131067 WLP131067:WLQ131067 WBT131067:WBU131067 VRX131067:VRY131067 VIB131067:VIC131067 UYF131067:UYG131067 UOJ131067:UOK131067 UEN131067:UEO131067 TUR131067:TUS131067 TKV131067:TKW131067 TAZ131067:TBA131067 SRD131067:SRE131067 SHH131067:SHI131067 RXL131067:RXM131067 RNP131067:RNQ131067 RDT131067:RDU131067 QTX131067:QTY131067 QKB131067:QKC131067 QAF131067:QAG131067 PQJ131067:PQK131067 PGN131067:PGO131067 OWR131067:OWS131067 OMV131067:OMW131067 OCZ131067:ODA131067 NTD131067:NTE131067 NJH131067:NJI131067 MZL131067:MZM131067 MPP131067:MPQ131067 MFT131067:MFU131067 LVX131067:LVY131067 LMB131067:LMC131067 LCF131067:LCG131067 KSJ131067:KSK131067 KIN131067:KIO131067 JYR131067:JYS131067 JOV131067:JOW131067 JEZ131067:JFA131067 IVD131067:IVE131067 ILH131067:ILI131067 IBL131067:IBM131067 HRP131067:HRQ131067 HHT131067:HHU131067 GXX131067:GXY131067 GOB131067:GOC131067 GEF131067:GEG131067 FUJ131067:FUK131067 FKN131067:FKO131067 FAR131067:FAS131067 EQV131067:EQW131067 EGZ131067:EHA131067 DXD131067:DXE131067 DNH131067:DNI131067 DDL131067:DDM131067 CTP131067:CTQ131067 CJT131067:CJU131067 BZX131067:BZY131067 BQB131067:BQC131067 BGF131067:BGG131067 AWJ131067:AWK131067 AMN131067:AMO131067 ACR131067:ACS131067 SV131067:SW131067 IZ131067:JA131067 D131067:E131067 WVL65531:WVM65531 WLP65531:WLQ65531 WBT65531:WBU65531 VRX65531:VRY65531 VIB65531:VIC65531 UYF65531:UYG65531 UOJ65531:UOK65531 UEN65531:UEO65531 TUR65531:TUS65531 TKV65531:TKW65531 TAZ65531:TBA65531 SRD65531:SRE65531 SHH65531:SHI65531 RXL65531:RXM65531 RNP65531:RNQ65531 RDT65531:RDU65531 QTX65531:QTY65531 QKB65531:QKC65531 QAF65531:QAG65531 PQJ65531:PQK65531 PGN65531:PGO65531 OWR65531:OWS65531 OMV65531:OMW65531 OCZ65531:ODA65531 NTD65531:NTE65531 NJH65531:NJI65531 MZL65531:MZM65531 MPP65531:MPQ65531 MFT65531:MFU65531 LVX65531:LVY65531 LMB65531:LMC65531 LCF65531:LCG65531 KSJ65531:KSK65531 KIN65531:KIO65531 JYR65531:JYS65531 JOV65531:JOW65531 JEZ65531:JFA65531 IVD65531:IVE65531 ILH65531:ILI65531 IBL65531:IBM65531 HRP65531:HRQ65531 HHT65531:HHU65531 GXX65531:GXY65531 GOB65531:GOC65531 GEF65531:GEG65531 FUJ65531:FUK65531 FKN65531:FKO65531 FAR65531:FAS65531 EQV65531:EQW65531 EGZ65531:EHA65531 DXD65531:DXE65531 DNH65531:DNI65531 DDL65531:DDM65531 CTP65531:CTQ65531 CJT65531:CJU65531 BZX65531:BZY65531 BQB65531:BQC65531 BGF65531:BGG65531 AWJ65531:AWK65531 AMN65531:AMO65531 ACR65531:ACS65531 SV65531:SW65531 IZ65531:JA65531 D65531:E65531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$E$125:$E$130</formula1>
    </dataValidation>
    <dataValidation type="list" allowBlank="1" showInputMessage="1" showErrorMessage="1" sqref="L45">
      <formula1>$H$103:$H$108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I51"/>
  <sheetViews>
    <sheetView workbookViewId="0">
      <selection activeCell="E7" sqref="E7"/>
    </sheetView>
  </sheetViews>
  <sheetFormatPr defaultColWidth="36.85546875" defaultRowHeight="12.75" customHeight="1" x14ac:dyDescent="0.25"/>
  <cols>
    <col min="1" max="1" width="18.5703125" style="136" customWidth="1"/>
    <col min="2" max="2" width="36.85546875" style="135" customWidth="1"/>
    <col min="3" max="3" width="31.42578125" style="212" customWidth="1"/>
    <col min="4" max="8" width="31.42578125" style="135" customWidth="1"/>
    <col min="9" max="25" width="36.85546875" style="135" customWidth="1"/>
    <col min="26" max="26" width="37" style="135" customWidth="1"/>
    <col min="27" max="33" width="36.85546875" style="135" customWidth="1"/>
    <col min="34" max="42" width="36.85546875" style="136" customWidth="1"/>
    <col min="43" max="43" width="37.140625" style="136" customWidth="1"/>
    <col min="44" max="45" width="36.85546875" style="136" customWidth="1"/>
    <col min="46" max="46" width="36.5703125" style="136" customWidth="1"/>
    <col min="47" max="48" width="36.85546875" style="136" customWidth="1"/>
    <col min="49" max="49" width="36.5703125" style="136" customWidth="1"/>
    <col min="50" max="50" width="37" style="136" customWidth="1"/>
    <col min="51" max="69" width="36.85546875" style="136" customWidth="1"/>
    <col min="70" max="70" width="37" style="136" customWidth="1"/>
    <col min="71" max="88" width="36.85546875" style="136" customWidth="1"/>
    <col min="89" max="89" width="36.5703125" style="136" customWidth="1"/>
    <col min="90" max="102" width="36.85546875" style="136" customWidth="1"/>
    <col min="103" max="103" width="36.5703125" style="136" customWidth="1"/>
    <col min="104" max="106" width="36.85546875" style="136" customWidth="1"/>
    <col min="107" max="107" width="36.5703125" style="136" customWidth="1"/>
    <col min="108" max="115" width="36.85546875" style="136" customWidth="1"/>
    <col min="116" max="116" width="36.5703125" style="136" customWidth="1"/>
    <col min="117" max="254" width="36.85546875" style="136"/>
    <col min="255" max="255" width="18.5703125" style="136" customWidth="1"/>
    <col min="256" max="264" width="31.42578125" style="136" customWidth="1"/>
    <col min="265" max="281" width="36.85546875" style="136" customWidth="1"/>
    <col min="282" max="282" width="37" style="136" customWidth="1"/>
    <col min="283" max="298" width="36.85546875" style="136" customWidth="1"/>
    <col min="299" max="299" width="37.140625" style="136" customWidth="1"/>
    <col min="300" max="301" width="36.85546875" style="136" customWidth="1"/>
    <col min="302" max="302" width="36.5703125" style="136" customWidth="1"/>
    <col min="303" max="304" width="36.85546875" style="136" customWidth="1"/>
    <col min="305" max="305" width="36.5703125" style="136" customWidth="1"/>
    <col min="306" max="306" width="37" style="136" customWidth="1"/>
    <col min="307" max="325" width="36.85546875" style="136" customWidth="1"/>
    <col min="326" max="326" width="37" style="136" customWidth="1"/>
    <col min="327" max="344" width="36.85546875" style="136" customWidth="1"/>
    <col min="345" max="345" width="36.5703125" style="136" customWidth="1"/>
    <col min="346" max="358" width="36.85546875" style="136" customWidth="1"/>
    <col min="359" max="359" width="36.5703125" style="136" customWidth="1"/>
    <col min="360" max="362" width="36.85546875" style="136" customWidth="1"/>
    <col min="363" max="363" width="36.5703125" style="136" customWidth="1"/>
    <col min="364" max="371" width="36.85546875" style="136" customWidth="1"/>
    <col min="372" max="372" width="36.5703125" style="136" customWidth="1"/>
    <col min="373" max="510" width="36.85546875" style="136"/>
    <col min="511" max="511" width="18.5703125" style="136" customWidth="1"/>
    <col min="512" max="520" width="31.42578125" style="136" customWidth="1"/>
    <col min="521" max="537" width="36.85546875" style="136" customWidth="1"/>
    <col min="538" max="538" width="37" style="136" customWidth="1"/>
    <col min="539" max="554" width="36.85546875" style="136" customWidth="1"/>
    <col min="555" max="555" width="37.140625" style="136" customWidth="1"/>
    <col min="556" max="557" width="36.85546875" style="136" customWidth="1"/>
    <col min="558" max="558" width="36.5703125" style="136" customWidth="1"/>
    <col min="559" max="560" width="36.85546875" style="136" customWidth="1"/>
    <col min="561" max="561" width="36.5703125" style="136" customWidth="1"/>
    <col min="562" max="562" width="37" style="136" customWidth="1"/>
    <col min="563" max="581" width="36.85546875" style="136" customWidth="1"/>
    <col min="582" max="582" width="37" style="136" customWidth="1"/>
    <col min="583" max="600" width="36.85546875" style="136" customWidth="1"/>
    <col min="601" max="601" width="36.5703125" style="136" customWidth="1"/>
    <col min="602" max="614" width="36.85546875" style="136" customWidth="1"/>
    <col min="615" max="615" width="36.5703125" style="136" customWidth="1"/>
    <col min="616" max="618" width="36.85546875" style="136" customWidth="1"/>
    <col min="619" max="619" width="36.5703125" style="136" customWidth="1"/>
    <col min="620" max="627" width="36.85546875" style="136" customWidth="1"/>
    <col min="628" max="628" width="36.5703125" style="136" customWidth="1"/>
    <col min="629" max="766" width="36.85546875" style="136"/>
    <col min="767" max="767" width="18.5703125" style="136" customWidth="1"/>
    <col min="768" max="776" width="31.42578125" style="136" customWidth="1"/>
    <col min="777" max="793" width="36.85546875" style="136" customWidth="1"/>
    <col min="794" max="794" width="37" style="136" customWidth="1"/>
    <col min="795" max="810" width="36.85546875" style="136" customWidth="1"/>
    <col min="811" max="811" width="37.140625" style="136" customWidth="1"/>
    <col min="812" max="813" width="36.85546875" style="136" customWidth="1"/>
    <col min="814" max="814" width="36.5703125" style="136" customWidth="1"/>
    <col min="815" max="816" width="36.85546875" style="136" customWidth="1"/>
    <col min="817" max="817" width="36.5703125" style="136" customWidth="1"/>
    <col min="818" max="818" width="37" style="136" customWidth="1"/>
    <col min="819" max="837" width="36.85546875" style="136" customWidth="1"/>
    <col min="838" max="838" width="37" style="136" customWidth="1"/>
    <col min="839" max="856" width="36.85546875" style="136" customWidth="1"/>
    <col min="857" max="857" width="36.5703125" style="136" customWidth="1"/>
    <col min="858" max="870" width="36.85546875" style="136" customWidth="1"/>
    <col min="871" max="871" width="36.5703125" style="136" customWidth="1"/>
    <col min="872" max="874" width="36.85546875" style="136" customWidth="1"/>
    <col min="875" max="875" width="36.5703125" style="136" customWidth="1"/>
    <col min="876" max="883" width="36.85546875" style="136" customWidth="1"/>
    <col min="884" max="884" width="36.5703125" style="136" customWidth="1"/>
    <col min="885" max="1022" width="36.85546875" style="136"/>
    <col min="1023" max="1023" width="18.5703125" style="136" customWidth="1"/>
    <col min="1024" max="1032" width="31.42578125" style="136" customWidth="1"/>
    <col min="1033" max="1049" width="36.85546875" style="136" customWidth="1"/>
    <col min="1050" max="1050" width="37" style="136" customWidth="1"/>
    <col min="1051" max="1066" width="36.85546875" style="136" customWidth="1"/>
    <col min="1067" max="1067" width="37.140625" style="136" customWidth="1"/>
    <col min="1068" max="1069" width="36.85546875" style="136" customWidth="1"/>
    <col min="1070" max="1070" width="36.5703125" style="136" customWidth="1"/>
    <col min="1071" max="1072" width="36.85546875" style="136" customWidth="1"/>
    <col min="1073" max="1073" width="36.5703125" style="136" customWidth="1"/>
    <col min="1074" max="1074" width="37" style="136" customWidth="1"/>
    <col min="1075" max="1093" width="36.85546875" style="136" customWidth="1"/>
    <col min="1094" max="1094" width="37" style="136" customWidth="1"/>
    <col min="1095" max="1112" width="36.85546875" style="136" customWidth="1"/>
    <col min="1113" max="1113" width="36.5703125" style="136" customWidth="1"/>
    <col min="1114" max="1126" width="36.85546875" style="136" customWidth="1"/>
    <col min="1127" max="1127" width="36.5703125" style="136" customWidth="1"/>
    <col min="1128" max="1130" width="36.85546875" style="136" customWidth="1"/>
    <col min="1131" max="1131" width="36.5703125" style="136" customWidth="1"/>
    <col min="1132" max="1139" width="36.85546875" style="136" customWidth="1"/>
    <col min="1140" max="1140" width="36.5703125" style="136" customWidth="1"/>
    <col min="1141" max="1278" width="36.85546875" style="136"/>
    <col min="1279" max="1279" width="18.5703125" style="136" customWidth="1"/>
    <col min="1280" max="1288" width="31.42578125" style="136" customWidth="1"/>
    <col min="1289" max="1305" width="36.85546875" style="136" customWidth="1"/>
    <col min="1306" max="1306" width="37" style="136" customWidth="1"/>
    <col min="1307" max="1322" width="36.85546875" style="136" customWidth="1"/>
    <col min="1323" max="1323" width="37.140625" style="136" customWidth="1"/>
    <col min="1324" max="1325" width="36.85546875" style="136" customWidth="1"/>
    <col min="1326" max="1326" width="36.5703125" style="136" customWidth="1"/>
    <col min="1327" max="1328" width="36.85546875" style="136" customWidth="1"/>
    <col min="1329" max="1329" width="36.5703125" style="136" customWidth="1"/>
    <col min="1330" max="1330" width="37" style="136" customWidth="1"/>
    <col min="1331" max="1349" width="36.85546875" style="136" customWidth="1"/>
    <col min="1350" max="1350" width="37" style="136" customWidth="1"/>
    <col min="1351" max="1368" width="36.85546875" style="136" customWidth="1"/>
    <col min="1369" max="1369" width="36.5703125" style="136" customWidth="1"/>
    <col min="1370" max="1382" width="36.85546875" style="136" customWidth="1"/>
    <col min="1383" max="1383" width="36.5703125" style="136" customWidth="1"/>
    <col min="1384" max="1386" width="36.85546875" style="136" customWidth="1"/>
    <col min="1387" max="1387" width="36.5703125" style="136" customWidth="1"/>
    <col min="1388" max="1395" width="36.85546875" style="136" customWidth="1"/>
    <col min="1396" max="1396" width="36.5703125" style="136" customWidth="1"/>
    <col min="1397" max="1534" width="36.85546875" style="136"/>
    <col min="1535" max="1535" width="18.5703125" style="136" customWidth="1"/>
    <col min="1536" max="1544" width="31.42578125" style="136" customWidth="1"/>
    <col min="1545" max="1561" width="36.85546875" style="136" customWidth="1"/>
    <col min="1562" max="1562" width="37" style="136" customWidth="1"/>
    <col min="1563" max="1578" width="36.85546875" style="136" customWidth="1"/>
    <col min="1579" max="1579" width="37.140625" style="136" customWidth="1"/>
    <col min="1580" max="1581" width="36.85546875" style="136" customWidth="1"/>
    <col min="1582" max="1582" width="36.5703125" style="136" customWidth="1"/>
    <col min="1583" max="1584" width="36.85546875" style="136" customWidth="1"/>
    <col min="1585" max="1585" width="36.5703125" style="136" customWidth="1"/>
    <col min="1586" max="1586" width="37" style="136" customWidth="1"/>
    <col min="1587" max="1605" width="36.85546875" style="136" customWidth="1"/>
    <col min="1606" max="1606" width="37" style="136" customWidth="1"/>
    <col min="1607" max="1624" width="36.85546875" style="136" customWidth="1"/>
    <col min="1625" max="1625" width="36.5703125" style="136" customWidth="1"/>
    <col min="1626" max="1638" width="36.85546875" style="136" customWidth="1"/>
    <col min="1639" max="1639" width="36.5703125" style="136" customWidth="1"/>
    <col min="1640" max="1642" width="36.85546875" style="136" customWidth="1"/>
    <col min="1643" max="1643" width="36.5703125" style="136" customWidth="1"/>
    <col min="1644" max="1651" width="36.85546875" style="136" customWidth="1"/>
    <col min="1652" max="1652" width="36.5703125" style="136" customWidth="1"/>
    <col min="1653" max="1790" width="36.85546875" style="136"/>
    <col min="1791" max="1791" width="18.5703125" style="136" customWidth="1"/>
    <col min="1792" max="1800" width="31.42578125" style="136" customWidth="1"/>
    <col min="1801" max="1817" width="36.85546875" style="136" customWidth="1"/>
    <col min="1818" max="1818" width="37" style="136" customWidth="1"/>
    <col min="1819" max="1834" width="36.85546875" style="136" customWidth="1"/>
    <col min="1835" max="1835" width="37.140625" style="136" customWidth="1"/>
    <col min="1836" max="1837" width="36.85546875" style="136" customWidth="1"/>
    <col min="1838" max="1838" width="36.5703125" style="136" customWidth="1"/>
    <col min="1839" max="1840" width="36.85546875" style="136" customWidth="1"/>
    <col min="1841" max="1841" width="36.5703125" style="136" customWidth="1"/>
    <col min="1842" max="1842" width="37" style="136" customWidth="1"/>
    <col min="1843" max="1861" width="36.85546875" style="136" customWidth="1"/>
    <col min="1862" max="1862" width="37" style="136" customWidth="1"/>
    <col min="1863" max="1880" width="36.85546875" style="136" customWidth="1"/>
    <col min="1881" max="1881" width="36.5703125" style="136" customWidth="1"/>
    <col min="1882" max="1894" width="36.85546875" style="136" customWidth="1"/>
    <col min="1895" max="1895" width="36.5703125" style="136" customWidth="1"/>
    <col min="1896" max="1898" width="36.85546875" style="136" customWidth="1"/>
    <col min="1899" max="1899" width="36.5703125" style="136" customWidth="1"/>
    <col min="1900" max="1907" width="36.85546875" style="136" customWidth="1"/>
    <col min="1908" max="1908" width="36.5703125" style="136" customWidth="1"/>
    <col min="1909" max="2046" width="36.85546875" style="136"/>
    <col min="2047" max="2047" width="18.5703125" style="136" customWidth="1"/>
    <col min="2048" max="2056" width="31.42578125" style="136" customWidth="1"/>
    <col min="2057" max="2073" width="36.85546875" style="136" customWidth="1"/>
    <col min="2074" max="2074" width="37" style="136" customWidth="1"/>
    <col min="2075" max="2090" width="36.85546875" style="136" customWidth="1"/>
    <col min="2091" max="2091" width="37.140625" style="136" customWidth="1"/>
    <col min="2092" max="2093" width="36.85546875" style="136" customWidth="1"/>
    <col min="2094" max="2094" width="36.5703125" style="136" customWidth="1"/>
    <col min="2095" max="2096" width="36.85546875" style="136" customWidth="1"/>
    <col min="2097" max="2097" width="36.5703125" style="136" customWidth="1"/>
    <col min="2098" max="2098" width="37" style="136" customWidth="1"/>
    <col min="2099" max="2117" width="36.85546875" style="136" customWidth="1"/>
    <col min="2118" max="2118" width="37" style="136" customWidth="1"/>
    <col min="2119" max="2136" width="36.85546875" style="136" customWidth="1"/>
    <col min="2137" max="2137" width="36.5703125" style="136" customWidth="1"/>
    <col min="2138" max="2150" width="36.85546875" style="136" customWidth="1"/>
    <col min="2151" max="2151" width="36.5703125" style="136" customWidth="1"/>
    <col min="2152" max="2154" width="36.85546875" style="136" customWidth="1"/>
    <col min="2155" max="2155" width="36.5703125" style="136" customWidth="1"/>
    <col min="2156" max="2163" width="36.85546875" style="136" customWidth="1"/>
    <col min="2164" max="2164" width="36.5703125" style="136" customWidth="1"/>
    <col min="2165" max="2302" width="36.85546875" style="136"/>
    <col min="2303" max="2303" width="18.5703125" style="136" customWidth="1"/>
    <col min="2304" max="2312" width="31.42578125" style="136" customWidth="1"/>
    <col min="2313" max="2329" width="36.85546875" style="136" customWidth="1"/>
    <col min="2330" max="2330" width="37" style="136" customWidth="1"/>
    <col min="2331" max="2346" width="36.85546875" style="136" customWidth="1"/>
    <col min="2347" max="2347" width="37.140625" style="136" customWidth="1"/>
    <col min="2348" max="2349" width="36.85546875" style="136" customWidth="1"/>
    <col min="2350" max="2350" width="36.5703125" style="136" customWidth="1"/>
    <col min="2351" max="2352" width="36.85546875" style="136" customWidth="1"/>
    <col min="2353" max="2353" width="36.5703125" style="136" customWidth="1"/>
    <col min="2354" max="2354" width="37" style="136" customWidth="1"/>
    <col min="2355" max="2373" width="36.85546875" style="136" customWidth="1"/>
    <col min="2374" max="2374" width="37" style="136" customWidth="1"/>
    <col min="2375" max="2392" width="36.85546875" style="136" customWidth="1"/>
    <col min="2393" max="2393" width="36.5703125" style="136" customWidth="1"/>
    <col min="2394" max="2406" width="36.85546875" style="136" customWidth="1"/>
    <col min="2407" max="2407" width="36.5703125" style="136" customWidth="1"/>
    <col min="2408" max="2410" width="36.85546875" style="136" customWidth="1"/>
    <col min="2411" max="2411" width="36.5703125" style="136" customWidth="1"/>
    <col min="2412" max="2419" width="36.85546875" style="136" customWidth="1"/>
    <col min="2420" max="2420" width="36.5703125" style="136" customWidth="1"/>
    <col min="2421" max="2558" width="36.85546875" style="136"/>
    <col min="2559" max="2559" width="18.5703125" style="136" customWidth="1"/>
    <col min="2560" max="2568" width="31.42578125" style="136" customWidth="1"/>
    <col min="2569" max="2585" width="36.85546875" style="136" customWidth="1"/>
    <col min="2586" max="2586" width="37" style="136" customWidth="1"/>
    <col min="2587" max="2602" width="36.85546875" style="136" customWidth="1"/>
    <col min="2603" max="2603" width="37.140625" style="136" customWidth="1"/>
    <col min="2604" max="2605" width="36.85546875" style="136" customWidth="1"/>
    <col min="2606" max="2606" width="36.5703125" style="136" customWidth="1"/>
    <col min="2607" max="2608" width="36.85546875" style="136" customWidth="1"/>
    <col min="2609" max="2609" width="36.5703125" style="136" customWidth="1"/>
    <col min="2610" max="2610" width="37" style="136" customWidth="1"/>
    <col min="2611" max="2629" width="36.85546875" style="136" customWidth="1"/>
    <col min="2630" max="2630" width="37" style="136" customWidth="1"/>
    <col min="2631" max="2648" width="36.85546875" style="136" customWidth="1"/>
    <col min="2649" max="2649" width="36.5703125" style="136" customWidth="1"/>
    <col min="2650" max="2662" width="36.85546875" style="136" customWidth="1"/>
    <col min="2663" max="2663" width="36.5703125" style="136" customWidth="1"/>
    <col min="2664" max="2666" width="36.85546875" style="136" customWidth="1"/>
    <col min="2667" max="2667" width="36.5703125" style="136" customWidth="1"/>
    <col min="2668" max="2675" width="36.85546875" style="136" customWidth="1"/>
    <col min="2676" max="2676" width="36.5703125" style="136" customWidth="1"/>
    <col min="2677" max="2814" width="36.85546875" style="136"/>
    <col min="2815" max="2815" width="18.5703125" style="136" customWidth="1"/>
    <col min="2816" max="2824" width="31.42578125" style="136" customWidth="1"/>
    <col min="2825" max="2841" width="36.85546875" style="136" customWidth="1"/>
    <col min="2842" max="2842" width="37" style="136" customWidth="1"/>
    <col min="2843" max="2858" width="36.85546875" style="136" customWidth="1"/>
    <col min="2859" max="2859" width="37.140625" style="136" customWidth="1"/>
    <col min="2860" max="2861" width="36.85546875" style="136" customWidth="1"/>
    <col min="2862" max="2862" width="36.5703125" style="136" customWidth="1"/>
    <col min="2863" max="2864" width="36.85546875" style="136" customWidth="1"/>
    <col min="2865" max="2865" width="36.5703125" style="136" customWidth="1"/>
    <col min="2866" max="2866" width="37" style="136" customWidth="1"/>
    <col min="2867" max="2885" width="36.85546875" style="136" customWidth="1"/>
    <col min="2886" max="2886" width="37" style="136" customWidth="1"/>
    <col min="2887" max="2904" width="36.85546875" style="136" customWidth="1"/>
    <col min="2905" max="2905" width="36.5703125" style="136" customWidth="1"/>
    <col min="2906" max="2918" width="36.85546875" style="136" customWidth="1"/>
    <col min="2919" max="2919" width="36.5703125" style="136" customWidth="1"/>
    <col min="2920" max="2922" width="36.85546875" style="136" customWidth="1"/>
    <col min="2923" max="2923" width="36.5703125" style="136" customWidth="1"/>
    <col min="2924" max="2931" width="36.85546875" style="136" customWidth="1"/>
    <col min="2932" max="2932" width="36.5703125" style="136" customWidth="1"/>
    <col min="2933" max="3070" width="36.85546875" style="136"/>
    <col min="3071" max="3071" width="18.5703125" style="136" customWidth="1"/>
    <col min="3072" max="3080" width="31.42578125" style="136" customWidth="1"/>
    <col min="3081" max="3097" width="36.85546875" style="136" customWidth="1"/>
    <col min="3098" max="3098" width="37" style="136" customWidth="1"/>
    <col min="3099" max="3114" width="36.85546875" style="136" customWidth="1"/>
    <col min="3115" max="3115" width="37.140625" style="136" customWidth="1"/>
    <col min="3116" max="3117" width="36.85546875" style="136" customWidth="1"/>
    <col min="3118" max="3118" width="36.5703125" style="136" customWidth="1"/>
    <col min="3119" max="3120" width="36.85546875" style="136" customWidth="1"/>
    <col min="3121" max="3121" width="36.5703125" style="136" customWidth="1"/>
    <col min="3122" max="3122" width="37" style="136" customWidth="1"/>
    <col min="3123" max="3141" width="36.85546875" style="136" customWidth="1"/>
    <col min="3142" max="3142" width="37" style="136" customWidth="1"/>
    <col min="3143" max="3160" width="36.85546875" style="136" customWidth="1"/>
    <col min="3161" max="3161" width="36.5703125" style="136" customWidth="1"/>
    <col min="3162" max="3174" width="36.85546875" style="136" customWidth="1"/>
    <col min="3175" max="3175" width="36.5703125" style="136" customWidth="1"/>
    <col min="3176" max="3178" width="36.85546875" style="136" customWidth="1"/>
    <col min="3179" max="3179" width="36.5703125" style="136" customWidth="1"/>
    <col min="3180" max="3187" width="36.85546875" style="136" customWidth="1"/>
    <col min="3188" max="3188" width="36.5703125" style="136" customWidth="1"/>
    <col min="3189" max="3326" width="36.85546875" style="136"/>
    <col min="3327" max="3327" width="18.5703125" style="136" customWidth="1"/>
    <col min="3328" max="3336" width="31.42578125" style="136" customWidth="1"/>
    <col min="3337" max="3353" width="36.85546875" style="136" customWidth="1"/>
    <col min="3354" max="3354" width="37" style="136" customWidth="1"/>
    <col min="3355" max="3370" width="36.85546875" style="136" customWidth="1"/>
    <col min="3371" max="3371" width="37.140625" style="136" customWidth="1"/>
    <col min="3372" max="3373" width="36.85546875" style="136" customWidth="1"/>
    <col min="3374" max="3374" width="36.5703125" style="136" customWidth="1"/>
    <col min="3375" max="3376" width="36.85546875" style="136" customWidth="1"/>
    <col min="3377" max="3377" width="36.5703125" style="136" customWidth="1"/>
    <col min="3378" max="3378" width="37" style="136" customWidth="1"/>
    <col min="3379" max="3397" width="36.85546875" style="136" customWidth="1"/>
    <col min="3398" max="3398" width="37" style="136" customWidth="1"/>
    <col min="3399" max="3416" width="36.85546875" style="136" customWidth="1"/>
    <col min="3417" max="3417" width="36.5703125" style="136" customWidth="1"/>
    <col min="3418" max="3430" width="36.85546875" style="136" customWidth="1"/>
    <col min="3431" max="3431" width="36.5703125" style="136" customWidth="1"/>
    <col min="3432" max="3434" width="36.85546875" style="136" customWidth="1"/>
    <col min="3435" max="3435" width="36.5703125" style="136" customWidth="1"/>
    <col min="3436" max="3443" width="36.85546875" style="136" customWidth="1"/>
    <col min="3444" max="3444" width="36.5703125" style="136" customWidth="1"/>
    <col min="3445" max="3582" width="36.85546875" style="136"/>
    <col min="3583" max="3583" width="18.5703125" style="136" customWidth="1"/>
    <col min="3584" max="3592" width="31.42578125" style="136" customWidth="1"/>
    <col min="3593" max="3609" width="36.85546875" style="136" customWidth="1"/>
    <col min="3610" max="3610" width="37" style="136" customWidth="1"/>
    <col min="3611" max="3626" width="36.85546875" style="136" customWidth="1"/>
    <col min="3627" max="3627" width="37.140625" style="136" customWidth="1"/>
    <col min="3628" max="3629" width="36.85546875" style="136" customWidth="1"/>
    <col min="3630" max="3630" width="36.5703125" style="136" customWidth="1"/>
    <col min="3631" max="3632" width="36.85546875" style="136" customWidth="1"/>
    <col min="3633" max="3633" width="36.5703125" style="136" customWidth="1"/>
    <col min="3634" max="3634" width="37" style="136" customWidth="1"/>
    <col min="3635" max="3653" width="36.85546875" style="136" customWidth="1"/>
    <col min="3654" max="3654" width="37" style="136" customWidth="1"/>
    <col min="3655" max="3672" width="36.85546875" style="136" customWidth="1"/>
    <col min="3673" max="3673" width="36.5703125" style="136" customWidth="1"/>
    <col min="3674" max="3686" width="36.85546875" style="136" customWidth="1"/>
    <col min="3687" max="3687" width="36.5703125" style="136" customWidth="1"/>
    <col min="3688" max="3690" width="36.85546875" style="136" customWidth="1"/>
    <col min="3691" max="3691" width="36.5703125" style="136" customWidth="1"/>
    <col min="3692" max="3699" width="36.85546875" style="136" customWidth="1"/>
    <col min="3700" max="3700" width="36.5703125" style="136" customWidth="1"/>
    <col min="3701" max="3838" width="36.85546875" style="136"/>
    <col min="3839" max="3839" width="18.5703125" style="136" customWidth="1"/>
    <col min="3840" max="3848" width="31.42578125" style="136" customWidth="1"/>
    <col min="3849" max="3865" width="36.85546875" style="136" customWidth="1"/>
    <col min="3866" max="3866" width="37" style="136" customWidth="1"/>
    <col min="3867" max="3882" width="36.85546875" style="136" customWidth="1"/>
    <col min="3883" max="3883" width="37.140625" style="136" customWidth="1"/>
    <col min="3884" max="3885" width="36.85546875" style="136" customWidth="1"/>
    <col min="3886" max="3886" width="36.5703125" style="136" customWidth="1"/>
    <col min="3887" max="3888" width="36.85546875" style="136" customWidth="1"/>
    <col min="3889" max="3889" width="36.5703125" style="136" customWidth="1"/>
    <col min="3890" max="3890" width="37" style="136" customWidth="1"/>
    <col min="3891" max="3909" width="36.85546875" style="136" customWidth="1"/>
    <col min="3910" max="3910" width="37" style="136" customWidth="1"/>
    <col min="3911" max="3928" width="36.85546875" style="136" customWidth="1"/>
    <col min="3929" max="3929" width="36.5703125" style="136" customWidth="1"/>
    <col min="3930" max="3942" width="36.85546875" style="136" customWidth="1"/>
    <col min="3943" max="3943" width="36.5703125" style="136" customWidth="1"/>
    <col min="3944" max="3946" width="36.85546875" style="136" customWidth="1"/>
    <col min="3947" max="3947" width="36.5703125" style="136" customWidth="1"/>
    <col min="3948" max="3955" width="36.85546875" style="136" customWidth="1"/>
    <col min="3956" max="3956" width="36.5703125" style="136" customWidth="1"/>
    <col min="3957" max="4094" width="36.85546875" style="136"/>
    <col min="4095" max="4095" width="18.5703125" style="136" customWidth="1"/>
    <col min="4096" max="4104" width="31.42578125" style="136" customWidth="1"/>
    <col min="4105" max="4121" width="36.85546875" style="136" customWidth="1"/>
    <col min="4122" max="4122" width="37" style="136" customWidth="1"/>
    <col min="4123" max="4138" width="36.85546875" style="136" customWidth="1"/>
    <col min="4139" max="4139" width="37.140625" style="136" customWidth="1"/>
    <col min="4140" max="4141" width="36.85546875" style="136" customWidth="1"/>
    <col min="4142" max="4142" width="36.5703125" style="136" customWidth="1"/>
    <col min="4143" max="4144" width="36.85546875" style="136" customWidth="1"/>
    <col min="4145" max="4145" width="36.5703125" style="136" customWidth="1"/>
    <col min="4146" max="4146" width="37" style="136" customWidth="1"/>
    <col min="4147" max="4165" width="36.85546875" style="136" customWidth="1"/>
    <col min="4166" max="4166" width="37" style="136" customWidth="1"/>
    <col min="4167" max="4184" width="36.85546875" style="136" customWidth="1"/>
    <col min="4185" max="4185" width="36.5703125" style="136" customWidth="1"/>
    <col min="4186" max="4198" width="36.85546875" style="136" customWidth="1"/>
    <col min="4199" max="4199" width="36.5703125" style="136" customWidth="1"/>
    <col min="4200" max="4202" width="36.85546875" style="136" customWidth="1"/>
    <col min="4203" max="4203" width="36.5703125" style="136" customWidth="1"/>
    <col min="4204" max="4211" width="36.85546875" style="136" customWidth="1"/>
    <col min="4212" max="4212" width="36.5703125" style="136" customWidth="1"/>
    <col min="4213" max="4350" width="36.85546875" style="136"/>
    <col min="4351" max="4351" width="18.5703125" style="136" customWidth="1"/>
    <col min="4352" max="4360" width="31.42578125" style="136" customWidth="1"/>
    <col min="4361" max="4377" width="36.85546875" style="136" customWidth="1"/>
    <col min="4378" max="4378" width="37" style="136" customWidth="1"/>
    <col min="4379" max="4394" width="36.85546875" style="136" customWidth="1"/>
    <col min="4395" max="4395" width="37.140625" style="136" customWidth="1"/>
    <col min="4396" max="4397" width="36.85546875" style="136" customWidth="1"/>
    <col min="4398" max="4398" width="36.5703125" style="136" customWidth="1"/>
    <col min="4399" max="4400" width="36.85546875" style="136" customWidth="1"/>
    <col min="4401" max="4401" width="36.5703125" style="136" customWidth="1"/>
    <col min="4402" max="4402" width="37" style="136" customWidth="1"/>
    <col min="4403" max="4421" width="36.85546875" style="136" customWidth="1"/>
    <col min="4422" max="4422" width="37" style="136" customWidth="1"/>
    <col min="4423" max="4440" width="36.85546875" style="136" customWidth="1"/>
    <col min="4441" max="4441" width="36.5703125" style="136" customWidth="1"/>
    <col min="4442" max="4454" width="36.85546875" style="136" customWidth="1"/>
    <col min="4455" max="4455" width="36.5703125" style="136" customWidth="1"/>
    <col min="4456" max="4458" width="36.85546875" style="136" customWidth="1"/>
    <col min="4459" max="4459" width="36.5703125" style="136" customWidth="1"/>
    <col min="4460" max="4467" width="36.85546875" style="136" customWidth="1"/>
    <col min="4468" max="4468" width="36.5703125" style="136" customWidth="1"/>
    <col min="4469" max="4606" width="36.85546875" style="136"/>
    <col min="4607" max="4607" width="18.5703125" style="136" customWidth="1"/>
    <col min="4608" max="4616" width="31.42578125" style="136" customWidth="1"/>
    <col min="4617" max="4633" width="36.85546875" style="136" customWidth="1"/>
    <col min="4634" max="4634" width="37" style="136" customWidth="1"/>
    <col min="4635" max="4650" width="36.85546875" style="136" customWidth="1"/>
    <col min="4651" max="4651" width="37.140625" style="136" customWidth="1"/>
    <col min="4652" max="4653" width="36.85546875" style="136" customWidth="1"/>
    <col min="4654" max="4654" width="36.5703125" style="136" customWidth="1"/>
    <col min="4655" max="4656" width="36.85546875" style="136" customWidth="1"/>
    <col min="4657" max="4657" width="36.5703125" style="136" customWidth="1"/>
    <col min="4658" max="4658" width="37" style="136" customWidth="1"/>
    <col min="4659" max="4677" width="36.85546875" style="136" customWidth="1"/>
    <col min="4678" max="4678" width="37" style="136" customWidth="1"/>
    <col min="4679" max="4696" width="36.85546875" style="136" customWidth="1"/>
    <col min="4697" max="4697" width="36.5703125" style="136" customWidth="1"/>
    <col min="4698" max="4710" width="36.85546875" style="136" customWidth="1"/>
    <col min="4711" max="4711" width="36.5703125" style="136" customWidth="1"/>
    <col min="4712" max="4714" width="36.85546875" style="136" customWidth="1"/>
    <col min="4715" max="4715" width="36.5703125" style="136" customWidth="1"/>
    <col min="4716" max="4723" width="36.85546875" style="136" customWidth="1"/>
    <col min="4724" max="4724" width="36.5703125" style="136" customWidth="1"/>
    <col min="4725" max="4862" width="36.85546875" style="136"/>
    <col min="4863" max="4863" width="18.5703125" style="136" customWidth="1"/>
    <col min="4864" max="4872" width="31.42578125" style="136" customWidth="1"/>
    <col min="4873" max="4889" width="36.85546875" style="136" customWidth="1"/>
    <col min="4890" max="4890" width="37" style="136" customWidth="1"/>
    <col min="4891" max="4906" width="36.85546875" style="136" customWidth="1"/>
    <col min="4907" max="4907" width="37.140625" style="136" customWidth="1"/>
    <col min="4908" max="4909" width="36.85546875" style="136" customWidth="1"/>
    <col min="4910" max="4910" width="36.5703125" style="136" customWidth="1"/>
    <col min="4911" max="4912" width="36.85546875" style="136" customWidth="1"/>
    <col min="4913" max="4913" width="36.5703125" style="136" customWidth="1"/>
    <col min="4914" max="4914" width="37" style="136" customWidth="1"/>
    <col min="4915" max="4933" width="36.85546875" style="136" customWidth="1"/>
    <col min="4934" max="4934" width="37" style="136" customWidth="1"/>
    <col min="4935" max="4952" width="36.85546875" style="136" customWidth="1"/>
    <col min="4953" max="4953" width="36.5703125" style="136" customWidth="1"/>
    <col min="4954" max="4966" width="36.85546875" style="136" customWidth="1"/>
    <col min="4967" max="4967" width="36.5703125" style="136" customWidth="1"/>
    <col min="4968" max="4970" width="36.85546875" style="136" customWidth="1"/>
    <col min="4971" max="4971" width="36.5703125" style="136" customWidth="1"/>
    <col min="4972" max="4979" width="36.85546875" style="136" customWidth="1"/>
    <col min="4980" max="4980" width="36.5703125" style="136" customWidth="1"/>
    <col min="4981" max="5118" width="36.85546875" style="136"/>
    <col min="5119" max="5119" width="18.5703125" style="136" customWidth="1"/>
    <col min="5120" max="5128" width="31.42578125" style="136" customWidth="1"/>
    <col min="5129" max="5145" width="36.85546875" style="136" customWidth="1"/>
    <col min="5146" max="5146" width="37" style="136" customWidth="1"/>
    <col min="5147" max="5162" width="36.85546875" style="136" customWidth="1"/>
    <col min="5163" max="5163" width="37.140625" style="136" customWidth="1"/>
    <col min="5164" max="5165" width="36.85546875" style="136" customWidth="1"/>
    <col min="5166" max="5166" width="36.5703125" style="136" customWidth="1"/>
    <col min="5167" max="5168" width="36.85546875" style="136" customWidth="1"/>
    <col min="5169" max="5169" width="36.5703125" style="136" customWidth="1"/>
    <col min="5170" max="5170" width="37" style="136" customWidth="1"/>
    <col min="5171" max="5189" width="36.85546875" style="136" customWidth="1"/>
    <col min="5190" max="5190" width="37" style="136" customWidth="1"/>
    <col min="5191" max="5208" width="36.85546875" style="136" customWidth="1"/>
    <col min="5209" max="5209" width="36.5703125" style="136" customWidth="1"/>
    <col min="5210" max="5222" width="36.85546875" style="136" customWidth="1"/>
    <col min="5223" max="5223" width="36.5703125" style="136" customWidth="1"/>
    <col min="5224" max="5226" width="36.85546875" style="136" customWidth="1"/>
    <col min="5227" max="5227" width="36.5703125" style="136" customWidth="1"/>
    <col min="5228" max="5235" width="36.85546875" style="136" customWidth="1"/>
    <col min="5236" max="5236" width="36.5703125" style="136" customWidth="1"/>
    <col min="5237" max="5374" width="36.85546875" style="136"/>
    <col min="5375" max="5375" width="18.5703125" style="136" customWidth="1"/>
    <col min="5376" max="5384" width="31.42578125" style="136" customWidth="1"/>
    <col min="5385" max="5401" width="36.85546875" style="136" customWidth="1"/>
    <col min="5402" max="5402" width="37" style="136" customWidth="1"/>
    <col min="5403" max="5418" width="36.85546875" style="136" customWidth="1"/>
    <col min="5419" max="5419" width="37.140625" style="136" customWidth="1"/>
    <col min="5420" max="5421" width="36.85546875" style="136" customWidth="1"/>
    <col min="5422" max="5422" width="36.5703125" style="136" customWidth="1"/>
    <col min="5423" max="5424" width="36.85546875" style="136" customWidth="1"/>
    <col min="5425" max="5425" width="36.5703125" style="136" customWidth="1"/>
    <col min="5426" max="5426" width="37" style="136" customWidth="1"/>
    <col min="5427" max="5445" width="36.85546875" style="136" customWidth="1"/>
    <col min="5446" max="5446" width="37" style="136" customWidth="1"/>
    <col min="5447" max="5464" width="36.85546875" style="136" customWidth="1"/>
    <col min="5465" max="5465" width="36.5703125" style="136" customWidth="1"/>
    <col min="5466" max="5478" width="36.85546875" style="136" customWidth="1"/>
    <col min="5479" max="5479" width="36.5703125" style="136" customWidth="1"/>
    <col min="5480" max="5482" width="36.85546875" style="136" customWidth="1"/>
    <col min="5483" max="5483" width="36.5703125" style="136" customWidth="1"/>
    <col min="5484" max="5491" width="36.85546875" style="136" customWidth="1"/>
    <col min="5492" max="5492" width="36.5703125" style="136" customWidth="1"/>
    <col min="5493" max="5630" width="36.85546875" style="136"/>
    <col min="5631" max="5631" width="18.5703125" style="136" customWidth="1"/>
    <col min="5632" max="5640" width="31.42578125" style="136" customWidth="1"/>
    <col min="5641" max="5657" width="36.85546875" style="136" customWidth="1"/>
    <col min="5658" max="5658" width="37" style="136" customWidth="1"/>
    <col min="5659" max="5674" width="36.85546875" style="136" customWidth="1"/>
    <col min="5675" max="5675" width="37.140625" style="136" customWidth="1"/>
    <col min="5676" max="5677" width="36.85546875" style="136" customWidth="1"/>
    <col min="5678" max="5678" width="36.5703125" style="136" customWidth="1"/>
    <col min="5679" max="5680" width="36.85546875" style="136" customWidth="1"/>
    <col min="5681" max="5681" width="36.5703125" style="136" customWidth="1"/>
    <col min="5682" max="5682" width="37" style="136" customWidth="1"/>
    <col min="5683" max="5701" width="36.85546875" style="136" customWidth="1"/>
    <col min="5702" max="5702" width="37" style="136" customWidth="1"/>
    <col min="5703" max="5720" width="36.85546875" style="136" customWidth="1"/>
    <col min="5721" max="5721" width="36.5703125" style="136" customWidth="1"/>
    <col min="5722" max="5734" width="36.85546875" style="136" customWidth="1"/>
    <col min="5735" max="5735" width="36.5703125" style="136" customWidth="1"/>
    <col min="5736" max="5738" width="36.85546875" style="136" customWidth="1"/>
    <col min="5739" max="5739" width="36.5703125" style="136" customWidth="1"/>
    <col min="5740" max="5747" width="36.85546875" style="136" customWidth="1"/>
    <col min="5748" max="5748" width="36.5703125" style="136" customWidth="1"/>
    <col min="5749" max="5886" width="36.85546875" style="136"/>
    <col min="5887" max="5887" width="18.5703125" style="136" customWidth="1"/>
    <col min="5888" max="5896" width="31.42578125" style="136" customWidth="1"/>
    <col min="5897" max="5913" width="36.85546875" style="136" customWidth="1"/>
    <col min="5914" max="5914" width="37" style="136" customWidth="1"/>
    <col min="5915" max="5930" width="36.85546875" style="136" customWidth="1"/>
    <col min="5931" max="5931" width="37.140625" style="136" customWidth="1"/>
    <col min="5932" max="5933" width="36.85546875" style="136" customWidth="1"/>
    <col min="5934" max="5934" width="36.5703125" style="136" customWidth="1"/>
    <col min="5935" max="5936" width="36.85546875" style="136" customWidth="1"/>
    <col min="5937" max="5937" width="36.5703125" style="136" customWidth="1"/>
    <col min="5938" max="5938" width="37" style="136" customWidth="1"/>
    <col min="5939" max="5957" width="36.85546875" style="136" customWidth="1"/>
    <col min="5958" max="5958" width="37" style="136" customWidth="1"/>
    <col min="5959" max="5976" width="36.85546875" style="136" customWidth="1"/>
    <col min="5977" max="5977" width="36.5703125" style="136" customWidth="1"/>
    <col min="5978" max="5990" width="36.85546875" style="136" customWidth="1"/>
    <col min="5991" max="5991" width="36.5703125" style="136" customWidth="1"/>
    <col min="5992" max="5994" width="36.85546875" style="136" customWidth="1"/>
    <col min="5995" max="5995" width="36.5703125" style="136" customWidth="1"/>
    <col min="5996" max="6003" width="36.85546875" style="136" customWidth="1"/>
    <col min="6004" max="6004" width="36.5703125" style="136" customWidth="1"/>
    <col min="6005" max="6142" width="36.85546875" style="136"/>
    <col min="6143" max="6143" width="18.5703125" style="136" customWidth="1"/>
    <col min="6144" max="6152" width="31.42578125" style="136" customWidth="1"/>
    <col min="6153" max="6169" width="36.85546875" style="136" customWidth="1"/>
    <col min="6170" max="6170" width="37" style="136" customWidth="1"/>
    <col min="6171" max="6186" width="36.85546875" style="136" customWidth="1"/>
    <col min="6187" max="6187" width="37.140625" style="136" customWidth="1"/>
    <col min="6188" max="6189" width="36.85546875" style="136" customWidth="1"/>
    <col min="6190" max="6190" width="36.5703125" style="136" customWidth="1"/>
    <col min="6191" max="6192" width="36.85546875" style="136" customWidth="1"/>
    <col min="6193" max="6193" width="36.5703125" style="136" customWidth="1"/>
    <col min="6194" max="6194" width="37" style="136" customWidth="1"/>
    <col min="6195" max="6213" width="36.85546875" style="136" customWidth="1"/>
    <col min="6214" max="6214" width="37" style="136" customWidth="1"/>
    <col min="6215" max="6232" width="36.85546875" style="136" customWidth="1"/>
    <col min="6233" max="6233" width="36.5703125" style="136" customWidth="1"/>
    <col min="6234" max="6246" width="36.85546875" style="136" customWidth="1"/>
    <col min="6247" max="6247" width="36.5703125" style="136" customWidth="1"/>
    <col min="6248" max="6250" width="36.85546875" style="136" customWidth="1"/>
    <col min="6251" max="6251" width="36.5703125" style="136" customWidth="1"/>
    <col min="6252" max="6259" width="36.85546875" style="136" customWidth="1"/>
    <col min="6260" max="6260" width="36.5703125" style="136" customWidth="1"/>
    <col min="6261" max="6398" width="36.85546875" style="136"/>
    <col min="6399" max="6399" width="18.5703125" style="136" customWidth="1"/>
    <col min="6400" max="6408" width="31.42578125" style="136" customWidth="1"/>
    <col min="6409" max="6425" width="36.85546875" style="136" customWidth="1"/>
    <col min="6426" max="6426" width="37" style="136" customWidth="1"/>
    <col min="6427" max="6442" width="36.85546875" style="136" customWidth="1"/>
    <col min="6443" max="6443" width="37.140625" style="136" customWidth="1"/>
    <col min="6444" max="6445" width="36.85546875" style="136" customWidth="1"/>
    <col min="6446" max="6446" width="36.5703125" style="136" customWidth="1"/>
    <col min="6447" max="6448" width="36.85546875" style="136" customWidth="1"/>
    <col min="6449" max="6449" width="36.5703125" style="136" customWidth="1"/>
    <col min="6450" max="6450" width="37" style="136" customWidth="1"/>
    <col min="6451" max="6469" width="36.85546875" style="136" customWidth="1"/>
    <col min="6470" max="6470" width="37" style="136" customWidth="1"/>
    <col min="6471" max="6488" width="36.85546875" style="136" customWidth="1"/>
    <col min="6489" max="6489" width="36.5703125" style="136" customWidth="1"/>
    <col min="6490" max="6502" width="36.85546875" style="136" customWidth="1"/>
    <col min="6503" max="6503" width="36.5703125" style="136" customWidth="1"/>
    <col min="6504" max="6506" width="36.85546875" style="136" customWidth="1"/>
    <col min="6507" max="6507" width="36.5703125" style="136" customWidth="1"/>
    <col min="6508" max="6515" width="36.85546875" style="136" customWidth="1"/>
    <col min="6516" max="6516" width="36.5703125" style="136" customWidth="1"/>
    <col min="6517" max="6654" width="36.85546875" style="136"/>
    <col min="6655" max="6655" width="18.5703125" style="136" customWidth="1"/>
    <col min="6656" max="6664" width="31.42578125" style="136" customWidth="1"/>
    <col min="6665" max="6681" width="36.85546875" style="136" customWidth="1"/>
    <col min="6682" max="6682" width="37" style="136" customWidth="1"/>
    <col min="6683" max="6698" width="36.85546875" style="136" customWidth="1"/>
    <col min="6699" max="6699" width="37.140625" style="136" customWidth="1"/>
    <col min="6700" max="6701" width="36.85546875" style="136" customWidth="1"/>
    <col min="6702" max="6702" width="36.5703125" style="136" customWidth="1"/>
    <col min="6703" max="6704" width="36.85546875" style="136" customWidth="1"/>
    <col min="6705" max="6705" width="36.5703125" style="136" customWidth="1"/>
    <col min="6706" max="6706" width="37" style="136" customWidth="1"/>
    <col min="6707" max="6725" width="36.85546875" style="136" customWidth="1"/>
    <col min="6726" max="6726" width="37" style="136" customWidth="1"/>
    <col min="6727" max="6744" width="36.85546875" style="136" customWidth="1"/>
    <col min="6745" max="6745" width="36.5703125" style="136" customWidth="1"/>
    <col min="6746" max="6758" width="36.85546875" style="136" customWidth="1"/>
    <col min="6759" max="6759" width="36.5703125" style="136" customWidth="1"/>
    <col min="6760" max="6762" width="36.85546875" style="136" customWidth="1"/>
    <col min="6763" max="6763" width="36.5703125" style="136" customWidth="1"/>
    <col min="6764" max="6771" width="36.85546875" style="136" customWidth="1"/>
    <col min="6772" max="6772" width="36.5703125" style="136" customWidth="1"/>
    <col min="6773" max="6910" width="36.85546875" style="136"/>
    <col min="6911" max="6911" width="18.5703125" style="136" customWidth="1"/>
    <col min="6912" max="6920" width="31.42578125" style="136" customWidth="1"/>
    <col min="6921" max="6937" width="36.85546875" style="136" customWidth="1"/>
    <col min="6938" max="6938" width="37" style="136" customWidth="1"/>
    <col min="6939" max="6954" width="36.85546875" style="136" customWidth="1"/>
    <col min="6955" max="6955" width="37.140625" style="136" customWidth="1"/>
    <col min="6956" max="6957" width="36.85546875" style="136" customWidth="1"/>
    <col min="6958" max="6958" width="36.5703125" style="136" customWidth="1"/>
    <col min="6959" max="6960" width="36.85546875" style="136" customWidth="1"/>
    <col min="6961" max="6961" width="36.5703125" style="136" customWidth="1"/>
    <col min="6962" max="6962" width="37" style="136" customWidth="1"/>
    <col min="6963" max="6981" width="36.85546875" style="136" customWidth="1"/>
    <col min="6982" max="6982" width="37" style="136" customWidth="1"/>
    <col min="6983" max="7000" width="36.85546875" style="136" customWidth="1"/>
    <col min="7001" max="7001" width="36.5703125" style="136" customWidth="1"/>
    <col min="7002" max="7014" width="36.85546875" style="136" customWidth="1"/>
    <col min="7015" max="7015" width="36.5703125" style="136" customWidth="1"/>
    <col min="7016" max="7018" width="36.85546875" style="136" customWidth="1"/>
    <col min="7019" max="7019" width="36.5703125" style="136" customWidth="1"/>
    <col min="7020" max="7027" width="36.85546875" style="136" customWidth="1"/>
    <col min="7028" max="7028" width="36.5703125" style="136" customWidth="1"/>
    <col min="7029" max="7166" width="36.85546875" style="136"/>
    <col min="7167" max="7167" width="18.5703125" style="136" customWidth="1"/>
    <col min="7168" max="7176" width="31.42578125" style="136" customWidth="1"/>
    <col min="7177" max="7193" width="36.85546875" style="136" customWidth="1"/>
    <col min="7194" max="7194" width="37" style="136" customWidth="1"/>
    <col min="7195" max="7210" width="36.85546875" style="136" customWidth="1"/>
    <col min="7211" max="7211" width="37.140625" style="136" customWidth="1"/>
    <col min="7212" max="7213" width="36.85546875" style="136" customWidth="1"/>
    <col min="7214" max="7214" width="36.5703125" style="136" customWidth="1"/>
    <col min="7215" max="7216" width="36.85546875" style="136" customWidth="1"/>
    <col min="7217" max="7217" width="36.5703125" style="136" customWidth="1"/>
    <col min="7218" max="7218" width="37" style="136" customWidth="1"/>
    <col min="7219" max="7237" width="36.85546875" style="136" customWidth="1"/>
    <col min="7238" max="7238" width="37" style="136" customWidth="1"/>
    <col min="7239" max="7256" width="36.85546875" style="136" customWidth="1"/>
    <col min="7257" max="7257" width="36.5703125" style="136" customWidth="1"/>
    <col min="7258" max="7270" width="36.85546875" style="136" customWidth="1"/>
    <col min="7271" max="7271" width="36.5703125" style="136" customWidth="1"/>
    <col min="7272" max="7274" width="36.85546875" style="136" customWidth="1"/>
    <col min="7275" max="7275" width="36.5703125" style="136" customWidth="1"/>
    <col min="7276" max="7283" width="36.85546875" style="136" customWidth="1"/>
    <col min="7284" max="7284" width="36.5703125" style="136" customWidth="1"/>
    <col min="7285" max="7422" width="36.85546875" style="136"/>
    <col min="7423" max="7423" width="18.5703125" style="136" customWidth="1"/>
    <col min="7424" max="7432" width="31.42578125" style="136" customWidth="1"/>
    <col min="7433" max="7449" width="36.85546875" style="136" customWidth="1"/>
    <col min="7450" max="7450" width="37" style="136" customWidth="1"/>
    <col min="7451" max="7466" width="36.85546875" style="136" customWidth="1"/>
    <col min="7467" max="7467" width="37.140625" style="136" customWidth="1"/>
    <col min="7468" max="7469" width="36.85546875" style="136" customWidth="1"/>
    <col min="7470" max="7470" width="36.5703125" style="136" customWidth="1"/>
    <col min="7471" max="7472" width="36.85546875" style="136" customWidth="1"/>
    <col min="7473" max="7473" width="36.5703125" style="136" customWidth="1"/>
    <col min="7474" max="7474" width="37" style="136" customWidth="1"/>
    <col min="7475" max="7493" width="36.85546875" style="136" customWidth="1"/>
    <col min="7494" max="7494" width="37" style="136" customWidth="1"/>
    <col min="7495" max="7512" width="36.85546875" style="136" customWidth="1"/>
    <col min="7513" max="7513" width="36.5703125" style="136" customWidth="1"/>
    <col min="7514" max="7526" width="36.85546875" style="136" customWidth="1"/>
    <col min="7527" max="7527" width="36.5703125" style="136" customWidth="1"/>
    <col min="7528" max="7530" width="36.85546875" style="136" customWidth="1"/>
    <col min="7531" max="7531" width="36.5703125" style="136" customWidth="1"/>
    <col min="7532" max="7539" width="36.85546875" style="136" customWidth="1"/>
    <col min="7540" max="7540" width="36.5703125" style="136" customWidth="1"/>
    <col min="7541" max="7678" width="36.85546875" style="136"/>
    <col min="7679" max="7679" width="18.5703125" style="136" customWidth="1"/>
    <col min="7680" max="7688" width="31.42578125" style="136" customWidth="1"/>
    <col min="7689" max="7705" width="36.85546875" style="136" customWidth="1"/>
    <col min="7706" max="7706" width="37" style="136" customWidth="1"/>
    <col min="7707" max="7722" width="36.85546875" style="136" customWidth="1"/>
    <col min="7723" max="7723" width="37.140625" style="136" customWidth="1"/>
    <col min="7724" max="7725" width="36.85546875" style="136" customWidth="1"/>
    <col min="7726" max="7726" width="36.5703125" style="136" customWidth="1"/>
    <col min="7727" max="7728" width="36.85546875" style="136" customWidth="1"/>
    <col min="7729" max="7729" width="36.5703125" style="136" customWidth="1"/>
    <col min="7730" max="7730" width="37" style="136" customWidth="1"/>
    <col min="7731" max="7749" width="36.85546875" style="136" customWidth="1"/>
    <col min="7750" max="7750" width="37" style="136" customWidth="1"/>
    <col min="7751" max="7768" width="36.85546875" style="136" customWidth="1"/>
    <col min="7769" max="7769" width="36.5703125" style="136" customWidth="1"/>
    <col min="7770" max="7782" width="36.85546875" style="136" customWidth="1"/>
    <col min="7783" max="7783" width="36.5703125" style="136" customWidth="1"/>
    <col min="7784" max="7786" width="36.85546875" style="136" customWidth="1"/>
    <col min="7787" max="7787" width="36.5703125" style="136" customWidth="1"/>
    <col min="7788" max="7795" width="36.85546875" style="136" customWidth="1"/>
    <col min="7796" max="7796" width="36.5703125" style="136" customWidth="1"/>
    <col min="7797" max="7934" width="36.85546875" style="136"/>
    <col min="7935" max="7935" width="18.5703125" style="136" customWidth="1"/>
    <col min="7936" max="7944" width="31.42578125" style="136" customWidth="1"/>
    <col min="7945" max="7961" width="36.85546875" style="136" customWidth="1"/>
    <col min="7962" max="7962" width="37" style="136" customWidth="1"/>
    <col min="7963" max="7978" width="36.85546875" style="136" customWidth="1"/>
    <col min="7979" max="7979" width="37.140625" style="136" customWidth="1"/>
    <col min="7980" max="7981" width="36.85546875" style="136" customWidth="1"/>
    <col min="7982" max="7982" width="36.5703125" style="136" customWidth="1"/>
    <col min="7983" max="7984" width="36.85546875" style="136" customWidth="1"/>
    <col min="7985" max="7985" width="36.5703125" style="136" customWidth="1"/>
    <col min="7986" max="7986" width="37" style="136" customWidth="1"/>
    <col min="7987" max="8005" width="36.85546875" style="136" customWidth="1"/>
    <col min="8006" max="8006" width="37" style="136" customWidth="1"/>
    <col min="8007" max="8024" width="36.85546875" style="136" customWidth="1"/>
    <col min="8025" max="8025" width="36.5703125" style="136" customWidth="1"/>
    <col min="8026" max="8038" width="36.85546875" style="136" customWidth="1"/>
    <col min="8039" max="8039" width="36.5703125" style="136" customWidth="1"/>
    <col min="8040" max="8042" width="36.85546875" style="136" customWidth="1"/>
    <col min="8043" max="8043" width="36.5703125" style="136" customWidth="1"/>
    <col min="8044" max="8051" width="36.85546875" style="136" customWidth="1"/>
    <col min="8052" max="8052" width="36.5703125" style="136" customWidth="1"/>
    <col min="8053" max="8190" width="36.85546875" style="136"/>
    <col min="8191" max="8191" width="18.5703125" style="136" customWidth="1"/>
    <col min="8192" max="8200" width="31.42578125" style="136" customWidth="1"/>
    <col min="8201" max="8217" width="36.85546875" style="136" customWidth="1"/>
    <col min="8218" max="8218" width="37" style="136" customWidth="1"/>
    <col min="8219" max="8234" width="36.85546875" style="136" customWidth="1"/>
    <col min="8235" max="8235" width="37.140625" style="136" customWidth="1"/>
    <col min="8236" max="8237" width="36.85546875" style="136" customWidth="1"/>
    <col min="8238" max="8238" width="36.5703125" style="136" customWidth="1"/>
    <col min="8239" max="8240" width="36.85546875" style="136" customWidth="1"/>
    <col min="8241" max="8241" width="36.5703125" style="136" customWidth="1"/>
    <col min="8242" max="8242" width="37" style="136" customWidth="1"/>
    <col min="8243" max="8261" width="36.85546875" style="136" customWidth="1"/>
    <col min="8262" max="8262" width="37" style="136" customWidth="1"/>
    <col min="8263" max="8280" width="36.85546875" style="136" customWidth="1"/>
    <col min="8281" max="8281" width="36.5703125" style="136" customWidth="1"/>
    <col min="8282" max="8294" width="36.85546875" style="136" customWidth="1"/>
    <col min="8295" max="8295" width="36.5703125" style="136" customWidth="1"/>
    <col min="8296" max="8298" width="36.85546875" style="136" customWidth="1"/>
    <col min="8299" max="8299" width="36.5703125" style="136" customWidth="1"/>
    <col min="8300" max="8307" width="36.85546875" style="136" customWidth="1"/>
    <col min="8308" max="8308" width="36.5703125" style="136" customWidth="1"/>
    <col min="8309" max="8446" width="36.85546875" style="136"/>
    <col min="8447" max="8447" width="18.5703125" style="136" customWidth="1"/>
    <col min="8448" max="8456" width="31.42578125" style="136" customWidth="1"/>
    <col min="8457" max="8473" width="36.85546875" style="136" customWidth="1"/>
    <col min="8474" max="8474" width="37" style="136" customWidth="1"/>
    <col min="8475" max="8490" width="36.85546875" style="136" customWidth="1"/>
    <col min="8491" max="8491" width="37.140625" style="136" customWidth="1"/>
    <col min="8492" max="8493" width="36.85546875" style="136" customWidth="1"/>
    <col min="8494" max="8494" width="36.5703125" style="136" customWidth="1"/>
    <col min="8495" max="8496" width="36.85546875" style="136" customWidth="1"/>
    <col min="8497" max="8497" width="36.5703125" style="136" customWidth="1"/>
    <col min="8498" max="8498" width="37" style="136" customWidth="1"/>
    <col min="8499" max="8517" width="36.85546875" style="136" customWidth="1"/>
    <col min="8518" max="8518" width="37" style="136" customWidth="1"/>
    <col min="8519" max="8536" width="36.85546875" style="136" customWidth="1"/>
    <col min="8537" max="8537" width="36.5703125" style="136" customWidth="1"/>
    <col min="8538" max="8550" width="36.85546875" style="136" customWidth="1"/>
    <col min="8551" max="8551" width="36.5703125" style="136" customWidth="1"/>
    <col min="8552" max="8554" width="36.85546875" style="136" customWidth="1"/>
    <col min="8555" max="8555" width="36.5703125" style="136" customWidth="1"/>
    <col min="8556" max="8563" width="36.85546875" style="136" customWidth="1"/>
    <col min="8564" max="8564" width="36.5703125" style="136" customWidth="1"/>
    <col min="8565" max="8702" width="36.85546875" style="136"/>
    <col min="8703" max="8703" width="18.5703125" style="136" customWidth="1"/>
    <col min="8704" max="8712" width="31.42578125" style="136" customWidth="1"/>
    <col min="8713" max="8729" width="36.85546875" style="136" customWidth="1"/>
    <col min="8730" max="8730" width="37" style="136" customWidth="1"/>
    <col min="8731" max="8746" width="36.85546875" style="136" customWidth="1"/>
    <col min="8747" max="8747" width="37.140625" style="136" customWidth="1"/>
    <col min="8748" max="8749" width="36.85546875" style="136" customWidth="1"/>
    <col min="8750" max="8750" width="36.5703125" style="136" customWidth="1"/>
    <col min="8751" max="8752" width="36.85546875" style="136" customWidth="1"/>
    <col min="8753" max="8753" width="36.5703125" style="136" customWidth="1"/>
    <col min="8754" max="8754" width="37" style="136" customWidth="1"/>
    <col min="8755" max="8773" width="36.85546875" style="136" customWidth="1"/>
    <col min="8774" max="8774" width="37" style="136" customWidth="1"/>
    <col min="8775" max="8792" width="36.85546875" style="136" customWidth="1"/>
    <col min="8793" max="8793" width="36.5703125" style="136" customWidth="1"/>
    <col min="8794" max="8806" width="36.85546875" style="136" customWidth="1"/>
    <col min="8807" max="8807" width="36.5703125" style="136" customWidth="1"/>
    <col min="8808" max="8810" width="36.85546875" style="136" customWidth="1"/>
    <col min="8811" max="8811" width="36.5703125" style="136" customWidth="1"/>
    <col min="8812" max="8819" width="36.85546875" style="136" customWidth="1"/>
    <col min="8820" max="8820" width="36.5703125" style="136" customWidth="1"/>
    <col min="8821" max="8958" width="36.85546875" style="136"/>
    <col min="8959" max="8959" width="18.5703125" style="136" customWidth="1"/>
    <col min="8960" max="8968" width="31.42578125" style="136" customWidth="1"/>
    <col min="8969" max="8985" width="36.85546875" style="136" customWidth="1"/>
    <col min="8986" max="8986" width="37" style="136" customWidth="1"/>
    <col min="8987" max="9002" width="36.85546875" style="136" customWidth="1"/>
    <col min="9003" max="9003" width="37.140625" style="136" customWidth="1"/>
    <col min="9004" max="9005" width="36.85546875" style="136" customWidth="1"/>
    <col min="9006" max="9006" width="36.5703125" style="136" customWidth="1"/>
    <col min="9007" max="9008" width="36.85546875" style="136" customWidth="1"/>
    <col min="9009" max="9009" width="36.5703125" style="136" customWidth="1"/>
    <col min="9010" max="9010" width="37" style="136" customWidth="1"/>
    <col min="9011" max="9029" width="36.85546875" style="136" customWidth="1"/>
    <col min="9030" max="9030" width="37" style="136" customWidth="1"/>
    <col min="9031" max="9048" width="36.85546875" style="136" customWidth="1"/>
    <col min="9049" max="9049" width="36.5703125" style="136" customWidth="1"/>
    <col min="9050" max="9062" width="36.85546875" style="136" customWidth="1"/>
    <col min="9063" max="9063" width="36.5703125" style="136" customWidth="1"/>
    <col min="9064" max="9066" width="36.85546875" style="136" customWidth="1"/>
    <col min="9067" max="9067" width="36.5703125" style="136" customWidth="1"/>
    <col min="9068" max="9075" width="36.85546875" style="136" customWidth="1"/>
    <col min="9076" max="9076" width="36.5703125" style="136" customWidth="1"/>
    <col min="9077" max="9214" width="36.85546875" style="136"/>
    <col min="9215" max="9215" width="18.5703125" style="136" customWidth="1"/>
    <col min="9216" max="9224" width="31.42578125" style="136" customWidth="1"/>
    <col min="9225" max="9241" width="36.85546875" style="136" customWidth="1"/>
    <col min="9242" max="9242" width="37" style="136" customWidth="1"/>
    <col min="9243" max="9258" width="36.85546875" style="136" customWidth="1"/>
    <col min="9259" max="9259" width="37.140625" style="136" customWidth="1"/>
    <col min="9260" max="9261" width="36.85546875" style="136" customWidth="1"/>
    <col min="9262" max="9262" width="36.5703125" style="136" customWidth="1"/>
    <col min="9263" max="9264" width="36.85546875" style="136" customWidth="1"/>
    <col min="9265" max="9265" width="36.5703125" style="136" customWidth="1"/>
    <col min="9266" max="9266" width="37" style="136" customWidth="1"/>
    <col min="9267" max="9285" width="36.85546875" style="136" customWidth="1"/>
    <col min="9286" max="9286" width="37" style="136" customWidth="1"/>
    <col min="9287" max="9304" width="36.85546875" style="136" customWidth="1"/>
    <col min="9305" max="9305" width="36.5703125" style="136" customWidth="1"/>
    <col min="9306" max="9318" width="36.85546875" style="136" customWidth="1"/>
    <col min="9319" max="9319" width="36.5703125" style="136" customWidth="1"/>
    <col min="9320" max="9322" width="36.85546875" style="136" customWidth="1"/>
    <col min="9323" max="9323" width="36.5703125" style="136" customWidth="1"/>
    <col min="9324" max="9331" width="36.85546875" style="136" customWidth="1"/>
    <col min="9332" max="9332" width="36.5703125" style="136" customWidth="1"/>
    <col min="9333" max="9470" width="36.85546875" style="136"/>
    <col min="9471" max="9471" width="18.5703125" style="136" customWidth="1"/>
    <col min="9472" max="9480" width="31.42578125" style="136" customWidth="1"/>
    <col min="9481" max="9497" width="36.85546875" style="136" customWidth="1"/>
    <col min="9498" max="9498" width="37" style="136" customWidth="1"/>
    <col min="9499" max="9514" width="36.85546875" style="136" customWidth="1"/>
    <col min="9515" max="9515" width="37.140625" style="136" customWidth="1"/>
    <col min="9516" max="9517" width="36.85546875" style="136" customWidth="1"/>
    <col min="9518" max="9518" width="36.5703125" style="136" customWidth="1"/>
    <col min="9519" max="9520" width="36.85546875" style="136" customWidth="1"/>
    <col min="9521" max="9521" width="36.5703125" style="136" customWidth="1"/>
    <col min="9522" max="9522" width="37" style="136" customWidth="1"/>
    <col min="9523" max="9541" width="36.85546875" style="136" customWidth="1"/>
    <col min="9542" max="9542" width="37" style="136" customWidth="1"/>
    <col min="9543" max="9560" width="36.85546875" style="136" customWidth="1"/>
    <col min="9561" max="9561" width="36.5703125" style="136" customWidth="1"/>
    <col min="9562" max="9574" width="36.85546875" style="136" customWidth="1"/>
    <col min="9575" max="9575" width="36.5703125" style="136" customWidth="1"/>
    <col min="9576" max="9578" width="36.85546875" style="136" customWidth="1"/>
    <col min="9579" max="9579" width="36.5703125" style="136" customWidth="1"/>
    <col min="9580" max="9587" width="36.85546875" style="136" customWidth="1"/>
    <col min="9588" max="9588" width="36.5703125" style="136" customWidth="1"/>
    <col min="9589" max="9726" width="36.85546875" style="136"/>
    <col min="9727" max="9727" width="18.5703125" style="136" customWidth="1"/>
    <col min="9728" max="9736" width="31.42578125" style="136" customWidth="1"/>
    <col min="9737" max="9753" width="36.85546875" style="136" customWidth="1"/>
    <col min="9754" max="9754" width="37" style="136" customWidth="1"/>
    <col min="9755" max="9770" width="36.85546875" style="136" customWidth="1"/>
    <col min="9771" max="9771" width="37.140625" style="136" customWidth="1"/>
    <col min="9772" max="9773" width="36.85546875" style="136" customWidth="1"/>
    <col min="9774" max="9774" width="36.5703125" style="136" customWidth="1"/>
    <col min="9775" max="9776" width="36.85546875" style="136" customWidth="1"/>
    <col min="9777" max="9777" width="36.5703125" style="136" customWidth="1"/>
    <col min="9778" max="9778" width="37" style="136" customWidth="1"/>
    <col min="9779" max="9797" width="36.85546875" style="136" customWidth="1"/>
    <col min="9798" max="9798" width="37" style="136" customWidth="1"/>
    <col min="9799" max="9816" width="36.85546875" style="136" customWidth="1"/>
    <col min="9817" max="9817" width="36.5703125" style="136" customWidth="1"/>
    <col min="9818" max="9830" width="36.85546875" style="136" customWidth="1"/>
    <col min="9831" max="9831" width="36.5703125" style="136" customWidth="1"/>
    <col min="9832" max="9834" width="36.85546875" style="136" customWidth="1"/>
    <col min="9835" max="9835" width="36.5703125" style="136" customWidth="1"/>
    <col min="9836" max="9843" width="36.85546875" style="136" customWidth="1"/>
    <col min="9844" max="9844" width="36.5703125" style="136" customWidth="1"/>
    <col min="9845" max="9982" width="36.85546875" style="136"/>
    <col min="9983" max="9983" width="18.5703125" style="136" customWidth="1"/>
    <col min="9984" max="9992" width="31.42578125" style="136" customWidth="1"/>
    <col min="9993" max="10009" width="36.85546875" style="136" customWidth="1"/>
    <col min="10010" max="10010" width="37" style="136" customWidth="1"/>
    <col min="10011" max="10026" width="36.85546875" style="136" customWidth="1"/>
    <col min="10027" max="10027" width="37.140625" style="136" customWidth="1"/>
    <col min="10028" max="10029" width="36.85546875" style="136" customWidth="1"/>
    <col min="10030" max="10030" width="36.5703125" style="136" customWidth="1"/>
    <col min="10031" max="10032" width="36.85546875" style="136" customWidth="1"/>
    <col min="10033" max="10033" width="36.5703125" style="136" customWidth="1"/>
    <col min="10034" max="10034" width="37" style="136" customWidth="1"/>
    <col min="10035" max="10053" width="36.85546875" style="136" customWidth="1"/>
    <col min="10054" max="10054" width="37" style="136" customWidth="1"/>
    <col min="10055" max="10072" width="36.85546875" style="136" customWidth="1"/>
    <col min="10073" max="10073" width="36.5703125" style="136" customWidth="1"/>
    <col min="10074" max="10086" width="36.85546875" style="136" customWidth="1"/>
    <col min="10087" max="10087" width="36.5703125" style="136" customWidth="1"/>
    <col min="10088" max="10090" width="36.85546875" style="136" customWidth="1"/>
    <col min="10091" max="10091" width="36.5703125" style="136" customWidth="1"/>
    <col min="10092" max="10099" width="36.85546875" style="136" customWidth="1"/>
    <col min="10100" max="10100" width="36.5703125" style="136" customWidth="1"/>
    <col min="10101" max="10238" width="36.85546875" style="136"/>
    <col min="10239" max="10239" width="18.5703125" style="136" customWidth="1"/>
    <col min="10240" max="10248" width="31.42578125" style="136" customWidth="1"/>
    <col min="10249" max="10265" width="36.85546875" style="136" customWidth="1"/>
    <col min="10266" max="10266" width="37" style="136" customWidth="1"/>
    <col min="10267" max="10282" width="36.85546875" style="136" customWidth="1"/>
    <col min="10283" max="10283" width="37.140625" style="136" customWidth="1"/>
    <col min="10284" max="10285" width="36.85546875" style="136" customWidth="1"/>
    <col min="10286" max="10286" width="36.5703125" style="136" customWidth="1"/>
    <col min="10287" max="10288" width="36.85546875" style="136" customWidth="1"/>
    <col min="10289" max="10289" width="36.5703125" style="136" customWidth="1"/>
    <col min="10290" max="10290" width="37" style="136" customWidth="1"/>
    <col min="10291" max="10309" width="36.85546875" style="136" customWidth="1"/>
    <col min="10310" max="10310" width="37" style="136" customWidth="1"/>
    <col min="10311" max="10328" width="36.85546875" style="136" customWidth="1"/>
    <col min="10329" max="10329" width="36.5703125" style="136" customWidth="1"/>
    <col min="10330" max="10342" width="36.85546875" style="136" customWidth="1"/>
    <col min="10343" max="10343" width="36.5703125" style="136" customWidth="1"/>
    <col min="10344" max="10346" width="36.85546875" style="136" customWidth="1"/>
    <col min="10347" max="10347" width="36.5703125" style="136" customWidth="1"/>
    <col min="10348" max="10355" width="36.85546875" style="136" customWidth="1"/>
    <col min="10356" max="10356" width="36.5703125" style="136" customWidth="1"/>
    <col min="10357" max="10494" width="36.85546875" style="136"/>
    <col min="10495" max="10495" width="18.5703125" style="136" customWidth="1"/>
    <col min="10496" max="10504" width="31.42578125" style="136" customWidth="1"/>
    <col min="10505" max="10521" width="36.85546875" style="136" customWidth="1"/>
    <col min="10522" max="10522" width="37" style="136" customWidth="1"/>
    <col min="10523" max="10538" width="36.85546875" style="136" customWidth="1"/>
    <col min="10539" max="10539" width="37.140625" style="136" customWidth="1"/>
    <col min="10540" max="10541" width="36.85546875" style="136" customWidth="1"/>
    <col min="10542" max="10542" width="36.5703125" style="136" customWidth="1"/>
    <col min="10543" max="10544" width="36.85546875" style="136" customWidth="1"/>
    <col min="10545" max="10545" width="36.5703125" style="136" customWidth="1"/>
    <col min="10546" max="10546" width="37" style="136" customWidth="1"/>
    <col min="10547" max="10565" width="36.85546875" style="136" customWidth="1"/>
    <col min="10566" max="10566" width="37" style="136" customWidth="1"/>
    <col min="10567" max="10584" width="36.85546875" style="136" customWidth="1"/>
    <col min="10585" max="10585" width="36.5703125" style="136" customWidth="1"/>
    <col min="10586" max="10598" width="36.85546875" style="136" customWidth="1"/>
    <col min="10599" max="10599" width="36.5703125" style="136" customWidth="1"/>
    <col min="10600" max="10602" width="36.85546875" style="136" customWidth="1"/>
    <col min="10603" max="10603" width="36.5703125" style="136" customWidth="1"/>
    <col min="10604" max="10611" width="36.85546875" style="136" customWidth="1"/>
    <col min="10612" max="10612" width="36.5703125" style="136" customWidth="1"/>
    <col min="10613" max="10750" width="36.85546875" style="136"/>
    <col min="10751" max="10751" width="18.5703125" style="136" customWidth="1"/>
    <col min="10752" max="10760" width="31.42578125" style="136" customWidth="1"/>
    <col min="10761" max="10777" width="36.85546875" style="136" customWidth="1"/>
    <col min="10778" max="10778" width="37" style="136" customWidth="1"/>
    <col min="10779" max="10794" width="36.85546875" style="136" customWidth="1"/>
    <col min="10795" max="10795" width="37.140625" style="136" customWidth="1"/>
    <col min="10796" max="10797" width="36.85546875" style="136" customWidth="1"/>
    <col min="10798" max="10798" width="36.5703125" style="136" customWidth="1"/>
    <col min="10799" max="10800" width="36.85546875" style="136" customWidth="1"/>
    <col min="10801" max="10801" width="36.5703125" style="136" customWidth="1"/>
    <col min="10802" max="10802" width="37" style="136" customWidth="1"/>
    <col min="10803" max="10821" width="36.85546875" style="136" customWidth="1"/>
    <col min="10822" max="10822" width="37" style="136" customWidth="1"/>
    <col min="10823" max="10840" width="36.85546875" style="136" customWidth="1"/>
    <col min="10841" max="10841" width="36.5703125" style="136" customWidth="1"/>
    <col min="10842" max="10854" width="36.85546875" style="136" customWidth="1"/>
    <col min="10855" max="10855" width="36.5703125" style="136" customWidth="1"/>
    <col min="10856" max="10858" width="36.85546875" style="136" customWidth="1"/>
    <col min="10859" max="10859" width="36.5703125" style="136" customWidth="1"/>
    <col min="10860" max="10867" width="36.85546875" style="136" customWidth="1"/>
    <col min="10868" max="10868" width="36.5703125" style="136" customWidth="1"/>
    <col min="10869" max="11006" width="36.85546875" style="136"/>
    <col min="11007" max="11007" width="18.5703125" style="136" customWidth="1"/>
    <col min="11008" max="11016" width="31.42578125" style="136" customWidth="1"/>
    <col min="11017" max="11033" width="36.85546875" style="136" customWidth="1"/>
    <col min="11034" max="11034" width="37" style="136" customWidth="1"/>
    <col min="11035" max="11050" width="36.85546875" style="136" customWidth="1"/>
    <col min="11051" max="11051" width="37.140625" style="136" customWidth="1"/>
    <col min="11052" max="11053" width="36.85546875" style="136" customWidth="1"/>
    <col min="11054" max="11054" width="36.5703125" style="136" customWidth="1"/>
    <col min="11055" max="11056" width="36.85546875" style="136" customWidth="1"/>
    <col min="11057" max="11057" width="36.5703125" style="136" customWidth="1"/>
    <col min="11058" max="11058" width="37" style="136" customWidth="1"/>
    <col min="11059" max="11077" width="36.85546875" style="136" customWidth="1"/>
    <col min="11078" max="11078" width="37" style="136" customWidth="1"/>
    <col min="11079" max="11096" width="36.85546875" style="136" customWidth="1"/>
    <col min="11097" max="11097" width="36.5703125" style="136" customWidth="1"/>
    <col min="11098" max="11110" width="36.85546875" style="136" customWidth="1"/>
    <col min="11111" max="11111" width="36.5703125" style="136" customWidth="1"/>
    <col min="11112" max="11114" width="36.85546875" style="136" customWidth="1"/>
    <col min="11115" max="11115" width="36.5703125" style="136" customWidth="1"/>
    <col min="11116" max="11123" width="36.85546875" style="136" customWidth="1"/>
    <col min="11124" max="11124" width="36.5703125" style="136" customWidth="1"/>
    <col min="11125" max="11262" width="36.85546875" style="136"/>
    <col min="11263" max="11263" width="18.5703125" style="136" customWidth="1"/>
    <col min="11264" max="11272" width="31.42578125" style="136" customWidth="1"/>
    <col min="11273" max="11289" width="36.85546875" style="136" customWidth="1"/>
    <col min="11290" max="11290" width="37" style="136" customWidth="1"/>
    <col min="11291" max="11306" width="36.85546875" style="136" customWidth="1"/>
    <col min="11307" max="11307" width="37.140625" style="136" customWidth="1"/>
    <col min="11308" max="11309" width="36.85546875" style="136" customWidth="1"/>
    <col min="11310" max="11310" width="36.5703125" style="136" customWidth="1"/>
    <col min="11311" max="11312" width="36.85546875" style="136" customWidth="1"/>
    <col min="11313" max="11313" width="36.5703125" style="136" customWidth="1"/>
    <col min="11314" max="11314" width="37" style="136" customWidth="1"/>
    <col min="11315" max="11333" width="36.85546875" style="136" customWidth="1"/>
    <col min="11334" max="11334" width="37" style="136" customWidth="1"/>
    <col min="11335" max="11352" width="36.85546875" style="136" customWidth="1"/>
    <col min="11353" max="11353" width="36.5703125" style="136" customWidth="1"/>
    <col min="11354" max="11366" width="36.85546875" style="136" customWidth="1"/>
    <col min="11367" max="11367" width="36.5703125" style="136" customWidth="1"/>
    <col min="11368" max="11370" width="36.85546875" style="136" customWidth="1"/>
    <col min="11371" max="11371" width="36.5703125" style="136" customWidth="1"/>
    <col min="11372" max="11379" width="36.85546875" style="136" customWidth="1"/>
    <col min="11380" max="11380" width="36.5703125" style="136" customWidth="1"/>
    <col min="11381" max="11518" width="36.85546875" style="136"/>
    <col min="11519" max="11519" width="18.5703125" style="136" customWidth="1"/>
    <col min="11520" max="11528" width="31.42578125" style="136" customWidth="1"/>
    <col min="11529" max="11545" width="36.85546875" style="136" customWidth="1"/>
    <col min="11546" max="11546" width="37" style="136" customWidth="1"/>
    <col min="11547" max="11562" width="36.85546875" style="136" customWidth="1"/>
    <col min="11563" max="11563" width="37.140625" style="136" customWidth="1"/>
    <col min="11564" max="11565" width="36.85546875" style="136" customWidth="1"/>
    <col min="11566" max="11566" width="36.5703125" style="136" customWidth="1"/>
    <col min="11567" max="11568" width="36.85546875" style="136" customWidth="1"/>
    <col min="11569" max="11569" width="36.5703125" style="136" customWidth="1"/>
    <col min="11570" max="11570" width="37" style="136" customWidth="1"/>
    <col min="11571" max="11589" width="36.85546875" style="136" customWidth="1"/>
    <col min="11590" max="11590" width="37" style="136" customWidth="1"/>
    <col min="11591" max="11608" width="36.85546875" style="136" customWidth="1"/>
    <col min="11609" max="11609" width="36.5703125" style="136" customWidth="1"/>
    <col min="11610" max="11622" width="36.85546875" style="136" customWidth="1"/>
    <col min="11623" max="11623" width="36.5703125" style="136" customWidth="1"/>
    <col min="11624" max="11626" width="36.85546875" style="136" customWidth="1"/>
    <col min="11627" max="11627" width="36.5703125" style="136" customWidth="1"/>
    <col min="11628" max="11635" width="36.85546875" style="136" customWidth="1"/>
    <col min="11636" max="11636" width="36.5703125" style="136" customWidth="1"/>
    <col min="11637" max="11774" width="36.85546875" style="136"/>
    <col min="11775" max="11775" width="18.5703125" style="136" customWidth="1"/>
    <col min="11776" max="11784" width="31.42578125" style="136" customWidth="1"/>
    <col min="11785" max="11801" width="36.85546875" style="136" customWidth="1"/>
    <col min="11802" max="11802" width="37" style="136" customWidth="1"/>
    <col min="11803" max="11818" width="36.85546875" style="136" customWidth="1"/>
    <col min="11819" max="11819" width="37.140625" style="136" customWidth="1"/>
    <col min="11820" max="11821" width="36.85546875" style="136" customWidth="1"/>
    <col min="11822" max="11822" width="36.5703125" style="136" customWidth="1"/>
    <col min="11823" max="11824" width="36.85546875" style="136" customWidth="1"/>
    <col min="11825" max="11825" width="36.5703125" style="136" customWidth="1"/>
    <col min="11826" max="11826" width="37" style="136" customWidth="1"/>
    <col min="11827" max="11845" width="36.85546875" style="136" customWidth="1"/>
    <col min="11846" max="11846" width="37" style="136" customWidth="1"/>
    <col min="11847" max="11864" width="36.85546875" style="136" customWidth="1"/>
    <col min="11865" max="11865" width="36.5703125" style="136" customWidth="1"/>
    <col min="11866" max="11878" width="36.85546875" style="136" customWidth="1"/>
    <col min="11879" max="11879" width="36.5703125" style="136" customWidth="1"/>
    <col min="11880" max="11882" width="36.85546875" style="136" customWidth="1"/>
    <col min="11883" max="11883" width="36.5703125" style="136" customWidth="1"/>
    <col min="11884" max="11891" width="36.85546875" style="136" customWidth="1"/>
    <col min="11892" max="11892" width="36.5703125" style="136" customWidth="1"/>
    <col min="11893" max="12030" width="36.85546875" style="136"/>
    <col min="12031" max="12031" width="18.5703125" style="136" customWidth="1"/>
    <col min="12032" max="12040" width="31.42578125" style="136" customWidth="1"/>
    <col min="12041" max="12057" width="36.85546875" style="136" customWidth="1"/>
    <col min="12058" max="12058" width="37" style="136" customWidth="1"/>
    <col min="12059" max="12074" width="36.85546875" style="136" customWidth="1"/>
    <col min="12075" max="12075" width="37.140625" style="136" customWidth="1"/>
    <col min="12076" max="12077" width="36.85546875" style="136" customWidth="1"/>
    <col min="12078" max="12078" width="36.5703125" style="136" customWidth="1"/>
    <col min="12079" max="12080" width="36.85546875" style="136" customWidth="1"/>
    <col min="12081" max="12081" width="36.5703125" style="136" customWidth="1"/>
    <col min="12082" max="12082" width="37" style="136" customWidth="1"/>
    <col min="12083" max="12101" width="36.85546875" style="136" customWidth="1"/>
    <col min="12102" max="12102" width="37" style="136" customWidth="1"/>
    <col min="12103" max="12120" width="36.85546875" style="136" customWidth="1"/>
    <col min="12121" max="12121" width="36.5703125" style="136" customWidth="1"/>
    <col min="12122" max="12134" width="36.85546875" style="136" customWidth="1"/>
    <col min="12135" max="12135" width="36.5703125" style="136" customWidth="1"/>
    <col min="12136" max="12138" width="36.85546875" style="136" customWidth="1"/>
    <col min="12139" max="12139" width="36.5703125" style="136" customWidth="1"/>
    <col min="12140" max="12147" width="36.85546875" style="136" customWidth="1"/>
    <col min="12148" max="12148" width="36.5703125" style="136" customWidth="1"/>
    <col min="12149" max="12286" width="36.85546875" style="136"/>
    <col min="12287" max="12287" width="18.5703125" style="136" customWidth="1"/>
    <col min="12288" max="12296" width="31.42578125" style="136" customWidth="1"/>
    <col min="12297" max="12313" width="36.85546875" style="136" customWidth="1"/>
    <col min="12314" max="12314" width="37" style="136" customWidth="1"/>
    <col min="12315" max="12330" width="36.85546875" style="136" customWidth="1"/>
    <col min="12331" max="12331" width="37.140625" style="136" customWidth="1"/>
    <col min="12332" max="12333" width="36.85546875" style="136" customWidth="1"/>
    <col min="12334" max="12334" width="36.5703125" style="136" customWidth="1"/>
    <col min="12335" max="12336" width="36.85546875" style="136" customWidth="1"/>
    <col min="12337" max="12337" width="36.5703125" style="136" customWidth="1"/>
    <col min="12338" max="12338" width="37" style="136" customWidth="1"/>
    <col min="12339" max="12357" width="36.85546875" style="136" customWidth="1"/>
    <col min="12358" max="12358" width="37" style="136" customWidth="1"/>
    <col min="12359" max="12376" width="36.85546875" style="136" customWidth="1"/>
    <col min="12377" max="12377" width="36.5703125" style="136" customWidth="1"/>
    <col min="12378" max="12390" width="36.85546875" style="136" customWidth="1"/>
    <col min="12391" max="12391" width="36.5703125" style="136" customWidth="1"/>
    <col min="12392" max="12394" width="36.85546875" style="136" customWidth="1"/>
    <col min="12395" max="12395" width="36.5703125" style="136" customWidth="1"/>
    <col min="12396" max="12403" width="36.85546875" style="136" customWidth="1"/>
    <col min="12404" max="12404" width="36.5703125" style="136" customWidth="1"/>
    <col min="12405" max="12542" width="36.85546875" style="136"/>
    <col min="12543" max="12543" width="18.5703125" style="136" customWidth="1"/>
    <col min="12544" max="12552" width="31.42578125" style="136" customWidth="1"/>
    <col min="12553" max="12569" width="36.85546875" style="136" customWidth="1"/>
    <col min="12570" max="12570" width="37" style="136" customWidth="1"/>
    <col min="12571" max="12586" width="36.85546875" style="136" customWidth="1"/>
    <col min="12587" max="12587" width="37.140625" style="136" customWidth="1"/>
    <col min="12588" max="12589" width="36.85546875" style="136" customWidth="1"/>
    <col min="12590" max="12590" width="36.5703125" style="136" customWidth="1"/>
    <col min="12591" max="12592" width="36.85546875" style="136" customWidth="1"/>
    <col min="12593" max="12593" width="36.5703125" style="136" customWidth="1"/>
    <col min="12594" max="12594" width="37" style="136" customWidth="1"/>
    <col min="12595" max="12613" width="36.85546875" style="136" customWidth="1"/>
    <col min="12614" max="12614" width="37" style="136" customWidth="1"/>
    <col min="12615" max="12632" width="36.85546875" style="136" customWidth="1"/>
    <col min="12633" max="12633" width="36.5703125" style="136" customWidth="1"/>
    <col min="12634" max="12646" width="36.85546875" style="136" customWidth="1"/>
    <col min="12647" max="12647" width="36.5703125" style="136" customWidth="1"/>
    <col min="12648" max="12650" width="36.85546875" style="136" customWidth="1"/>
    <col min="12651" max="12651" width="36.5703125" style="136" customWidth="1"/>
    <col min="12652" max="12659" width="36.85546875" style="136" customWidth="1"/>
    <col min="12660" max="12660" width="36.5703125" style="136" customWidth="1"/>
    <col min="12661" max="12798" width="36.85546875" style="136"/>
    <col min="12799" max="12799" width="18.5703125" style="136" customWidth="1"/>
    <col min="12800" max="12808" width="31.42578125" style="136" customWidth="1"/>
    <col min="12809" max="12825" width="36.85546875" style="136" customWidth="1"/>
    <col min="12826" max="12826" width="37" style="136" customWidth="1"/>
    <col min="12827" max="12842" width="36.85546875" style="136" customWidth="1"/>
    <col min="12843" max="12843" width="37.140625" style="136" customWidth="1"/>
    <col min="12844" max="12845" width="36.85546875" style="136" customWidth="1"/>
    <col min="12846" max="12846" width="36.5703125" style="136" customWidth="1"/>
    <col min="12847" max="12848" width="36.85546875" style="136" customWidth="1"/>
    <col min="12849" max="12849" width="36.5703125" style="136" customWidth="1"/>
    <col min="12850" max="12850" width="37" style="136" customWidth="1"/>
    <col min="12851" max="12869" width="36.85546875" style="136" customWidth="1"/>
    <col min="12870" max="12870" width="37" style="136" customWidth="1"/>
    <col min="12871" max="12888" width="36.85546875" style="136" customWidth="1"/>
    <col min="12889" max="12889" width="36.5703125" style="136" customWidth="1"/>
    <col min="12890" max="12902" width="36.85546875" style="136" customWidth="1"/>
    <col min="12903" max="12903" width="36.5703125" style="136" customWidth="1"/>
    <col min="12904" max="12906" width="36.85546875" style="136" customWidth="1"/>
    <col min="12907" max="12907" width="36.5703125" style="136" customWidth="1"/>
    <col min="12908" max="12915" width="36.85546875" style="136" customWidth="1"/>
    <col min="12916" max="12916" width="36.5703125" style="136" customWidth="1"/>
    <col min="12917" max="13054" width="36.85546875" style="136"/>
    <col min="13055" max="13055" width="18.5703125" style="136" customWidth="1"/>
    <col min="13056" max="13064" width="31.42578125" style="136" customWidth="1"/>
    <col min="13065" max="13081" width="36.85546875" style="136" customWidth="1"/>
    <col min="13082" max="13082" width="37" style="136" customWidth="1"/>
    <col min="13083" max="13098" width="36.85546875" style="136" customWidth="1"/>
    <col min="13099" max="13099" width="37.140625" style="136" customWidth="1"/>
    <col min="13100" max="13101" width="36.85546875" style="136" customWidth="1"/>
    <col min="13102" max="13102" width="36.5703125" style="136" customWidth="1"/>
    <col min="13103" max="13104" width="36.85546875" style="136" customWidth="1"/>
    <col min="13105" max="13105" width="36.5703125" style="136" customWidth="1"/>
    <col min="13106" max="13106" width="37" style="136" customWidth="1"/>
    <col min="13107" max="13125" width="36.85546875" style="136" customWidth="1"/>
    <col min="13126" max="13126" width="37" style="136" customWidth="1"/>
    <col min="13127" max="13144" width="36.85546875" style="136" customWidth="1"/>
    <col min="13145" max="13145" width="36.5703125" style="136" customWidth="1"/>
    <col min="13146" max="13158" width="36.85546875" style="136" customWidth="1"/>
    <col min="13159" max="13159" width="36.5703125" style="136" customWidth="1"/>
    <col min="13160" max="13162" width="36.85546875" style="136" customWidth="1"/>
    <col min="13163" max="13163" width="36.5703125" style="136" customWidth="1"/>
    <col min="13164" max="13171" width="36.85546875" style="136" customWidth="1"/>
    <col min="13172" max="13172" width="36.5703125" style="136" customWidth="1"/>
    <col min="13173" max="13310" width="36.85546875" style="136"/>
    <col min="13311" max="13311" width="18.5703125" style="136" customWidth="1"/>
    <col min="13312" max="13320" width="31.42578125" style="136" customWidth="1"/>
    <col min="13321" max="13337" width="36.85546875" style="136" customWidth="1"/>
    <col min="13338" max="13338" width="37" style="136" customWidth="1"/>
    <col min="13339" max="13354" width="36.85546875" style="136" customWidth="1"/>
    <col min="13355" max="13355" width="37.140625" style="136" customWidth="1"/>
    <col min="13356" max="13357" width="36.85546875" style="136" customWidth="1"/>
    <col min="13358" max="13358" width="36.5703125" style="136" customWidth="1"/>
    <col min="13359" max="13360" width="36.85546875" style="136" customWidth="1"/>
    <col min="13361" max="13361" width="36.5703125" style="136" customWidth="1"/>
    <col min="13362" max="13362" width="37" style="136" customWidth="1"/>
    <col min="13363" max="13381" width="36.85546875" style="136" customWidth="1"/>
    <col min="13382" max="13382" width="37" style="136" customWidth="1"/>
    <col min="13383" max="13400" width="36.85546875" style="136" customWidth="1"/>
    <col min="13401" max="13401" width="36.5703125" style="136" customWidth="1"/>
    <col min="13402" max="13414" width="36.85546875" style="136" customWidth="1"/>
    <col min="13415" max="13415" width="36.5703125" style="136" customWidth="1"/>
    <col min="13416" max="13418" width="36.85546875" style="136" customWidth="1"/>
    <col min="13419" max="13419" width="36.5703125" style="136" customWidth="1"/>
    <col min="13420" max="13427" width="36.85546875" style="136" customWidth="1"/>
    <col min="13428" max="13428" width="36.5703125" style="136" customWidth="1"/>
    <col min="13429" max="13566" width="36.85546875" style="136"/>
    <col min="13567" max="13567" width="18.5703125" style="136" customWidth="1"/>
    <col min="13568" max="13576" width="31.42578125" style="136" customWidth="1"/>
    <col min="13577" max="13593" width="36.85546875" style="136" customWidth="1"/>
    <col min="13594" max="13594" width="37" style="136" customWidth="1"/>
    <col min="13595" max="13610" width="36.85546875" style="136" customWidth="1"/>
    <col min="13611" max="13611" width="37.140625" style="136" customWidth="1"/>
    <col min="13612" max="13613" width="36.85546875" style="136" customWidth="1"/>
    <col min="13614" max="13614" width="36.5703125" style="136" customWidth="1"/>
    <col min="13615" max="13616" width="36.85546875" style="136" customWidth="1"/>
    <col min="13617" max="13617" width="36.5703125" style="136" customWidth="1"/>
    <col min="13618" max="13618" width="37" style="136" customWidth="1"/>
    <col min="13619" max="13637" width="36.85546875" style="136" customWidth="1"/>
    <col min="13638" max="13638" width="37" style="136" customWidth="1"/>
    <col min="13639" max="13656" width="36.85546875" style="136" customWidth="1"/>
    <col min="13657" max="13657" width="36.5703125" style="136" customWidth="1"/>
    <col min="13658" max="13670" width="36.85546875" style="136" customWidth="1"/>
    <col min="13671" max="13671" width="36.5703125" style="136" customWidth="1"/>
    <col min="13672" max="13674" width="36.85546875" style="136" customWidth="1"/>
    <col min="13675" max="13675" width="36.5703125" style="136" customWidth="1"/>
    <col min="13676" max="13683" width="36.85546875" style="136" customWidth="1"/>
    <col min="13684" max="13684" width="36.5703125" style="136" customWidth="1"/>
    <col min="13685" max="13822" width="36.85546875" style="136"/>
    <col min="13823" max="13823" width="18.5703125" style="136" customWidth="1"/>
    <col min="13824" max="13832" width="31.42578125" style="136" customWidth="1"/>
    <col min="13833" max="13849" width="36.85546875" style="136" customWidth="1"/>
    <col min="13850" max="13850" width="37" style="136" customWidth="1"/>
    <col min="13851" max="13866" width="36.85546875" style="136" customWidth="1"/>
    <col min="13867" max="13867" width="37.140625" style="136" customWidth="1"/>
    <col min="13868" max="13869" width="36.85546875" style="136" customWidth="1"/>
    <col min="13870" max="13870" width="36.5703125" style="136" customWidth="1"/>
    <col min="13871" max="13872" width="36.85546875" style="136" customWidth="1"/>
    <col min="13873" max="13873" width="36.5703125" style="136" customWidth="1"/>
    <col min="13874" max="13874" width="37" style="136" customWidth="1"/>
    <col min="13875" max="13893" width="36.85546875" style="136" customWidth="1"/>
    <col min="13894" max="13894" width="37" style="136" customWidth="1"/>
    <col min="13895" max="13912" width="36.85546875" style="136" customWidth="1"/>
    <col min="13913" max="13913" width="36.5703125" style="136" customWidth="1"/>
    <col min="13914" max="13926" width="36.85546875" style="136" customWidth="1"/>
    <col min="13927" max="13927" width="36.5703125" style="136" customWidth="1"/>
    <col min="13928" max="13930" width="36.85546875" style="136" customWidth="1"/>
    <col min="13931" max="13931" width="36.5703125" style="136" customWidth="1"/>
    <col min="13932" max="13939" width="36.85546875" style="136" customWidth="1"/>
    <col min="13940" max="13940" width="36.5703125" style="136" customWidth="1"/>
    <col min="13941" max="14078" width="36.85546875" style="136"/>
    <col min="14079" max="14079" width="18.5703125" style="136" customWidth="1"/>
    <col min="14080" max="14088" width="31.42578125" style="136" customWidth="1"/>
    <col min="14089" max="14105" width="36.85546875" style="136" customWidth="1"/>
    <col min="14106" max="14106" width="37" style="136" customWidth="1"/>
    <col min="14107" max="14122" width="36.85546875" style="136" customWidth="1"/>
    <col min="14123" max="14123" width="37.140625" style="136" customWidth="1"/>
    <col min="14124" max="14125" width="36.85546875" style="136" customWidth="1"/>
    <col min="14126" max="14126" width="36.5703125" style="136" customWidth="1"/>
    <col min="14127" max="14128" width="36.85546875" style="136" customWidth="1"/>
    <col min="14129" max="14129" width="36.5703125" style="136" customWidth="1"/>
    <col min="14130" max="14130" width="37" style="136" customWidth="1"/>
    <col min="14131" max="14149" width="36.85546875" style="136" customWidth="1"/>
    <col min="14150" max="14150" width="37" style="136" customWidth="1"/>
    <col min="14151" max="14168" width="36.85546875" style="136" customWidth="1"/>
    <col min="14169" max="14169" width="36.5703125" style="136" customWidth="1"/>
    <col min="14170" max="14182" width="36.85546875" style="136" customWidth="1"/>
    <col min="14183" max="14183" width="36.5703125" style="136" customWidth="1"/>
    <col min="14184" max="14186" width="36.85546875" style="136" customWidth="1"/>
    <col min="14187" max="14187" width="36.5703125" style="136" customWidth="1"/>
    <col min="14188" max="14195" width="36.85546875" style="136" customWidth="1"/>
    <col min="14196" max="14196" width="36.5703125" style="136" customWidth="1"/>
    <col min="14197" max="14334" width="36.85546875" style="136"/>
    <col min="14335" max="14335" width="18.5703125" style="136" customWidth="1"/>
    <col min="14336" max="14344" width="31.42578125" style="136" customWidth="1"/>
    <col min="14345" max="14361" width="36.85546875" style="136" customWidth="1"/>
    <col min="14362" max="14362" width="37" style="136" customWidth="1"/>
    <col min="14363" max="14378" width="36.85546875" style="136" customWidth="1"/>
    <col min="14379" max="14379" width="37.140625" style="136" customWidth="1"/>
    <col min="14380" max="14381" width="36.85546875" style="136" customWidth="1"/>
    <col min="14382" max="14382" width="36.5703125" style="136" customWidth="1"/>
    <col min="14383" max="14384" width="36.85546875" style="136" customWidth="1"/>
    <col min="14385" max="14385" width="36.5703125" style="136" customWidth="1"/>
    <col min="14386" max="14386" width="37" style="136" customWidth="1"/>
    <col min="14387" max="14405" width="36.85546875" style="136" customWidth="1"/>
    <col min="14406" max="14406" width="37" style="136" customWidth="1"/>
    <col min="14407" max="14424" width="36.85546875" style="136" customWidth="1"/>
    <col min="14425" max="14425" width="36.5703125" style="136" customWidth="1"/>
    <col min="14426" max="14438" width="36.85546875" style="136" customWidth="1"/>
    <col min="14439" max="14439" width="36.5703125" style="136" customWidth="1"/>
    <col min="14440" max="14442" width="36.85546875" style="136" customWidth="1"/>
    <col min="14443" max="14443" width="36.5703125" style="136" customWidth="1"/>
    <col min="14444" max="14451" width="36.85546875" style="136" customWidth="1"/>
    <col min="14452" max="14452" width="36.5703125" style="136" customWidth="1"/>
    <col min="14453" max="14590" width="36.85546875" style="136"/>
    <col min="14591" max="14591" width="18.5703125" style="136" customWidth="1"/>
    <col min="14592" max="14600" width="31.42578125" style="136" customWidth="1"/>
    <col min="14601" max="14617" width="36.85546875" style="136" customWidth="1"/>
    <col min="14618" max="14618" width="37" style="136" customWidth="1"/>
    <col min="14619" max="14634" width="36.85546875" style="136" customWidth="1"/>
    <col min="14635" max="14635" width="37.140625" style="136" customWidth="1"/>
    <col min="14636" max="14637" width="36.85546875" style="136" customWidth="1"/>
    <col min="14638" max="14638" width="36.5703125" style="136" customWidth="1"/>
    <col min="14639" max="14640" width="36.85546875" style="136" customWidth="1"/>
    <col min="14641" max="14641" width="36.5703125" style="136" customWidth="1"/>
    <col min="14642" max="14642" width="37" style="136" customWidth="1"/>
    <col min="14643" max="14661" width="36.85546875" style="136" customWidth="1"/>
    <col min="14662" max="14662" width="37" style="136" customWidth="1"/>
    <col min="14663" max="14680" width="36.85546875" style="136" customWidth="1"/>
    <col min="14681" max="14681" width="36.5703125" style="136" customWidth="1"/>
    <col min="14682" max="14694" width="36.85546875" style="136" customWidth="1"/>
    <col min="14695" max="14695" width="36.5703125" style="136" customWidth="1"/>
    <col min="14696" max="14698" width="36.85546875" style="136" customWidth="1"/>
    <col min="14699" max="14699" width="36.5703125" style="136" customWidth="1"/>
    <col min="14700" max="14707" width="36.85546875" style="136" customWidth="1"/>
    <col min="14708" max="14708" width="36.5703125" style="136" customWidth="1"/>
    <col min="14709" max="14846" width="36.85546875" style="136"/>
    <col min="14847" max="14847" width="18.5703125" style="136" customWidth="1"/>
    <col min="14848" max="14856" width="31.42578125" style="136" customWidth="1"/>
    <col min="14857" max="14873" width="36.85546875" style="136" customWidth="1"/>
    <col min="14874" max="14874" width="37" style="136" customWidth="1"/>
    <col min="14875" max="14890" width="36.85546875" style="136" customWidth="1"/>
    <col min="14891" max="14891" width="37.140625" style="136" customWidth="1"/>
    <col min="14892" max="14893" width="36.85546875" style="136" customWidth="1"/>
    <col min="14894" max="14894" width="36.5703125" style="136" customWidth="1"/>
    <col min="14895" max="14896" width="36.85546875" style="136" customWidth="1"/>
    <col min="14897" max="14897" width="36.5703125" style="136" customWidth="1"/>
    <col min="14898" max="14898" width="37" style="136" customWidth="1"/>
    <col min="14899" max="14917" width="36.85546875" style="136" customWidth="1"/>
    <col min="14918" max="14918" width="37" style="136" customWidth="1"/>
    <col min="14919" max="14936" width="36.85546875" style="136" customWidth="1"/>
    <col min="14937" max="14937" width="36.5703125" style="136" customWidth="1"/>
    <col min="14938" max="14950" width="36.85546875" style="136" customWidth="1"/>
    <col min="14951" max="14951" width="36.5703125" style="136" customWidth="1"/>
    <col min="14952" max="14954" width="36.85546875" style="136" customWidth="1"/>
    <col min="14955" max="14955" width="36.5703125" style="136" customWidth="1"/>
    <col min="14956" max="14963" width="36.85546875" style="136" customWidth="1"/>
    <col min="14964" max="14964" width="36.5703125" style="136" customWidth="1"/>
    <col min="14965" max="15102" width="36.85546875" style="136"/>
    <col min="15103" max="15103" width="18.5703125" style="136" customWidth="1"/>
    <col min="15104" max="15112" width="31.42578125" style="136" customWidth="1"/>
    <col min="15113" max="15129" width="36.85546875" style="136" customWidth="1"/>
    <col min="15130" max="15130" width="37" style="136" customWidth="1"/>
    <col min="15131" max="15146" width="36.85546875" style="136" customWidth="1"/>
    <col min="15147" max="15147" width="37.140625" style="136" customWidth="1"/>
    <col min="15148" max="15149" width="36.85546875" style="136" customWidth="1"/>
    <col min="15150" max="15150" width="36.5703125" style="136" customWidth="1"/>
    <col min="15151" max="15152" width="36.85546875" style="136" customWidth="1"/>
    <col min="15153" max="15153" width="36.5703125" style="136" customWidth="1"/>
    <col min="15154" max="15154" width="37" style="136" customWidth="1"/>
    <col min="15155" max="15173" width="36.85546875" style="136" customWidth="1"/>
    <col min="15174" max="15174" width="37" style="136" customWidth="1"/>
    <col min="15175" max="15192" width="36.85546875" style="136" customWidth="1"/>
    <col min="15193" max="15193" width="36.5703125" style="136" customWidth="1"/>
    <col min="15194" max="15206" width="36.85546875" style="136" customWidth="1"/>
    <col min="15207" max="15207" width="36.5703125" style="136" customWidth="1"/>
    <col min="15208" max="15210" width="36.85546875" style="136" customWidth="1"/>
    <col min="15211" max="15211" width="36.5703125" style="136" customWidth="1"/>
    <col min="15212" max="15219" width="36.85546875" style="136" customWidth="1"/>
    <col min="15220" max="15220" width="36.5703125" style="136" customWidth="1"/>
    <col min="15221" max="15358" width="36.85546875" style="136"/>
    <col min="15359" max="15359" width="18.5703125" style="136" customWidth="1"/>
    <col min="15360" max="15368" width="31.42578125" style="136" customWidth="1"/>
    <col min="15369" max="15385" width="36.85546875" style="136" customWidth="1"/>
    <col min="15386" max="15386" width="37" style="136" customWidth="1"/>
    <col min="15387" max="15402" width="36.85546875" style="136" customWidth="1"/>
    <col min="15403" max="15403" width="37.140625" style="136" customWidth="1"/>
    <col min="15404" max="15405" width="36.85546875" style="136" customWidth="1"/>
    <col min="15406" max="15406" width="36.5703125" style="136" customWidth="1"/>
    <col min="15407" max="15408" width="36.85546875" style="136" customWidth="1"/>
    <col min="15409" max="15409" width="36.5703125" style="136" customWidth="1"/>
    <col min="15410" max="15410" width="37" style="136" customWidth="1"/>
    <col min="15411" max="15429" width="36.85546875" style="136" customWidth="1"/>
    <col min="15430" max="15430" width="37" style="136" customWidth="1"/>
    <col min="15431" max="15448" width="36.85546875" style="136" customWidth="1"/>
    <col min="15449" max="15449" width="36.5703125" style="136" customWidth="1"/>
    <col min="15450" max="15462" width="36.85546875" style="136" customWidth="1"/>
    <col min="15463" max="15463" width="36.5703125" style="136" customWidth="1"/>
    <col min="15464" max="15466" width="36.85546875" style="136" customWidth="1"/>
    <col min="15467" max="15467" width="36.5703125" style="136" customWidth="1"/>
    <col min="15468" max="15475" width="36.85546875" style="136" customWidth="1"/>
    <col min="15476" max="15476" width="36.5703125" style="136" customWidth="1"/>
    <col min="15477" max="15614" width="36.85546875" style="136"/>
    <col min="15615" max="15615" width="18.5703125" style="136" customWidth="1"/>
    <col min="15616" max="15624" width="31.42578125" style="136" customWidth="1"/>
    <col min="15625" max="15641" width="36.85546875" style="136" customWidth="1"/>
    <col min="15642" max="15642" width="37" style="136" customWidth="1"/>
    <col min="15643" max="15658" width="36.85546875" style="136" customWidth="1"/>
    <col min="15659" max="15659" width="37.140625" style="136" customWidth="1"/>
    <col min="15660" max="15661" width="36.85546875" style="136" customWidth="1"/>
    <col min="15662" max="15662" width="36.5703125" style="136" customWidth="1"/>
    <col min="15663" max="15664" width="36.85546875" style="136" customWidth="1"/>
    <col min="15665" max="15665" width="36.5703125" style="136" customWidth="1"/>
    <col min="15666" max="15666" width="37" style="136" customWidth="1"/>
    <col min="15667" max="15685" width="36.85546875" style="136" customWidth="1"/>
    <col min="15686" max="15686" width="37" style="136" customWidth="1"/>
    <col min="15687" max="15704" width="36.85546875" style="136" customWidth="1"/>
    <col min="15705" max="15705" width="36.5703125" style="136" customWidth="1"/>
    <col min="15706" max="15718" width="36.85546875" style="136" customWidth="1"/>
    <col min="15719" max="15719" width="36.5703125" style="136" customWidth="1"/>
    <col min="15720" max="15722" width="36.85546875" style="136" customWidth="1"/>
    <col min="15723" max="15723" width="36.5703125" style="136" customWidth="1"/>
    <col min="15724" max="15731" width="36.85546875" style="136" customWidth="1"/>
    <col min="15732" max="15732" width="36.5703125" style="136" customWidth="1"/>
    <col min="15733" max="15870" width="36.85546875" style="136"/>
    <col min="15871" max="15871" width="18.5703125" style="136" customWidth="1"/>
    <col min="15872" max="15880" width="31.42578125" style="136" customWidth="1"/>
    <col min="15881" max="15897" width="36.85546875" style="136" customWidth="1"/>
    <col min="15898" max="15898" width="37" style="136" customWidth="1"/>
    <col min="15899" max="15914" width="36.85546875" style="136" customWidth="1"/>
    <col min="15915" max="15915" width="37.140625" style="136" customWidth="1"/>
    <col min="15916" max="15917" width="36.85546875" style="136" customWidth="1"/>
    <col min="15918" max="15918" width="36.5703125" style="136" customWidth="1"/>
    <col min="15919" max="15920" width="36.85546875" style="136" customWidth="1"/>
    <col min="15921" max="15921" width="36.5703125" style="136" customWidth="1"/>
    <col min="15922" max="15922" width="37" style="136" customWidth="1"/>
    <col min="15923" max="15941" width="36.85546875" style="136" customWidth="1"/>
    <col min="15942" max="15942" width="37" style="136" customWidth="1"/>
    <col min="15943" max="15960" width="36.85546875" style="136" customWidth="1"/>
    <col min="15961" max="15961" width="36.5703125" style="136" customWidth="1"/>
    <col min="15962" max="15974" width="36.85546875" style="136" customWidth="1"/>
    <col min="15975" max="15975" width="36.5703125" style="136" customWidth="1"/>
    <col min="15976" max="15978" width="36.85546875" style="136" customWidth="1"/>
    <col min="15979" max="15979" width="36.5703125" style="136" customWidth="1"/>
    <col min="15980" max="15987" width="36.85546875" style="136" customWidth="1"/>
    <col min="15988" max="15988" width="36.5703125" style="136" customWidth="1"/>
    <col min="15989" max="16126" width="36.85546875" style="136"/>
    <col min="16127" max="16127" width="18.5703125" style="136" customWidth="1"/>
    <col min="16128" max="16136" width="31.42578125" style="136" customWidth="1"/>
    <col min="16137" max="16153" width="36.85546875" style="136" customWidth="1"/>
    <col min="16154" max="16154" width="37" style="136" customWidth="1"/>
    <col min="16155" max="16170" width="36.85546875" style="136" customWidth="1"/>
    <col min="16171" max="16171" width="37.140625" style="136" customWidth="1"/>
    <col min="16172" max="16173" width="36.85546875" style="136" customWidth="1"/>
    <col min="16174" max="16174" width="36.5703125" style="136" customWidth="1"/>
    <col min="16175" max="16176" width="36.85546875" style="136" customWidth="1"/>
    <col min="16177" max="16177" width="36.5703125" style="136" customWidth="1"/>
    <col min="16178" max="16178" width="37" style="136" customWidth="1"/>
    <col min="16179" max="16197" width="36.85546875" style="136" customWidth="1"/>
    <col min="16198" max="16198" width="37" style="136" customWidth="1"/>
    <col min="16199" max="16216" width="36.85546875" style="136" customWidth="1"/>
    <col min="16217" max="16217" width="36.5703125" style="136" customWidth="1"/>
    <col min="16218" max="16230" width="36.85546875" style="136" customWidth="1"/>
    <col min="16231" max="16231" width="36.5703125" style="136" customWidth="1"/>
    <col min="16232" max="16234" width="36.85546875" style="136" customWidth="1"/>
    <col min="16235" max="16235" width="36.5703125" style="136" customWidth="1"/>
    <col min="16236" max="16243" width="36.85546875" style="136" customWidth="1"/>
    <col min="16244" max="16244" width="36.5703125" style="136" customWidth="1"/>
    <col min="16245" max="16384" width="36.85546875" style="136"/>
  </cols>
  <sheetData>
    <row r="1" spans="1:243" s="84" customFormat="1" ht="12.75" customHeight="1" x14ac:dyDescent="0.25">
      <c r="A1" s="81" t="s">
        <v>114</v>
      </c>
      <c r="B1" s="83"/>
      <c r="C1" s="82"/>
      <c r="D1" s="82"/>
      <c r="E1" s="82"/>
      <c r="F1" s="82"/>
      <c r="G1" s="82"/>
      <c r="H1" s="82"/>
      <c r="I1" s="83"/>
      <c r="J1" s="83"/>
      <c r="K1" s="83"/>
      <c r="L1" s="83"/>
      <c r="M1" s="83"/>
      <c r="N1" s="83"/>
      <c r="O1" s="83"/>
      <c r="P1" s="83"/>
      <c r="Q1" s="83"/>
      <c r="R1" s="83"/>
      <c r="S1" s="83"/>
      <c r="T1" s="83"/>
      <c r="U1" s="83"/>
      <c r="V1" s="83"/>
      <c r="W1" s="83"/>
      <c r="X1" s="83"/>
      <c r="Y1" s="83"/>
      <c r="Z1" s="83"/>
      <c r="AA1" s="83"/>
      <c r="AB1" s="83"/>
      <c r="AC1" s="83"/>
      <c r="AD1" s="83"/>
      <c r="AE1" s="83"/>
      <c r="AF1" s="83"/>
      <c r="AG1" s="83"/>
    </row>
    <row r="2" spans="1:243" s="88" customFormat="1" ht="12.75" customHeight="1" x14ac:dyDescent="0.25">
      <c r="A2" s="85" t="s">
        <v>115</v>
      </c>
      <c r="B2" s="86">
        <v>1</v>
      </c>
      <c r="C2" s="86">
        <f>IF(ISTEXT(C3),B2+1,"")</f>
        <v>2</v>
      </c>
      <c r="D2" s="86">
        <f>IF(ISTEXT(D3),C2+1,"")</f>
        <v>3</v>
      </c>
      <c r="E2" s="86">
        <f t="shared" ref="E2" si="0">IF(ISTEXT(E3),D2+1,"")</f>
        <v>4</v>
      </c>
      <c r="F2" s="86">
        <f t="shared" ref="F2" si="1">IF(ISTEXT(F3),E2+1,"")</f>
        <v>5</v>
      </c>
      <c r="G2" s="86">
        <f t="shared" ref="G2:H2" si="2">IF(ISTEXT(G3),F2+1,"")</f>
        <v>6</v>
      </c>
      <c r="H2" s="86">
        <f t="shared" si="2"/>
        <v>7</v>
      </c>
      <c r="I2" s="86">
        <v>8</v>
      </c>
      <c r="J2" s="86">
        <v>9</v>
      </c>
      <c r="K2" s="86">
        <v>10</v>
      </c>
      <c r="L2" s="86"/>
      <c r="M2" s="86"/>
      <c r="N2" s="86"/>
      <c r="O2" s="86"/>
      <c r="P2" s="86"/>
      <c r="Q2" s="86"/>
      <c r="R2" s="86"/>
      <c r="S2" s="86"/>
      <c r="T2" s="86"/>
      <c r="U2" s="86"/>
      <c r="V2" s="86"/>
      <c r="W2" s="86"/>
      <c r="X2" s="86"/>
      <c r="Y2" s="86"/>
      <c r="Z2" s="86"/>
      <c r="AA2" s="86"/>
      <c r="AB2" s="86"/>
      <c r="AC2" s="86"/>
      <c r="AD2" s="86"/>
      <c r="AE2" s="86"/>
      <c r="AF2" s="86"/>
      <c r="AG2" s="86"/>
      <c r="AH2" s="87"/>
      <c r="AI2" s="87" t="str">
        <f t="shared" ref="AI2:CT2" si="3">IF(AI3="","",AH2+1)</f>
        <v/>
      </c>
      <c r="AJ2" s="87" t="str">
        <f t="shared" si="3"/>
        <v/>
      </c>
      <c r="AK2" s="87" t="str">
        <f t="shared" si="3"/>
        <v/>
      </c>
      <c r="AL2" s="87" t="str">
        <f t="shared" si="3"/>
        <v/>
      </c>
      <c r="AM2" s="87" t="str">
        <f t="shared" si="3"/>
        <v/>
      </c>
      <c r="AN2" s="87" t="str">
        <f t="shared" si="3"/>
        <v/>
      </c>
      <c r="AO2" s="87" t="str">
        <f t="shared" si="3"/>
        <v/>
      </c>
      <c r="AP2" s="87" t="str">
        <f t="shared" si="3"/>
        <v/>
      </c>
      <c r="AQ2" s="87" t="str">
        <f t="shared" si="3"/>
        <v/>
      </c>
      <c r="AR2" s="87" t="str">
        <f t="shared" si="3"/>
        <v/>
      </c>
      <c r="AS2" s="87" t="str">
        <f t="shared" si="3"/>
        <v/>
      </c>
      <c r="AT2" s="87" t="str">
        <f t="shared" si="3"/>
        <v/>
      </c>
      <c r="AU2" s="87" t="str">
        <f t="shared" si="3"/>
        <v/>
      </c>
      <c r="AV2" s="87" t="str">
        <f t="shared" si="3"/>
        <v/>
      </c>
      <c r="AW2" s="87" t="str">
        <f t="shared" si="3"/>
        <v/>
      </c>
      <c r="AX2" s="87" t="str">
        <f t="shared" si="3"/>
        <v/>
      </c>
      <c r="AY2" s="87" t="str">
        <f t="shared" si="3"/>
        <v/>
      </c>
      <c r="AZ2" s="87" t="str">
        <f t="shared" si="3"/>
        <v/>
      </c>
      <c r="BA2" s="87" t="str">
        <f t="shared" si="3"/>
        <v/>
      </c>
      <c r="BB2" s="87" t="str">
        <f t="shared" si="3"/>
        <v/>
      </c>
      <c r="BC2" s="87" t="str">
        <f t="shared" si="3"/>
        <v/>
      </c>
      <c r="BD2" s="87" t="str">
        <f t="shared" si="3"/>
        <v/>
      </c>
      <c r="BE2" s="87" t="str">
        <f t="shared" si="3"/>
        <v/>
      </c>
      <c r="BF2" s="87" t="str">
        <f t="shared" si="3"/>
        <v/>
      </c>
      <c r="BG2" s="87" t="str">
        <f t="shared" si="3"/>
        <v/>
      </c>
      <c r="BH2" s="87" t="str">
        <f t="shared" si="3"/>
        <v/>
      </c>
      <c r="BI2" s="87" t="str">
        <f t="shared" si="3"/>
        <v/>
      </c>
      <c r="BJ2" s="87" t="str">
        <f t="shared" si="3"/>
        <v/>
      </c>
      <c r="BK2" s="87" t="str">
        <f t="shared" si="3"/>
        <v/>
      </c>
      <c r="BL2" s="87" t="str">
        <f t="shared" si="3"/>
        <v/>
      </c>
      <c r="BM2" s="87" t="str">
        <f t="shared" si="3"/>
        <v/>
      </c>
      <c r="BN2" s="87" t="str">
        <f t="shared" si="3"/>
        <v/>
      </c>
      <c r="BO2" s="87" t="str">
        <f t="shared" si="3"/>
        <v/>
      </c>
      <c r="BP2" s="87" t="str">
        <f t="shared" si="3"/>
        <v/>
      </c>
      <c r="BQ2" s="87" t="str">
        <f t="shared" si="3"/>
        <v/>
      </c>
      <c r="BR2" s="87" t="str">
        <f t="shared" si="3"/>
        <v/>
      </c>
      <c r="BS2" s="87" t="str">
        <f t="shared" si="3"/>
        <v/>
      </c>
      <c r="BT2" s="87" t="str">
        <f t="shared" si="3"/>
        <v/>
      </c>
      <c r="BU2" s="87" t="str">
        <f t="shared" si="3"/>
        <v/>
      </c>
      <c r="BV2" s="87" t="str">
        <f t="shared" si="3"/>
        <v/>
      </c>
      <c r="BW2" s="87" t="str">
        <f t="shared" si="3"/>
        <v/>
      </c>
      <c r="BX2" s="87" t="str">
        <f t="shared" si="3"/>
        <v/>
      </c>
      <c r="BY2" s="87" t="str">
        <f t="shared" si="3"/>
        <v/>
      </c>
      <c r="BZ2" s="87" t="str">
        <f t="shared" si="3"/>
        <v/>
      </c>
      <c r="CA2" s="87" t="str">
        <f t="shared" si="3"/>
        <v/>
      </c>
      <c r="CB2" s="87" t="str">
        <f t="shared" si="3"/>
        <v/>
      </c>
      <c r="CC2" s="87" t="str">
        <f t="shared" si="3"/>
        <v/>
      </c>
      <c r="CD2" s="87" t="str">
        <f t="shared" si="3"/>
        <v/>
      </c>
      <c r="CE2" s="87" t="str">
        <f t="shared" si="3"/>
        <v/>
      </c>
      <c r="CF2" s="87" t="str">
        <f t="shared" si="3"/>
        <v/>
      </c>
      <c r="CG2" s="87" t="str">
        <f t="shared" si="3"/>
        <v/>
      </c>
      <c r="CH2" s="87" t="str">
        <f t="shared" si="3"/>
        <v/>
      </c>
      <c r="CI2" s="87" t="str">
        <f t="shared" si="3"/>
        <v/>
      </c>
      <c r="CJ2" s="87" t="str">
        <f t="shared" si="3"/>
        <v/>
      </c>
      <c r="CK2" s="87" t="str">
        <f t="shared" si="3"/>
        <v/>
      </c>
      <c r="CL2" s="87" t="str">
        <f t="shared" si="3"/>
        <v/>
      </c>
      <c r="CM2" s="87" t="str">
        <f t="shared" si="3"/>
        <v/>
      </c>
      <c r="CN2" s="87" t="str">
        <f t="shared" si="3"/>
        <v/>
      </c>
      <c r="CO2" s="87" t="str">
        <f t="shared" si="3"/>
        <v/>
      </c>
      <c r="CP2" s="87" t="str">
        <f t="shared" si="3"/>
        <v/>
      </c>
      <c r="CQ2" s="87" t="str">
        <f t="shared" si="3"/>
        <v/>
      </c>
      <c r="CR2" s="87" t="str">
        <f t="shared" si="3"/>
        <v/>
      </c>
      <c r="CS2" s="87" t="str">
        <f t="shared" si="3"/>
        <v/>
      </c>
      <c r="CT2" s="87" t="str">
        <f t="shared" si="3"/>
        <v/>
      </c>
      <c r="CU2" s="87" t="str">
        <f t="shared" ref="CU2:FF2" si="4">IF(CU3="","",CT2+1)</f>
        <v/>
      </c>
      <c r="CV2" s="87" t="str">
        <f t="shared" si="4"/>
        <v/>
      </c>
      <c r="CW2" s="87" t="str">
        <f t="shared" si="4"/>
        <v/>
      </c>
      <c r="CX2" s="87" t="str">
        <f t="shared" si="4"/>
        <v/>
      </c>
      <c r="CY2" s="87" t="str">
        <f t="shared" si="4"/>
        <v/>
      </c>
      <c r="CZ2" s="87" t="str">
        <f t="shared" si="4"/>
        <v/>
      </c>
      <c r="DA2" s="87" t="str">
        <f t="shared" si="4"/>
        <v/>
      </c>
      <c r="DB2" s="87" t="str">
        <f t="shared" si="4"/>
        <v/>
      </c>
      <c r="DC2" s="87" t="str">
        <f t="shared" si="4"/>
        <v/>
      </c>
      <c r="DD2" s="87" t="str">
        <f t="shared" si="4"/>
        <v/>
      </c>
      <c r="DE2" s="87" t="str">
        <f t="shared" si="4"/>
        <v/>
      </c>
      <c r="DF2" s="87" t="str">
        <f t="shared" si="4"/>
        <v/>
      </c>
      <c r="DG2" s="87" t="str">
        <f t="shared" si="4"/>
        <v/>
      </c>
      <c r="DH2" s="87" t="str">
        <f t="shared" si="4"/>
        <v/>
      </c>
      <c r="DI2" s="87" t="str">
        <f t="shared" si="4"/>
        <v/>
      </c>
      <c r="DJ2" s="87" t="str">
        <f t="shared" si="4"/>
        <v/>
      </c>
      <c r="DK2" s="87" t="str">
        <f t="shared" si="4"/>
        <v/>
      </c>
      <c r="DL2" s="87" t="str">
        <f t="shared" si="4"/>
        <v/>
      </c>
      <c r="DM2" s="87" t="str">
        <f t="shared" si="4"/>
        <v/>
      </c>
      <c r="DN2" s="87" t="str">
        <f t="shared" si="4"/>
        <v/>
      </c>
      <c r="DO2" s="87" t="str">
        <f t="shared" si="4"/>
        <v/>
      </c>
      <c r="DP2" s="87" t="str">
        <f t="shared" si="4"/>
        <v/>
      </c>
      <c r="DQ2" s="87" t="str">
        <f t="shared" si="4"/>
        <v/>
      </c>
      <c r="DR2" s="87" t="str">
        <f t="shared" si="4"/>
        <v/>
      </c>
      <c r="DS2" s="87" t="str">
        <f t="shared" si="4"/>
        <v/>
      </c>
      <c r="DT2" s="87" t="str">
        <f t="shared" si="4"/>
        <v/>
      </c>
      <c r="DU2" s="87" t="str">
        <f t="shared" si="4"/>
        <v/>
      </c>
      <c r="DV2" s="87" t="str">
        <f t="shared" si="4"/>
        <v/>
      </c>
      <c r="DW2" s="87" t="str">
        <f t="shared" si="4"/>
        <v/>
      </c>
      <c r="DX2" s="87" t="str">
        <f t="shared" si="4"/>
        <v/>
      </c>
      <c r="DY2" s="87" t="str">
        <f t="shared" si="4"/>
        <v/>
      </c>
      <c r="DZ2" s="87" t="str">
        <f t="shared" si="4"/>
        <v/>
      </c>
      <c r="EA2" s="87" t="str">
        <f t="shared" si="4"/>
        <v/>
      </c>
      <c r="EB2" s="87" t="str">
        <f t="shared" si="4"/>
        <v/>
      </c>
      <c r="EC2" s="87" t="str">
        <f t="shared" si="4"/>
        <v/>
      </c>
      <c r="ED2" s="87" t="str">
        <f t="shared" si="4"/>
        <v/>
      </c>
      <c r="EE2" s="87" t="str">
        <f t="shared" si="4"/>
        <v/>
      </c>
      <c r="EF2" s="87" t="str">
        <f t="shared" si="4"/>
        <v/>
      </c>
      <c r="EG2" s="87" t="str">
        <f t="shared" si="4"/>
        <v/>
      </c>
      <c r="EH2" s="87" t="str">
        <f t="shared" si="4"/>
        <v/>
      </c>
      <c r="EI2" s="87" t="str">
        <f t="shared" si="4"/>
        <v/>
      </c>
      <c r="EJ2" s="87" t="str">
        <f t="shared" si="4"/>
        <v/>
      </c>
      <c r="EK2" s="87" t="str">
        <f t="shared" si="4"/>
        <v/>
      </c>
      <c r="EL2" s="87" t="str">
        <f t="shared" si="4"/>
        <v/>
      </c>
      <c r="EM2" s="87" t="str">
        <f t="shared" si="4"/>
        <v/>
      </c>
      <c r="EN2" s="87" t="str">
        <f t="shared" si="4"/>
        <v/>
      </c>
      <c r="EO2" s="87" t="str">
        <f t="shared" si="4"/>
        <v/>
      </c>
      <c r="EP2" s="87" t="str">
        <f t="shared" si="4"/>
        <v/>
      </c>
      <c r="EQ2" s="87" t="str">
        <f t="shared" si="4"/>
        <v/>
      </c>
      <c r="ER2" s="87" t="str">
        <f t="shared" si="4"/>
        <v/>
      </c>
      <c r="ES2" s="87" t="str">
        <f t="shared" si="4"/>
        <v/>
      </c>
      <c r="ET2" s="87" t="str">
        <f t="shared" si="4"/>
        <v/>
      </c>
      <c r="EU2" s="87" t="str">
        <f t="shared" si="4"/>
        <v/>
      </c>
      <c r="EV2" s="87" t="str">
        <f t="shared" si="4"/>
        <v/>
      </c>
      <c r="EW2" s="87" t="str">
        <f t="shared" si="4"/>
        <v/>
      </c>
      <c r="EX2" s="87" t="str">
        <f t="shared" si="4"/>
        <v/>
      </c>
      <c r="EY2" s="87" t="str">
        <f t="shared" si="4"/>
        <v/>
      </c>
      <c r="EZ2" s="87" t="str">
        <f t="shared" si="4"/>
        <v/>
      </c>
      <c r="FA2" s="87" t="str">
        <f t="shared" si="4"/>
        <v/>
      </c>
      <c r="FB2" s="87" t="str">
        <f t="shared" si="4"/>
        <v/>
      </c>
      <c r="FC2" s="87" t="str">
        <f t="shared" si="4"/>
        <v/>
      </c>
      <c r="FD2" s="87" t="str">
        <f t="shared" si="4"/>
        <v/>
      </c>
      <c r="FE2" s="87" t="str">
        <f t="shared" si="4"/>
        <v/>
      </c>
      <c r="FF2" s="87" t="str">
        <f t="shared" si="4"/>
        <v/>
      </c>
      <c r="FG2" s="87" t="str">
        <f t="shared" ref="FG2:HR2" si="5">IF(FG3="","",FF2+1)</f>
        <v/>
      </c>
      <c r="FH2" s="87" t="str">
        <f t="shared" si="5"/>
        <v/>
      </c>
      <c r="FI2" s="87" t="str">
        <f t="shared" si="5"/>
        <v/>
      </c>
      <c r="FJ2" s="87" t="str">
        <f t="shared" si="5"/>
        <v/>
      </c>
      <c r="FK2" s="87" t="str">
        <f t="shared" si="5"/>
        <v/>
      </c>
      <c r="FL2" s="87" t="str">
        <f t="shared" si="5"/>
        <v/>
      </c>
      <c r="FM2" s="87" t="str">
        <f t="shared" si="5"/>
        <v/>
      </c>
      <c r="FN2" s="87" t="str">
        <f t="shared" si="5"/>
        <v/>
      </c>
      <c r="FO2" s="87" t="str">
        <f t="shared" si="5"/>
        <v/>
      </c>
      <c r="FP2" s="87" t="str">
        <f t="shared" si="5"/>
        <v/>
      </c>
      <c r="FQ2" s="87" t="str">
        <f t="shared" si="5"/>
        <v/>
      </c>
      <c r="FR2" s="87" t="str">
        <f t="shared" si="5"/>
        <v/>
      </c>
      <c r="FS2" s="87" t="str">
        <f t="shared" si="5"/>
        <v/>
      </c>
      <c r="FT2" s="87" t="str">
        <f t="shared" si="5"/>
        <v/>
      </c>
      <c r="FU2" s="87" t="str">
        <f t="shared" si="5"/>
        <v/>
      </c>
      <c r="FV2" s="87" t="str">
        <f t="shared" si="5"/>
        <v/>
      </c>
      <c r="FW2" s="87" t="str">
        <f t="shared" si="5"/>
        <v/>
      </c>
      <c r="FX2" s="87" t="str">
        <f t="shared" si="5"/>
        <v/>
      </c>
      <c r="FY2" s="87" t="str">
        <f t="shared" si="5"/>
        <v/>
      </c>
      <c r="FZ2" s="87" t="str">
        <f t="shared" si="5"/>
        <v/>
      </c>
      <c r="GA2" s="87" t="str">
        <f t="shared" si="5"/>
        <v/>
      </c>
      <c r="GB2" s="87" t="str">
        <f t="shared" si="5"/>
        <v/>
      </c>
      <c r="GC2" s="87" t="str">
        <f t="shared" si="5"/>
        <v/>
      </c>
      <c r="GD2" s="87" t="str">
        <f t="shared" si="5"/>
        <v/>
      </c>
      <c r="GE2" s="87" t="str">
        <f t="shared" si="5"/>
        <v/>
      </c>
      <c r="GF2" s="87" t="str">
        <f t="shared" si="5"/>
        <v/>
      </c>
      <c r="GG2" s="87" t="str">
        <f t="shared" si="5"/>
        <v/>
      </c>
      <c r="GH2" s="87" t="str">
        <f t="shared" si="5"/>
        <v/>
      </c>
      <c r="GI2" s="87" t="str">
        <f t="shared" si="5"/>
        <v/>
      </c>
      <c r="GJ2" s="87" t="str">
        <f t="shared" si="5"/>
        <v/>
      </c>
      <c r="GK2" s="87" t="str">
        <f t="shared" si="5"/>
        <v/>
      </c>
      <c r="GL2" s="87" t="str">
        <f t="shared" si="5"/>
        <v/>
      </c>
      <c r="GM2" s="87" t="str">
        <f t="shared" si="5"/>
        <v/>
      </c>
      <c r="GN2" s="87" t="str">
        <f t="shared" si="5"/>
        <v/>
      </c>
      <c r="GO2" s="87" t="str">
        <f t="shared" si="5"/>
        <v/>
      </c>
      <c r="GP2" s="87" t="str">
        <f t="shared" si="5"/>
        <v/>
      </c>
      <c r="GQ2" s="87" t="str">
        <f t="shared" si="5"/>
        <v/>
      </c>
      <c r="GR2" s="87" t="str">
        <f t="shared" si="5"/>
        <v/>
      </c>
      <c r="GS2" s="87" t="str">
        <f t="shared" si="5"/>
        <v/>
      </c>
      <c r="GT2" s="87" t="str">
        <f t="shared" si="5"/>
        <v/>
      </c>
      <c r="GU2" s="87" t="str">
        <f t="shared" si="5"/>
        <v/>
      </c>
      <c r="GV2" s="87" t="str">
        <f t="shared" si="5"/>
        <v/>
      </c>
      <c r="GW2" s="87" t="str">
        <f t="shared" si="5"/>
        <v/>
      </c>
      <c r="GX2" s="87" t="str">
        <f t="shared" si="5"/>
        <v/>
      </c>
      <c r="GY2" s="87" t="str">
        <f t="shared" si="5"/>
        <v/>
      </c>
      <c r="GZ2" s="87" t="str">
        <f t="shared" si="5"/>
        <v/>
      </c>
      <c r="HA2" s="87" t="str">
        <f t="shared" si="5"/>
        <v/>
      </c>
      <c r="HB2" s="87" t="str">
        <f t="shared" si="5"/>
        <v/>
      </c>
      <c r="HC2" s="87" t="str">
        <f t="shared" si="5"/>
        <v/>
      </c>
      <c r="HD2" s="87" t="str">
        <f t="shared" si="5"/>
        <v/>
      </c>
      <c r="HE2" s="87" t="str">
        <f t="shared" si="5"/>
        <v/>
      </c>
      <c r="HF2" s="87" t="str">
        <f t="shared" si="5"/>
        <v/>
      </c>
      <c r="HG2" s="87" t="str">
        <f t="shared" si="5"/>
        <v/>
      </c>
      <c r="HH2" s="87" t="str">
        <f t="shared" si="5"/>
        <v/>
      </c>
      <c r="HI2" s="87" t="str">
        <f t="shared" si="5"/>
        <v/>
      </c>
      <c r="HJ2" s="87" t="str">
        <f t="shared" si="5"/>
        <v/>
      </c>
      <c r="HK2" s="87" t="str">
        <f t="shared" si="5"/>
        <v/>
      </c>
      <c r="HL2" s="87" t="str">
        <f t="shared" si="5"/>
        <v/>
      </c>
      <c r="HM2" s="87" t="str">
        <f t="shared" si="5"/>
        <v/>
      </c>
      <c r="HN2" s="87" t="str">
        <f t="shared" si="5"/>
        <v/>
      </c>
      <c r="HO2" s="87" t="str">
        <f t="shared" si="5"/>
        <v/>
      </c>
      <c r="HP2" s="87" t="str">
        <f t="shared" si="5"/>
        <v/>
      </c>
      <c r="HQ2" s="87" t="str">
        <f t="shared" si="5"/>
        <v/>
      </c>
      <c r="HR2" s="87" t="str">
        <f t="shared" si="5"/>
        <v/>
      </c>
      <c r="HS2" s="87" t="str">
        <f t="shared" ref="HS2:II2" si="6">IF(HS3="","",HR2+1)</f>
        <v/>
      </c>
      <c r="HT2" s="87" t="str">
        <f t="shared" si="6"/>
        <v/>
      </c>
      <c r="HU2" s="87" t="str">
        <f t="shared" si="6"/>
        <v/>
      </c>
      <c r="HV2" s="87" t="str">
        <f t="shared" si="6"/>
        <v/>
      </c>
      <c r="HW2" s="87" t="str">
        <f t="shared" si="6"/>
        <v/>
      </c>
      <c r="HX2" s="87" t="str">
        <f t="shared" si="6"/>
        <v/>
      </c>
      <c r="HY2" s="87" t="str">
        <f t="shared" si="6"/>
        <v/>
      </c>
      <c r="HZ2" s="87" t="str">
        <f t="shared" si="6"/>
        <v/>
      </c>
      <c r="IA2" s="87" t="str">
        <f t="shared" si="6"/>
        <v/>
      </c>
      <c r="IB2" s="87" t="str">
        <f t="shared" si="6"/>
        <v/>
      </c>
      <c r="IC2" s="87" t="str">
        <f t="shared" si="6"/>
        <v/>
      </c>
      <c r="ID2" s="87" t="str">
        <f t="shared" si="6"/>
        <v/>
      </c>
      <c r="IE2" s="87" t="str">
        <f t="shared" si="6"/>
        <v/>
      </c>
      <c r="IF2" s="87" t="str">
        <f t="shared" si="6"/>
        <v/>
      </c>
      <c r="IG2" s="87" t="str">
        <f t="shared" si="6"/>
        <v/>
      </c>
      <c r="IH2" s="87" t="str">
        <f t="shared" si="6"/>
        <v/>
      </c>
      <c r="II2" s="87" t="str">
        <f t="shared" si="6"/>
        <v/>
      </c>
    </row>
    <row r="3" spans="1:243" s="93" customFormat="1" x14ac:dyDescent="0.2">
      <c r="A3" s="89" t="s">
        <v>116</v>
      </c>
      <c r="B3" s="201" t="s">
        <v>142</v>
      </c>
      <c r="C3" s="201" t="s">
        <v>142</v>
      </c>
      <c r="D3" s="201" t="s">
        <v>142</v>
      </c>
      <c r="E3" s="201" t="s">
        <v>142</v>
      </c>
      <c r="F3" s="90" t="s">
        <v>142</v>
      </c>
      <c r="G3" s="90" t="s">
        <v>517</v>
      </c>
      <c r="H3" s="90" t="s">
        <v>142</v>
      </c>
      <c r="I3" s="91" t="s">
        <v>517</v>
      </c>
      <c r="J3" s="91" t="s">
        <v>142</v>
      </c>
      <c r="K3" s="91" t="s">
        <v>517</v>
      </c>
      <c r="L3" s="91"/>
      <c r="M3" s="91"/>
      <c r="N3" s="91"/>
      <c r="O3" s="91"/>
      <c r="P3" s="91"/>
      <c r="Q3" s="91"/>
      <c r="R3" s="91"/>
      <c r="S3" s="91"/>
      <c r="T3" s="91"/>
      <c r="U3" s="91"/>
      <c r="V3" s="91"/>
      <c r="W3" s="91"/>
      <c r="X3" s="91"/>
      <c r="Y3" s="91"/>
      <c r="Z3" s="91"/>
      <c r="AA3" s="91"/>
      <c r="AB3" s="91"/>
      <c r="AC3" s="91"/>
      <c r="AD3" s="91"/>
      <c r="AE3" s="91"/>
      <c r="AF3" s="91"/>
      <c r="AG3" s="91"/>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row>
    <row r="4" spans="1:243" s="93" customFormat="1" ht="51" x14ac:dyDescent="0.2">
      <c r="A4" s="89" t="s">
        <v>117</v>
      </c>
      <c r="B4" s="202" t="s">
        <v>417</v>
      </c>
      <c r="C4" s="202" t="s">
        <v>250</v>
      </c>
      <c r="D4" s="247" t="s">
        <v>431</v>
      </c>
      <c r="E4" s="202" t="s">
        <v>495</v>
      </c>
      <c r="F4" s="90" t="s">
        <v>510</v>
      </c>
      <c r="G4" s="90" t="s">
        <v>516</v>
      </c>
      <c r="H4" s="90" t="s">
        <v>524</v>
      </c>
      <c r="I4" s="91" t="s">
        <v>530</v>
      </c>
      <c r="J4" s="90" t="s">
        <v>537</v>
      </c>
      <c r="K4" s="90" t="s">
        <v>543</v>
      </c>
      <c r="L4" s="90"/>
      <c r="M4" s="91"/>
      <c r="N4" s="91"/>
      <c r="O4" s="90"/>
      <c r="P4" s="90"/>
      <c r="Q4" s="90"/>
      <c r="R4" s="90"/>
      <c r="S4" s="90"/>
      <c r="T4" s="90"/>
      <c r="U4" s="90"/>
      <c r="V4" s="95"/>
      <c r="W4" s="90"/>
      <c r="X4" s="91"/>
      <c r="Y4" s="90"/>
      <c r="Z4" s="90"/>
      <c r="AA4" s="91"/>
      <c r="AB4" s="91"/>
      <c r="AC4" s="91"/>
      <c r="AD4" s="91"/>
      <c r="AE4" s="91"/>
      <c r="AF4" s="91"/>
      <c r="AG4" s="91"/>
      <c r="AO4" s="96"/>
      <c r="AP4" s="96"/>
      <c r="AQ4" s="96"/>
      <c r="AR4" s="96"/>
      <c r="AS4" s="96"/>
      <c r="AT4" s="96"/>
      <c r="AU4" s="96"/>
      <c r="FY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row>
    <row r="5" spans="1:243" s="101" customFormat="1" ht="38.25" x14ac:dyDescent="0.2">
      <c r="A5" s="97" t="s">
        <v>118</v>
      </c>
      <c r="B5" s="203" t="s">
        <v>418</v>
      </c>
      <c r="C5" s="204" t="s">
        <v>251</v>
      </c>
      <c r="D5" s="245" t="s">
        <v>432</v>
      </c>
      <c r="E5" s="204" t="s">
        <v>496</v>
      </c>
      <c r="F5" s="98" t="s">
        <v>343</v>
      </c>
      <c r="G5" s="98" t="s">
        <v>522</v>
      </c>
      <c r="H5" s="98" t="s">
        <v>525</v>
      </c>
      <c r="I5" s="98" t="s">
        <v>531</v>
      </c>
      <c r="J5" s="99" t="s">
        <v>538</v>
      </c>
      <c r="K5" s="98" t="s">
        <v>543</v>
      </c>
      <c r="L5" s="99"/>
      <c r="M5" s="99"/>
      <c r="N5" s="99"/>
      <c r="O5" s="98"/>
      <c r="P5" s="99"/>
      <c r="Q5" s="98"/>
      <c r="R5" s="99"/>
      <c r="S5" s="98"/>
      <c r="T5" s="99"/>
      <c r="U5" s="98"/>
      <c r="V5" s="99"/>
      <c r="W5" s="98"/>
      <c r="X5" s="98"/>
      <c r="Y5" s="99"/>
      <c r="Z5" s="99"/>
      <c r="AA5" s="99"/>
      <c r="AB5" s="99"/>
      <c r="AC5" s="99"/>
      <c r="AD5" s="99"/>
      <c r="AE5" s="99"/>
      <c r="AF5" s="99"/>
      <c r="AG5" s="99"/>
      <c r="DM5" s="102"/>
      <c r="GA5" s="103"/>
      <c r="GB5" s="103"/>
      <c r="GC5" s="103"/>
      <c r="GD5" s="103"/>
      <c r="GE5" s="103"/>
      <c r="GF5" s="103"/>
      <c r="GG5" s="103"/>
      <c r="GH5" s="103"/>
      <c r="GI5" s="103"/>
      <c r="GJ5" s="103"/>
      <c r="GK5" s="103"/>
      <c r="GL5" s="103"/>
      <c r="GM5" s="103"/>
      <c r="GN5" s="103"/>
      <c r="GO5" s="103"/>
      <c r="GP5" s="103"/>
      <c r="GQ5" s="103"/>
      <c r="GR5" s="103"/>
      <c r="GS5" s="103"/>
      <c r="GT5" s="103"/>
      <c r="GU5" s="104"/>
      <c r="GV5" s="103"/>
      <c r="GW5" s="103"/>
      <c r="GX5" s="103"/>
      <c r="GY5" s="103"/>
      <c r="GZ5" s="103"/>
    </row>
    <row r="6" spans="1:243" s="101" customFormat="1" ht="25.5" x14ac:dyDescent="0.2">
      <c r="A6" s="97" t="s">
        <v>119</v>
      </c>
      <c r="B6" s="203"/>
      <c r="C6" s="203" t="s">
        <v>252</v>
      </c>
      <c r="D6" s="245"/>
      <c r="E6" s="203" t="s">
        <v>497</v>
      </c>
      <c r="F6" s="98"/>
      <c r="G6" s="98" t="s">
        <v>523</v>
      </c>
      <c r="H6" s="98"/>
      <c r="I6" s="99"/>
      <c r="J6" s="99"/>
      <c r="K6" s="99"/>
      <c r="L6" s="99"/>
      <c r="M6" s="99"/>
      <c r="N6" s="99"/>
      <c r="O6" s="99"/>
      <c r="P6" s="99"/>
      <c r="Q6" s="99"/>
      <c r="R6" s="99"/>
      <c r="S6" s="99"/>
      <c r="T6" s="99"/>
      <c r="U6" s="99"/>
      <c r="V6" s="99"/>
      <c r="W6" s="99"/>
      <c r="X6" s="99"/>
      <c r="Y6" s="99"/>
      <c r="Z6" s="99"/>
      <c r="AA6" s="99"/>
      <c r="AB6" s="99"/>
      <c r="AC6" s="99"/>
      <c r="AD6" s="99"/>
      <c r="AE6" s="99"/>
      <c r="AF6" s="99"/>
      <c r="AG6" s="99"/>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row>
    <row r="7" spans="1:243" s="108" customFormat="1" x14ac:dyDescent="0.2">
      <c r="A7" s="89" t="s">
        <v>120</v>
      </c>
      <c r="B7" s="205" t="s">
        <v>419</v>
      </c>
      <c r="C7" s="208" t="s">
        <v>253</v>
      </c>
      <c r="D7" s="248"/>
      <c r="E7" s="208" t="s">
        <v>498</v>
      </c>
      <c r="F7" s="105" t="s">
        <v>511</v>
      </c>
      <c r="G7" s="105"/>
      <c r="H7" s="105" t="s">
        <v>526</v>
      </c>
      <c r="I7" s="106" t="s">
        <v>532</v>
      </c>
      <c r="J7" s="106" t="s">
        <v>539</v>
      </c>
      <c r="K7" s="105" t="s">
        <v>253</v>
      </c>
      <c r="L7" s="106"/>
      <c r="M7" s="106"/>
      <c r="N7" s="106"/>
      <c r="O7" s="105"/>
      <c r="P7" s="106"/>
      <c r="Q7" s="105"/>
      <c r="R7" s="106"/>
      <c r="S7" s="106"/>
      <c r="T7" s="106"/>
      <c r="U7" s="106"/>
      <c r="V7" s="106"/>
      <c r="W7" s="106"/>
      <c r="X7" s="106"/>
      <c r="Y7" s="106"/>
      <c r="Z7" s="106"/>
      <c r="AA7" s="106"/>
      <c r="AB7" s="106"/>
      <c r="AC7" s="106"/>
      <c r="AD7" s="106"/>
      <c r="AE7" s="106"/>
      <c r="AF7" s="106"/>
      <c r="AG7" s="106"/>
      <c r="GA7" s="109"/>
      <c r="GB7" s="109"/>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row>
    <row r="8" spans="1:243" s="108" customFormat="1" x14ac:dyDescent="0.2">
      <c r="A8" s="89" t="s">
        <v>121</v>
      </c>
      <c r="B8" s="205"/>
      <c r="C8" s="205"/>
      <c r="D8" s="248"/>
      <c r="E8" s="205"/>
      <c r="F8" s="105"/>
      <c r="G8" s="105"/>
      <c r="H8" s="105"/>
      <c r="I8" s="106"/>
      <c r="J8" s="106"/>
      <c r="K8" s="106"/>
      <c r="L8" s="105"/>
      <c r="M8" s="106"/>
      <c r="N8" s="106"/>
      <c r="O8" s="106"/>
      <c r="P8" s="106"/>
      <c r="Q8" s="105"/>
      <c r="R8" s="106"/>
      <c r="S8" s="106"/>
      <c r="T8" s="106"/>
      <c r="U8" s="106"/>
      <c r="V8" s="106"/>
      <c r="W8" s="106"/>
      <c r="X8" s="106"/>
      <c r="Y8" s="106"/>
      <c r="Z8" s="106"/>
      <c r="AA8" s="106"/>
      <c r="AB8" s="106"/>
      <c r="AC8" s="106"/>
      <c r="AD8" s="106"/>
      <c r="AE8" s="106"/>
      <c r="AF8" s="106"/>
      <c r="AG8" s="106"/>
      <c r="GA8" s="109"/>
      <c r="GB8" s="109"/>
      <c r="GC8" s="109"/>
      <c r="GD8" s="109"/>
      <c r="GE8" s="109"/>
      <c r="GF8" s="109"/>
      <c r="GG8" s="109"/>
      <c r="GH8" s="109"/>
      <c r="GI8" s="109"/>
      <c r="GJ8" s="109"/>
      <c r="GK8" s="109"/>
      <c r="GL8" s="109"/>
      <c r="GM8" s="109"/>
      <c r="GN8" s="109"/>
      <c r="GO8" s="109"/>
      <c r="GP8" s="109"/>
      <c r="GQ8" s="109"/>
      <c r="GR8" s="109"/>
      <c r="GS8" s="109"/>
      <c r="GT8" s="109"/>
      <c r="GU8" s="109"/>
      <c r="GV8" s="109"/>
      <c r="GW8" s="109"/>
      <c r="GX8" s="109"/>
      <c r="GY8" s="109"/>
      <c r="GZ8" s="109"/>
    </row>
    <row r="9" spans="1:243" s="101" customFormat="1" x14ac:dyDescent="0.2">
      <c r="A9" s="97" t="s">
        <v>122</v>
      </c>
      <c r="B9" s="203" t="s">
        <v>248</v>
      </c>
      <c r="C9" s="209"/>
      <c r="D9" s="245"/>
      <c r="E9" s="209" t="s">
        <v>499</v>
      </c>
      <c r="F9" s="98"/>
      <c r="G9" s="98"/>
      <c r="H9" s="98"/>
      <c r="I9" s="99"/>
      <c r="J9" s="98"/>
      <c r="K9" s="98"/>
      <c r="L9" s="99"/>
      <c r="M9" s="99"/>
      <c r="N9" s="99"/>
      <c r="O9" s="110"/>
      <c r="P9" s="99"/>
      <c r="Q9" s="98"/>
      <c r="R9" s="98"/>
      <c r="S9" s="98"/>
      <c r="T9" s="99"/>
      <c r="U9" s="99"/>
      <c r="V9" s="99"/>
      <c r="W9" s="99"/>
      <c r="X9" s="99"/>
      <c r="Y9" s="99"/>
      <c r="Z9" s="99"/>
      <c r="AA9" s="99"/>
      <c r="AB9" s="99"/>
      <c r="AC9" s="99"/>
      <c r="AD9" s="99"/>
      <c r="AE9" s="99"/>
      <c r="AF9" s="99"/>
      <c r="AG9" s="99"/>
      <c r="AW9" s="102"/>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row>
    <row r="10" spans="1:243" s="101" customFormat="1" ht="25.5" x14ac:dyDescent="0.2">
      <c r="A10" s="97" t="s">
        <v>123</v>
      </c>
      <c r="B10" s="203" t="s">
        <v>418</v>
      </c>
      <c r="C10" s="204" t="s">
        <v>254</v>
      </c>
      <c r="D10" s="245" t="s">
        <v>432</v>
      </c>
      <c r="E10" s="203" t="s">
        <v>497</v>
      </c>
      <c r="F10" s="98" t="s">
        <v>343</v>
      </c>
      <c r="G10" s="98" t="s">
        <v>520</v>
      </c>
      <c r="H10" s="98"/>
      <c r="I10" s="99" t="s">
        <v>533</v>
      </c>
      <c r="J10" s="99" t="s">
        <v>538</v>
      </c>
      <c r="K10" s="99"/>
      <c r="L10" s="99"/>
      <c r="M10" s="99"/>
      <c r="N10" s="99"/>
      <c r="O10" s="98"/>
      <c r="P10" s="99"/>
      <c r="Q10" s="99"/>
      <c r="R10" s="99"/>
      <c r="S10" s="99"/>
      <c r="T10" s="99"/>
      <c r="U10" s="99"/>
      <c r="V10" s="99"/>
      <c r="W10" s="99"/>
      <c r="X10" s="99"/>
      <c r="Y10" s="99"/>
      <c r="Z10" s="99"/>
      <c r="AA10" s="99"/>
      <c r="AB10" s="99"/>
      <c r="AC10" s="99"/>
      <c r="AD10" s="99"/>
      <c r="AE10" s="99"/>
      <c r="AF10" s="99"/>
      <c r="AG10" s="99"/>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row>
    <row r="11" spans="1:243" s="108" customFormat="1" x14ac:dyDescent="0.2">
      <c r="A11" s="89" t="s">
        <v>124</v>
      </c>
      <c r="B11" s="205"/>
      <c r="C11" s="205"/>
      <c r="D11" s="248"/>
      <c r="E11" s="205"/>
      <c r="F11" s="105"/>
      <c r="G11" s="105"/>
      <c r="H11" s="105"/>
      <c r="I11" s="106"/>
      <c r="J11" s="106"/>
      <c r="K11" s="106"/>
      <c r="L11" s="106"/>
      <c r="M11" s="106"/>
      <c r="N11" s="106"/>
      <c r="O11" s="106"/>
      <c r="P11" s="106"/>
      <c r="Q11" s="105"/>
      <c r="R11" s="106"/>
      <c r="S11" s="106"/>
      <c r="T11" s="106"/>
      <c r="U11" s="106"/>
      <c r="V11" s="105"/>
      <c r="W11" s="106"/>
      <c r="X11" s="106"/>
      <c r="Y11" s="106"/>
      <c r="Z11" s="106"/>
      <c r="AA11" s="106"/>
      <c r="AB11" s="106"/>
      <c r="AC11" s="106"/>
      <c r="AD11" s="106"/>
      <c r="AE11" s="106"/>
      <c r="AF11" s="106"/>
      <c r="AG11" s="106"/>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row>
    <row r="12" spans="1:243" s="108" customFormat="1" ht="25.5" x14ac:dyDescent="0.2">
      <c r="A12" s="89" t="s">
        <v>125</v>
      </c>
      <c r="B12" s="205"/>
      <c r="C12" s="205" t="s">
        <v>255</v>
      </c>
      <c r="D12" s="107"/>
      <c r="E12" s="205" t="s">
        <v>500</v>
      </c>
      <c r="F12" s="105"/>
      <c r="G12" s="105"/>
      <c r="H12" s="105"/>
      <c r="I12" s="106"/>
      <c r="J12" s="106"/>
      <c r="K12" s="106"/>
      <c r="L12" s="106"/>
      <c r="M12" s="106"/>
      <c r="N12" s="106"/>
      <c r="O12" s="106"/>
      <c r="P12" s="106"/>
      <c r="Q12" s="105"/>
      <c r="R12" s="106"/>
      <c r="S12" s="106"/>
      <c r="T12" s="106"/>
      <c r="U12" s="106"/>
      <c r="V12" s="105"/>
      <c r="W12" s="106"/>
      <c r="X12" s="106"/>
      <c r="Y12" s="106"/>
      <c r="Z12" s="106"/>
      <c r="AA12" s="106"/>
      <c r="AB12" s="106"/>
      <c r="AC12" s="106"/>
      <c r="AD12" s="106"/>
      <c r="AE12" s="106"/>
      <c r="AF12" s="106"/>
      <c r="AG12" s="106"/>
      <c r="GA12" s="109"/>
      <c r="GB12" s="109"/>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row>
    <row r="13" spans="1:243" s="101" customFormat="1" x14ac:dyDescent="0.2">
      <c r="A13" s="97" t="s">
        <v>126</v>
      </c>
      <c r="B13" s="203"/>
      <c r="C13" s="203"/>
      <c r="D13" s="100"/>
      <c r="E13" s="203"/>
      <c r="F13" s="98"/>
      <c r="G13" s="98"/>
      <c r="H13" s="98"/>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row>
    <row r="14" spans="1:243" s="101" customFormat="1" x14ac:dyDescent="0.2">
      <c r="A14" s="97" t="s">
        <v>127</v>
      </c>
      <c r="B14" s="203"/>
      <c r="C14" s="203"/>
      <c r="D14" s="100"/>
      <c r="E14" s="203"/>
      <c r="F14" s="98"/>
      <c r="G14" s="98"/>
      <c r="H14" s="98"/>
      <c r="I14" s="99"/>
      <c r="J14" s="99"/>
      <c r="K14" s="99"/>
      <c r="L14" s="98"/>
      <c r="M14" s="99"/>
      <c r="N14" s="99"/>
      <c r="O14" s="99"/>
      <c r="P14" s="99"/>
      <c r="Q14" s="99"/>
      <c r="R14" s="99"/>
      <c r="S14" s="99"/>
      <c r="T14" s="99"/>
      <c r="U14" s="99"/>
      <c r="V14" s="99"/>
      <c r="W14" s="99"/>
      <c r="X14" s="99"/>
      <c r="Y14" s="99"/>
      <c r="Z14" s="99"/>
      <c r="AA14" s="99"/>
      <c r="AB14" s="99"/>
      <c r="AC14" s="99"/>
      <c r="AD14" s="99"/>
      <c r="AE14" s="99"/>
      <c r="AF14" s="99"/>
      <c r="AG14" s="99"/>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row>
    <row r="15" spans="1:243" s="93" customFormat="1" ht="25.5" x14ac:dyDescent="0.2">
      <c r="A15" s="89" t="s">
        <v>128</v>
      </c>
      <c r="B15" s="201"/>
      <c r="C15" s="201"/>
      <c r="D15" s="92"/>
      <c r="E15" s="201"/>
      <c r="F15" s="90"/>
      <c r="G15" s="90" t="s">
        <v>518</v>
      </c>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row>
    <row r="16" spans="1:243" s="108" customFormat="1" x14ac:dyDescent="0.2">
      <c r="A16" s="89" t="s">
        <v>129</v>
      </c>
      <c r="B16" s="205"/>
      <c r="C16" s="205"/>
      <c r="D16" s="107"/>
      <c r="E16" s="205"/>
      <c r="F16" s="105"/>
      <c r="G16" s="105"/>
      <c r="H16" s="105"/>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CA16" s="93"/>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row>
    <row r="17" spans="1:208" s="114" customFormat="1" x14ac:dyDescent="0.2">
      <c r="A17" s="97" t="s">
        <v>130</v>
      </c>
      <c r="B17" s="206"/>
      <c r="C17" s="206"/>
      <c r="D17" s="113"/>
      <c r="E17" s="206"/>
      <c r="F17" s="111"/>
      <c r="G17" s="111"/>
      <c r="H17" s="11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row>
    <row r="18" spans="1:208" s="114" customFormat="1" x14ac:dyDescent="0.2">
      <c r="A18" s="97" t="s">
        <v>131</v>
      </c>
      <c r="B18" s="206"/>
      <c r="C18" s="206"/>
      <c r="D18" s="113"/>
      <c r="E18" s="206"/>
      <c r="F18" s="111"/>
      <c r="G18" s="111"/>
      <c r="H18" s="111"/>
      <c r="I18" s="112"/>
      <c r="J18" s="112"/>
      <c r="K18" s="112"/>
      <c r="L18" s="112"/>
      <c r="M18" s="112"/>
      <c r="N18" s="112"/>
      <c r="O18" s="112"/>
      <c r="P18" s="112"/>
      <c r="Q18" s="112"/>
      <c r="R18" s="112"/>
      <c r="S18" s="112"/>
      <c r="T18" s="112"/>
      <c r="U18" s="112"/>
      <c r="V18" s="116"/>
      <c r="W18" s="112"/>
      <c r="X18" s="112"/>
      <c r="Y18" s="112"/>
      <c r="Z18" s="112"/>
      <c r="AA18" s="112"/>
      <c r="AB18" s="112"/>
      <c r="AC18" s="112"/>
      <c r="AD18" s="112"/>
      <c r="AE18" s="112"/>
      <c r="AF18" s="112"/>
      <c r="AG18" s="112"/>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row>
    <row r="19" spans="1:208" s="93" customFormat="1" x14ac:dyDescent="0.2">
      <c r="A19" s="89" t="s">
        <v>132</v>
      </c>
      <c r="B19" s="201"/>
      <c r="C19" s="201"/>
      <c r="D19" s="92"/>
      <c r="E19" s="201"/>
      <c r="F19" s="90"/>
      <c r="G19" s="90"/>
      <c r="H19" s="90"/>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row>
    <row r="20" spans="1:208" s="121" customFormat="1" ht="38.25" x14ac:dyDescent="0.25">
      <c r="A20" s="117" t="s">
        <v>133</v>
      </c>
      <c r="B20" s="273" t="s">
        <v>420</v>
      </c>
      <c r="C20" s="214" t="s">
        <v>256</v>
      </c>
      <c r="D20" s="241" t="s">
        <v>302</v>
      </c>
      <c r="E20" s="214" t="s">
        <v>501</v>
      </c>
      <c r="F20" s="275" t="s">
        <v>509</v>
      </c>
      <c r="G20" s="275" t="s">
        <v>521</v>
      </c>
      <c r="H20" s="118" t="s">
        <v>507</v>
      </c>
      <c r="I20" s="275" t="s">
        <v>534</v>
      </c>
      <c r="J20" s="275" t="s">
        <v>508</v>
      </c>
      <c r="K20" s="276" t="s">
        <v>542</v>
      </c>
      <c r="L20" s="119"/>
      <c r="N20" s="122"/>
      <c r="O20" s="119"/>
      <c r="P20" s="119"/>
      <c r="R20" s="119"/>
      <c r="S20" s="119"/>
      <c r="T20" s="119"/>
      <c r="U20" s="119"/>
      <c r="V20" s="119"/>
      <c r="W20" s="119"/>
      <c r="X20" s="119"/>
      <c r="Y20" s="122"/>
      <c r="Z20" s="122"/>
      <c r="AA20" s="122"/>
      <c r="AB20" s="122"/>
      <c r="AC20" s="122"/>
      <c r="AD20" s="122"/>
      <c r="AE20" s="122"/>
      <c r="AF20" s="122"/>
      <c r="AG20" s="122"/>
      <c r="AH20" s="122"/>
      <c r="AI20" s="122"/>
      <c r="AJ20" s="122"/>
      <c r="AK20" s="122"/>
      <c r="AL20" s="122"/>
      <c r="AM20" s="122"/>
      <c r="AN20" s="122"/>
      <c r="AO20" s="122"/>
      <c r="AP20" s="122"/>
      <c r="AQ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V20" s="122"/>
      <c r="BW20" s="122"/>
      <c r="BX20" s="122"/>
      <c r="BY20" s="122"/>
      <c r="BZ20" s="122"/>
      <c r="CA20" s="122"/>
      <c r="CB20" s="122"/>
      <c r="CC20" s="122"/>
      <c r="CD20" s="122"/>
      <c r="CE20" s="122"/>
      <c r="CF20" s="122"/>
      <c r="CG20" s="122"/>
      <c r="CI20" s="122"/>
      <c r="CJ20" s="122"/>
      <c r="CL20" s="122"/>
      <c r="CM20" s="122"/>
      <c r="CN20" s="122"/>
      <c r="CO20" s="122"/>
      <c r="CP20" s="122"/>
      <c r="CQ20" s="122"/>
      <c r="CR20" s="122"/>
      <c r="CS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GA20" s="120"/>
      <c r="GC20" s="120"/>
      <c r="GG20" s="120"/>
      <c r="GH20" s="120"/>
      <c r="GI20" s="120"/>
      <c r="GK20" s="120"/>
      <c r="GL20" s="120"/>
      <c r="GM20" s="120"/>
      <c r="GN20" s="120"/>
      <c r="GO20" s="120"/>
      <c r="GP20" s="120"/>
      <c r="GQ20" s="120"/>
      <c r="GR20" s="120"/>
      <c r="GS20" s="120"/>
      <c r="GT20" s="120"/>
      <c r="GU20" s="120"/>
      <c r="GV20" s="120"/>
      <c r="GW20" s="120"/>
      <c r="GX20" s="120"/>
      <c r="GY20" s="120"/>
      <c r="GZ20" s="120"/>
    </row>
    <row r="21" spans="1:208" s="105" customFormat="1" ht="25.5" x14ac:dyDescent="0.25">
      <c r="A21" s="123" t="s">
        <v>134</v>
      </c>
      <c r="B21" s="207" t="s">
        <v>421</v>
      </c>
      <c r="C21" s="207" t="s">
        <v>257</v>
      </c>
      <c r="D21" s="250" t="s">
        <v>436</v>
      </c>
      <c r="E21" s="207" t="s">
        <v>435</v>
      </c>
      <c r="F21" s="124" t="s">
        <v>512</v>
      </c>
      <c r="G21" s="124" t="s">
        <v>512</v>
      </c>
      <c r="H21" s="124" t="s">
        <v>512</v>
      </c>
      <c r="I21" s="125" t="s">
        <v>512</v>
      </c>
      <c r="J21" s="125" t="s">
        <v>512</v>
      </c>
      <c r="K21" s="125" t="s">
        <v>512</v>
      </c>
      <c r="L21" s="125"/>
      <c r="N21" s="127"/>
      <c r="O21" s="125"/>
      <c r="P21" s="125"/>
      <c r="R21" s="125"/>
      <c r="S21" s="125"/>
      <c r="T21" s="125"/>
      <c r="U21" s="125"/>
      <c r="V21" s="125"/>
      <c r="W21" s="125"/>
      <c r="X21" s="125"/>
      <c r="Y21" s="127"/>
      <c r="Z21" s="127"/>
      <c r="AA21" s="127"/>
      <c r="AB21" s="127"/>
      <c r="AC21" s="127"/>
      <c r="AD21" s="127"/>
      <c r="AE21" s="127"/>
      <c r="AF21" s="127"/>
      <c r="AG21" s="127"/>
      <c r="AH21" s="127"/>
      <c r="AI21" s="127"/>
      <c r="AJ21" s="127"/>
      <c r="AK21" s="127"/>
      <c r="AL21" s="127"/>
      <c r="AM21" s="127"/>
      <c r="AN21" s="127"/>
      <c r="AO21" s="127"/>
      <c r="AP21" s="127"/>
      <c r="AQ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V21" s="127"/>
      <c r="BW21" s="127"/>
      <c r="BX21" s="127"/>
      <c r="BY21" s="127"/>
      <c r="BZ21" s="127"/>
      <c r="CA21" s="127"/>
      <c r="CB21" s="127"/>
      <c r="CC21" s="127"/>
      <c r="CD21" s="127"/>
      <c r="CE21" s="127"/>
      <c r="CF21" s="127"/>
      <c r="CG21" s="127"/>
      <c r="CI21" s="127"/>
      <c r="CJ21" s="127"/>
      <c r="CL21" s="127"/>
      <c r="CM21" s="127"/>
      <c r="CN21" s="127"/>
      <c r="CO21" s="127"/>
      <c r="CP21" s="127"/>
      <c r="CQ21" s="127"/>
      <c r="CR21" s="127"/>
      <c r="CS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GA21" s="126"/>
      <c r="GC21" s="126"/>
      <c r="GG21" s="126"/>
      <c r="GH21" s="126"/>
      <c r="GI21" s="126"/>
      <c r="GK21" s="126"/>
      <c r="GL21" s="126"/>
      <c r="GM21" s="126"/>
      <c r="GN21" s="126"/>
      <c r="GO21" s="126"/>
      <c r="GP21" s="126"/>
      <c r="GQ21" s="126"/>
      <c r="GR21" s="126"/>
      <c r="GS21" s="126"/>
      <c r="GT21" s="126"/>
      <c r="GU21" s="126"/>
      <c r="GV21" s="126"/>
      <c r="GW21" s="126"/>
      <c r="GX21" s="126"/>
      <c r="GY21" s="126"/>
      <c r="GZ21" s="126"/>
    </row>
    <row r="22" spans="1:208" s="101" customFormat="1" x14ac:dyDescent="0.2">
      <c r="A22" s="97" t="s">
        <v>135</v>
      </c>
      <c r="B22" s="203" t="s">
        <v>93</v>
      </c>
      <c r="C22" s="203"/>
      <c r="D22" s="203" t="s">
        <v>93</v>
      </c>
      <c r="E22" s="203"/>
      <c r="F22" s="98"/>
      <c r="G22" s="98"/>
      <c r="H22" s="98"/>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row>
    <row r="23" spans="1:208" s="114" customFormat="1" ht="25.5" x14ac:dyDescent="0.2">
      <c r="A23" s="97" t="s">
        <v>136</v>
      </c>
      <c r="B23" s="206" t="s">
        <v>422</v>
      </c>
      <c r="C23" s="210" t="s">
        <v>253</v>
      </c>
      <c r="D23" s="245" t="s">
        <v>430</v>
      </c>
      <c r="E23" s="210" t="s">
        <v>253</v>
      </c>
      <c r="F23" s="111"/>
      <c r="G23" s="111"/>
      <c r="H23" s="111"/>
      <c r="I23" s="99"/>
      <c r="J23" s="112"/>
      <c r="K23" s="98"/>
      <c r="L23" s="112"/>
      <c r="M23" s="112"/>
      <c r="N23" s="112"/>
      <c r="O23" s="111"/>
      <c r="P23" s="112"/>
      <c r="Q23" s="111"/>
      <c r="R23" s="112"/>
      <c r="S23" s="112"/>
      <c r="T23" s="112"/>
      <c r="U23" s="112"/>
      <c r="V23" s="111"/>
      <c r="W23" s="112"/>
      <c r="X23" s="112"/>
      <c r="Y23" s="112"/>
      <c r="Z23" s="112"/>
      <c r="AA23" s="112"/>
      <c r="AB23" s="112"/>
      <c r="AC23" s="112"/>
      <c r="AD23" s="112"/>
      <c r="AE23" s="112"/>
      <c r="AF23" s="112"/>
      <c r="AG23" s="112"/>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row>
    <row r="24" spans="1:208" s="108" customFormat="1" ht="25.5" x14ac:dyDescent="0.2">
      <c r="A24" s="89" t="s">
        <v>137</v>
      </c>
      <c r="B24" s="205" t="s">
        <v>423</v>
      </c>
      <c r="C24" s="205" t="s">
        <v>240</v>
      </c>
      <c r="D24" s="205" t="s">
        <v>240</v>
      </c>
      <c r="E24" s="205" t="s">
        <v>240</v>
      </c>
      <c r="F24" s="105"/>
      <c r="G24" s="105"/>
      <c r="H24" s="105"/>
      <c r="I24" s="91"/>
      <c r="J24" s="106"/>
      <c r="K24" s="90"/>
      <c r="L24" s="106"/>
      <c r="M24" s="106"/>
      <c r="N24" s="106"/>
      <c r="O24" s="91"/>
      <c r="P24" s="106"/>
      <c r="Q24" s="90"/>
      <c r="R24" s="106"/>
      <c r="S24" s="106"/>
      <c r="T24" s="106"/>
      <c r="U24" s="106"/>
      <c r="V24" s="106"/>
      <c r="W24" s="106"/>
      <c r="X24" s="106"/>
      <c r="Y24" s="106"/>
      <c r="Z24" s="106"/>
      <c r="AA24" s="106"/>
      <c r="AB24" s="106"/>
      <c r="AC24" s="106"/>
      <c r="AD24" s="106"/>
      <c r="AE24" s="106"/>
      <c r="AF24" s="106"/>
      <c r="AG24" s="106"/>
      <c r="GA24" s="109"/>
      <c r="GB24" s="109"/>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row>
    <row r="25" spans="1:208" s="93" customFormat="1" x14ac:dyDescent="0.2">
      <c r="A25" s="89" t="s">
        <v>138</v>
      </c>
      <c r="B25" s="201" t="s">
        <v>249</v>
      </c>
      <c r="C25" s="202"/>
      <c r="D25" s="92"/>
      <c r="E25" s="202"/>
      <c r="F25" s="90"/>
      <c r="G25" s="90"/>
      <c r="H25" s="90"/>
      <c r="I25" s="91"/>
      <c r="J25" s="91"/>
      <c r="K25" s="90"/>
      <c r="L25" s="91"/>
      <c r="M25" s="91"/>
      <c r="N25" s="91"/>
      <c r="O25" s="90"/>
      <c r="P25" s="91"/>
      <c r="Q25" s="90"/>
      <c r="R25" s="91"/>
      <c r="S25" s="91"/>
      <c r="T25" s="91"/>
      <c r="U25" s="91"/>
      <c r="V25" s="91"/>
      <c r="W25" s="91"/>
      <c r="X25" s="91"/>
      <c r="Y25" s="91"/>
      <c r="Z25" s="91"/>
      <c r="AA25" s="91"/>
      <c r="AB25" s="91"/>
      <c r="AC25" s="91"/>
      <c r="AD25" s="91"/>
      <c r="AE25" s="91"/>
      <c r="AF25" s="91"/>
      <c r="AG25" s="91"/>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row>
    <row r="26" spans="1:208" s="101" customFormat="1" ht="103.5" customHeight="1" x14ac:dyDescent="0.2">
      <c r="A26" s="102" t="s">
        <v>139</v>
      </c>
      <c r="B26" s="204" t="s">
        <v>424</v>
      </c>
      <c r="C26" s="204" t="s">
        <v>258</v>
      </c>
      <c r="D26" s="246" t="s">
        <v>433</v>
      </c>
      <c r="E26" s="204" t="s">
        <v>502</v>
      </c>
      <c r="F26" s="98" t="s">
        <v>513</v>
      </c>
      <c r="G26" s="98" t="s">
        <v>528</v>
      </c>
      <c r="H26" s="98" t="s">
        <v>527</v>
      </c>
      <c r="I26" s="128" t="s">
        <v>535</v>
      </c>
      <c r="J26" s="98" t="s">
        <v>541</v>
      </c>
      <c r="K26" s="98" t="s">
        <v>544</v>
      </c>
      <c r="L26" s="98"/>
      <c r="M26" s="98"/>
      <c r="N26" s="98"/>
      <c r="O26" s="98"/>
      <c r="P26" s="98"/>
      <c r="Q26" s="98"/>
      <c r="R26" s="98"/>
      <c r="S26" s="98"/>
      <c r="T26" s="98"/>
      <c r="U26" s="98"/>
      <c r="V26" s="98"/>
      <c r="W26" s="98"/>
      <c r="X26" s="98"/>
      <c r="Y26" s="129"/>
      <c r="Z26" s="129"/>
      <c r="AA26" s="129"/>
      <c r="AB26" s="98"/>
      <c r="AC26" s="129"/>
      <c r="AD26" s="129"/>
      <c r="AE26" s="129"/>
      <c r="AF26" s="129"/>
      <c r="AG26" s="129"/>
      <c r="AH26" s="102"/>
      <c r="AI26" s="130"/>
      <c r="AJ26" s="130"/>
      <c r="AK26" s="130"/>
      <c r="AL26" s="130"/>
      <c r="AM26" s="130"/>
      <c r="AN26" s="130"/>
      <c r="AO26" s="130"/>
      <c r="AP26" s="130"/>
      <c r="AQ26" s="130"/>
      <c r="AS26" s="102"/>
      <c r="AT26" s="102"/>
      <c r="AU26" s="102"/>
      <c r="AV26" s="102"/>
      <c r="BJ26" s="130"/>
      <c r="DQ26" s="102"/>
      <c r="DR26" s="102"/>
      <c r="GA26" s="103"/>
      <c r="GB26" s="103"/>
      <c r="GC26" s="103"/>
      <c r="GD26" s="103"/>
      <c r="GE26" s="103"/>
      <c r="GF26" s="103"/>
      <c r="GG26" s="103"/>
      <c r="GH26" s="103"/>
      <c r="GI26" s="104"/>
      <c r="GJ26" s="103"/>
      <c r="GK26" s="103"/>
      <c r="GL26" s="103"/>
      <c r="GM26" s="103"/>
      <c r="GN26" s="103"/>
      <c r="GO26" s="103"/>
      <c r="GP26" s="103"/>
      <c r="GQ26" s="103"/>
      <c r="GR26" s="103"/>
      <c r="GS26" s="103"/>
      <c r="GT26" s="103"/>
      <c r="GU26" s="103"/>
      <c r="GV26" s="103"/>
      <c r="GW26" s="103"/>
      <c r="GX26" s="103"/>
      <c r="GY26" s="131"/>
      <c r="GZ26" s="131"/>
    </row>
    <row r="27" spans="1:208" s="101" customFormat="1" ht="25.5" x14ac:dyDescent="0.25">
      <c r="A27" s="97" t="s">
        <v>140</v>
      </c>
      <c r="B27" s="203" t="s">
        <v>425</v>
      </c>
      <c r="C27" s="203"/>
      <c r="D27" s="100"/>
      <c r="E27" s="98"/>
      <c r="F27" s="98"/>
      <c r="G27" s="98"/>
      <c r="H27" s="98"/>
      <c r="I27" s="99"/>
      <c r="J27" s="99"/>
      <c r="K27" s="99"/>
      <c r="L27" s="99"/>
      <c r="M27" s="99"/>
      <c r="N27" s="99"/>
      <c r="O27" s="99"/>
      <c r="P27" s="99"/>
      <c r="Q27" s="98"/>
      <c r="R27" s="99"/>
      <c r="S27" s="99"/>
      <c r="T27" s="99"/>
      <c r="U27" s="99"/>
      <c r="V27" s="98"/>
      <c r="W27" s="99"/>
      <c r="X27" s="99"/>
      <c r="Y27" s="99"/>
      <c r="Z27" s="99"/>
      <c r="AA27" s="99"/>
      <c r="AB27" s="99"/>
      <c r="AC27" s="99"/>
      <c r="AD27" s="99"/>
      <c r="AE27" s="99"/>
      <c r="AF27" s="99"/>
      <c r="AG27" s="99"/>
    </row>
    <row r="28" spans="1:208" s="132" customFormat="1" ht="12.75" customHeight="1" x14ac:dyDescent="0.25">
      <c r="B28" s="133"/>
      <c r="C28" s="211"/>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row>
    <row r="29" spans="1:208" s="132" customFormat="1" ht="12.75" customHeight="1" x14ac:dyDescent="0.25">
      <c r="B29" s="133"/>
      <c r="C29" s="211"/>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row>
    <row r="30" spans="1:208" s="132" customFormat="1" ht="12.75" customHeight="1" x14ac:dyDescent="0.25">
      <c r="B30" s="133"/>
      <c r="C30" s="211"/>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row>
    <row r="31" spans="1:208" s="132" customFormat="1" ht="12.75" customHeight="1" x14ac:dyDescent="0.25">
      <c r="B31" s="133"/>
      <c r="C31" s="211"/>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row>
    <row r="32" spans="1:208" s="132" customFormat="1" ht="12.75" customHeight="1" x14ac:dyDescent="0.25">
      <c r="B32" s="133"/>
      <c r="C32" s="211"/>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row>
    <row r="33" spans="2:33" s="132" customFormat="1" ht="12.75" customHeight="1" x14ac:dyDescent="0.25">
      <c r="B33" s="133"/>
      <c r="C33" s="211"/>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row>
    <row r="34" spans="2:33" s="132" customFormat="1" ht="12.75" customHeight="1" x14ac:dyDescent="0.25">
      <c r="B34" s="133"/>
      <c r="C34" s="211"/>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row>
    <row r="35" spans="2:33" s="132" customFormat="1" ht="12.75" customHeight="1" x14ac:dyDescent="0.25">
      <c r="B35" s="133"/>
      <c r="C35" s="211"/>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row>
    <row r="36" spans="2:33" s="132" customFormat="1" ht="12.75" customHeight="1" x14ac:dyDescent="0.25">
      <c r="B36" s="133"/>
      <c r="C36" s="211"/>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row>
    <row r="37" spans="2:33" s="132" customFormat="1" ht="12.75" customHeight="1" x14ac:dyDescent="0.25">
      <c r="B37" s="133"/>
      <c r="C37" s="211"/>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row>
    <row r="38" spans="2:33" s="132" customFormat="1" ht="12.75" customHeight="1" x14ac:dyDescent="0.25">
      <c r="B38" s="133"/>
      <c r="C38" s="211"/>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row>
    <row r="39" spans="2:33" s="132" customFormat="1" ht="12.75" customHeight="1" x14ac:dyDescent="0.25">
      <c r="B39" s="133"/>
      <c r="C39" s="211"/>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row>
    <row r="40" spans="2:33" s="132" customFormat="1" ht="12.75" customHeight="1" x14ac:dyDescent="0.25">
      <c r="B40" s="133"/>
      <c r="C40" s="211"/>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row>
    <row r="50" spans="1:33" ht="12.75" customHeight="1" x14ac:dyDescent="0.2">
      <c r="A50" s="134" t="s">
        <v>141</v>
      </c>
    </row>
    <row r="51" spans="1:33" s="137" customFormat="1" ht="12.75" customHeight="1" x14ac:dyDescent="0.25">
      <c r="B51" s="138"/>
      <c r="C51" s="213"/>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row>
  </sheetData>
  <sheetProtection formatCells="0" insertHyperlinks="0"/>
  <dataValidations count="4">
    <dataValidation type="list" allowBlank="1" showInputMessage="1" showErrorMessage="1" prompt="Select from List." sqref="GA3:GZ3 PW3:QV3 ZS3:AAR3 AJO3:AKN3 ATK3:AUJ3 BDG3:BEF3 BNC3:BOB3 BWY3:BXX3 CGU3:CHT3 CQQ3:CRP3 DAM3:DBL3 DKI3:DLH3 DUE3:DVD3 EEA3:EEZ3 ENW3:EOV3 EXS3:EYR3 FHO3:FIN3 FRK3:FSJ3 GBG3:GCF3 GLC3:GMB3 GUY3:GVX3 HEU3:HFT3 HOQ3:HPP3 HYM3:HZL3 III3:IJH3 ISE3:ITD3 JCA3:JCZ3 JLW3:JMV3 JVS3:JWR3 KFO3:KGN3 KPK3:KQJ3 KZG3:LAF3 LJC3:LKB3 LSY3:LTX3 MCU3:MDT3 MMQ3:MNP3 MWM3:MXL3 NGI3:NHH3 NQE3:NRD3 OAA3:OAZ3 OJW3:OKV3 OTS3:OUR3 PDO3:PEN3 PNK3:POJ3 PXG3:PYF3 QHC3:QIB3 QQY3:QRX3 RAU3:RBT3 RKQ3:RLP3 RUM3:RVL3 SEI3:SFH3 SOE3:SPD3 SYA3:SYZ3 THW3:TIV3 TRS3:TSR3 UBO3:UCN3 ULK3:UMJ3 UVG3:UWF3 VFC3:VGB3 VOY3:VPX3 VYU3:VZT3 WIQ3:WJP3 WSM3:WTL3 XCI3:XDH3 GA65539:GZ65539 PW65539:QV65539 ZS65539:AAR65539 AJO65539:AKN65539 ATK65539:AUJ65539 BDG65539:BEF65539 BNC65539:BOB65539 BWY65539:BXX65539 CGU65539:CHT65539 CQQ65539:CRP65539 DAM65539:DBL65539 DKI65539:DLH65539 DUE65539:DVD65539 EEA65539:EEZ65539 ENW65539:EOV65539 EXS65539:EYR65539 FHO65539:FIN65539 FRK65539:FSJ65539 GBG65539:GCF65539 GLC65539:GMB65539 GUY65539:GVX65539 HEU65539:HFT65539 HOQ65539:HPP65539 HYM65539:HZL65539 III65539:IJH65539 ISE65539:ITD65539 JCA65539:JCZ65539 JLW65539:JMV65539 JVS65539:JWR65539 KFO65539:KGN65539 KPK65539:KQJ65539 KZG65539:LAF65539 LJC65539:LKB65539 LSY65539:LTX65539 MCU65539:MDT65539 MMQ65539:MNP65539 MWM65539:MXL65539 NGI65539:NHH65539 NQE65539:NRD65539 OAA65539:OAZ65539 OJW65539:OKV65539 OTS65539:OUR65539 PDO65539:PEN65539 PNK65539:POJ65539 PXG65539:PYF65539 QHC65539:QIB65539 QQY65539:QRX65539 RAU65539:RBT65539 RKQ65539:RLP65539 RUM65539:RVL65539 SEI65539:SFH65539 SOE65539:SPD65539 SYA65539:SYZ65539 THW65539:TIV65539 TRS65539:TSR65539 UBO65539:UCN65539 ULK65539:UMJ65539 UVG65539:UWF65539 VFC65539:VGB65539 VOY65539:VPX65539 VYU65539:VZT65539 WIQ65539:WJP65539 WSM65539:WTL65539 XCI65539:XDH65539 GA131075:GZ131075 PW131075:QV131075 ZS131075:AAR131075 AJO131075:AKN131075 ATK131075:AUJ131075 BDG131075:BEF131075 BNC131075:BOB131075 BWY131075:BXX131075 CGU131075:CHT131075 CQQ131075:CRP131075 DAM131075:DBL131075 DKI131075:DLH131075 DUE131075:DVD131075 EEA131075:EEZ131075 ENW131075:EOV131075 EXS131075:EYR131075 FHO131075:FIN131075 FRK131075:FSJ131075 GBG131075:GCF131075 GLC131075:GMB131075 GUY131075:GVX131075 HEU131075:HFT131075 HOQ131075:HPP131075 HYM131075:HZL131075 III131075:IJH131075 ISE131075:ITD131075 JCA131075:JCZ131075 JLW131075:JMV131075 JVS131075:JWR131075 KFO131075:KGN131075 KPK131075:KQJ131075 KZG131075:LAF131075 LJC131075:LKB131075 LSY131075:LTX131075 MCU131075:MDT131075 MMQ131075:MNP131075 MWM131075:MXL131075 NGI131075:NHH131075 NQE131075:NRD131075 OAA131075:OAZ131075 OJW131075:OKV131075 OTS131075:OUR131075 PDO131075:PEN131075 PNK131075:POJ131075 PXG131075:PYF131075 QHC131075:QIB131075 QQY131075:QRX131075 RAU131075:RBT131075 RKQ131075:RLP131075 RUM131075:RVL131075 SEI131075:SFH131075 SOE131075:SPD131075 SYA131075:SYZ131075 THW131075:TIV131075 TRS131075:TSR131075 UBO131075:UCN131075 ULK131075:UMJ131075 UVG131075:UWF131075 VFC131075:VGB131075 VOY131075:VPX131075 VYU131075:VZT131075 WIQ131075:WJP131075 WSM131075:WTL131075 XCI131075:XDH131075 GA196611:GZ196611 PW196611:QV196611 ZS196611:AAR196611 AJO196611:AKN196611 ATK196611:AUJ196611 BDG196611:BEF196611 BNC196611:BOB196611 BWY196611:BXX196611 CGU196611:CHT196611 CQQ196611:CRP196611 DAM196611:DBL196611 DKI196611:DLH196611 DUE196611:DVD196611 EEA196611:EEZ196611 ENW196611:EOV196611 EXS196611:EYR196611 FHO196611:FIN196611 FRK196611:FSJ196611 GBG196611:GCF196611 GLC196611:GMB196611 GUY196611:GVX196611 HEU196611:HFT196611 HOQ196611:HPP196611 HYM196611:HZL196611 III196611:IJH196611 ISE196611:ITD196611 JCA196611:JCZ196611 JLW196611:JMV196611 JVS196611:JWR196611 KFO196611:KGN196611 KPK196611:KQJ196611 KZG196611:LAF196611 LJC196611:LKB196611 LSY196611:LTX196611 MCU196611:MDT196611 MMQ196611:MNP196611 MWM196611:MXL196611 NGI196611:NHH196611 NQE196611:NRD196611 OAA196611:OAZ196611 OJW196611:OKV196611 OTS196611:OUR196611 PDO196611:PEN196611 PNK196611:POJ196611 PXG196611:PYF196611 QHC196611:QIB196611 QQY196611:QRX196611 RAU196611:RBT196611 RKQ196611:RLP196611 RUM196611:RVL196611 SEI196611:SFH196611 SOE196611:SPD196611 SYA196611:SYZ196611 THW196611:TIV196611 TRS196611:TSR196611 UBO196611:UCN196611 ULK196611:UMJ196611 UVG196611:UWF196611 VFC196611:VGB196611 VOY196611:VPX196611 VYU196611:VZT196611 WIQ196611:WJP196611 WSM196611:WTL196611 XCI196611:XDH196611 GA262147:GZ262147 PW262147:QV262147 ZS262147:AAR262147 AJO262147:AKN262147 ATK262147:AUJ262147 BDG262147:BEF262147 BNC262147:BOB262147 BWY262147:BXX262147 CGU262147:CHT262147 CQQ262147:CRP262147 DAM262147:DBL262147 DKI262147:DLH262147 DUE262147:DVD262147 EEA262147:EEZ262147 ENW262147:EOV262147 EXS262147:EYR262147 FHO262147:FIN262147 FRK262147:FSJ262147 GBG262147:GCF262147 GLC262147:GMB262147 GUY262147:GVX262147 HEU262147:HFT262147 HOQ262147:HPP262147 HYM262147:HZL262147 III262147:IJH262147 ISE262147:ITD262147 JCA262147:JCZ262147 JLW262147:JMV262147 JVS262147:JWR262147 KFO262147:KGN262147 KPK262147:KQJ262147 KZG262147:LAF262147 LJC262147:LKB262147 LSY262147:LTX262147 MCU262147:MDT262147 MMQ262147:MNP262147 MWM262147:MXL262147 NGI262147:NHH262147 NQE262147:NRD262147 OAA262147:OAZ262147 OJW262147:OKV262147 OTS262147:OUR262147 PDO262147:PEN262147 PNK262147:POJ262147 PXG262147:PYF262147 QHC262147:QIB262147 QQY262147:QRX262147 RAU262147:RBT262147 RKQ262147:RLP262147 RUM262147:RVL262147 SEI262147:SFH262147 SOE262147:SPD262147 SYA262147:SYZ262147 THW262147:TIV262147 TRS262147:TSR262147 UBO262147:UCN262147 ULK262147:UMJ262147 UVG262147:UWF262147 VFC262147:VGB262147 VOY262147:VPX262147 VYU262147:VZT262147 WIQ262147:WJP262147 WSM262147:WTL262147 XCI262147:XDH262147 GA327683:GZ327683 PW327683:QV327683 ZS327683:AAR327683 AJO327683:AKN327683 ATK327683:AUJ327683 BDG327683:BEF327683 BNC327683:BOB327683 BWY327683:BXX327683 CGU327683:CHT327683 CQQ327683:CRP327683 DAM327683:DBL327683 DKI327683:DLH327683 DUE327683:DVD327683 EEA327683:EEZ327683 ENW327683:EOV327683 EXS327683:EYR327683 FHO327683:FIN327683 FRK327683:FSJ327683 GBG327683:GCF327683 GLC327683:GMB327683 GUY327683:GVX327683 HEU327683:HFT327683 HOQ327683:HPP327683 HYM327683:HZL327683 III327683:IJH327683 ISE327683:ITD327683 JCA327683:JCZ327683 JLW327683:JMV327683 JVS327683:JWR327683 KFO327683:KGN327683 KPK327683:KQJ327683 KZG327683:LAF327683 LJC327683:LKB327683 LSY327683:LTX327683 MCU327683:MDT327683 MMQ327683:MNP327683 MWM327683:MXL327683 NGI327683:NHH327683 NQE327683:NRD327683 OAA327683:OAZ327683 OJW327683:OKV327683 OTS327683:OUR327683 PDO327683:PEN327683 PNK327683:POJ327683 PXG327683:PYF327683 QHC327683:QIB327683 QQY327683:QRX327683 RAU327683:RBT327683 RKQ327683:RLP327683 RUM327683:RVL327683 SEI327683:SFH327683 SOE327683:SPD327683 SYA327683:SYZ327683 THW327683:TIV327683 TRS327683:TSR327683 UBO327683:UCN327683 ULK327683:UMJ327683 UVG327683:UWF327683 VFC327683:VGB327683 VOY327683:VPX327683 VYU327683:VZT327683 WIQ327683:WJP327683 WSM327683:WTL327683 XCI327683:XDH327683 GA393219:GZ393219 PW393219:QV393219 ZS393219:AAR393219 AJO393219:AKN393219 ATK393219:AUJ393219 BDG393219:BEF393219 BNC393219:BOB393219 BWY393219:BXX393219 CGU393219:CHT393219 CQQ393219:CRP393219 DAM393219:DBL393219 DKI393219:DLH393219 DUE393219:DVD393219 EEA393219:EEZ393219 ENW393219:EOV393219 EXS393219:EYR393219 FHO393219:FIN393219 FRK393219:FSJ393219 GBG393219:GCF393219 GLC393219:GMB393219 GUY393219:GVX393219 HEU393219:HFT393219 HOQ393219:HPP393219 HYM393219:HZL393219 III393219:IJH393219 ISE393219:ITD393219 JCA393219:JCZ393219 JLW393219:JMV393219 JVS393219:JWR393219 KFO393219:KGN393219 KPK393219:KQJ393219 KZG393219:LAF393219 LJC393219:LKB393219 LSY393219:LTX393219 MCU393219:MDT393219 MMQ393219:MNP393219 MWM393219:MXL393219 NGI393219:NHH393219 NQE393219:NRD393219 OAA393219:OAZ393219 OJW393219:OKV393219 OTS393219:OUR393219 PDO393219:PEN393219 PNK393219:POJ393219 PXG393219:PYF393219 QHC393219:QIB393219 QQY393219:QRX393219 RAU393219:RBT393219 RKQ393219:RLP393219 RUM393219:RVL393219 SEI393219:SFH393219 SOE393219:SPD393219 SYA393219:SYZ393219 THW393219:TIV393219 TRS393219:TSR393219 UBO393219:UCN393219 ULK393219:UMJ393219 UVG393219:UWF393219 VFC393219:VGB393219 VOY393219:VPX393219 VYU393219:VZT393219 WIQ393219:WJP393219 WSM393219:WTL393219 XCI393219:XDH393219 GA458755:GZ458755 PW458755:QV458755 ZS458755:AAR458755 AJO458755:AKN458755 ATK458755:AUJ458755 BDG458755:BEF458755 BNC458755:BOB458755 BWY458755:BXX458755 CGU458755:CHT458755 CQQ458755:CRP458755 DAM458755:DBL458755 DKI458755:DLH458755 DUE458755:DVD458755 EEA458755:EEZ458755 ENW458755:EOV458755 EXS458755:EYR458755 FHO458755:FIN458755 FRK458755:FSJ458755 GBG458755:GCF458755 GLC458755:GMB458755 GUY458755:GVX458755 HEU458755:HFT458755 HOQ458755:HPP458755 HYM458755:HZL458755 III458755:IJH458755 ISE458755:ITD458755 JCA458755:JCZ458755 JLW458755:JMV458755 JVS458755:JWR458755 KFO458755:KGN458755 KPK458755:KQJ458755 KZG458755:LAF458755 LJC458755:LKB458755 LSY458755:LTX458755 MCU458755:MDT458755 MMQ458755:MNP458755 MWM458755:MXL458755 NGI458755:NHH458755 NQE458755:NRD458755 OAA458755:OAZ458755 OJW458755:OKV458755 OTS458755:OUR458755 PDO458755:PEN458755 PNK458755:POJ458755 PXG458755:PYF458755 QHC458755:QIB458755 QQY458755:QRX458755 RAU458755:RBT458755 RKQ458755:RLP458755 RUM458755:RVL458755 SEI458755:SFH458755 SOE458755:SPD458755 SYA458755:SYZ458755 THW458755:TIV458755 TRS458755:TSR458755 UBO458755:UCN458755 ULK458755:UMJ458755 UVG458755:UWF458755 VFC458755:VGB458755 VOY458755:VPX458755 VYU458755:VZT458755 WIQ458755:WJP458755 WSM458755:WTL458755 XCI458755:XDH458755 GA524291:GZ524291 PW524291:QV524291 ZS524291:AAR524291 AJO524291:AKN524291 ATK524291:AUJ524291 BDG524291:BEF524291 BNC524291:BOB524291 BWY524291:BXX524291 CGU524291:CHT524291 CQQ524291:CRP524291 DAM524291:DBL524291 DKI524291:DLH524291 DUE524291:DVD524291 EEA524291:EEZ524291 ENW524291:EOV524291 EXS524291:EYR524291 FHO524291:FIN524291 FRK524291:FSJ524291 GBG524291:GCF524291 GLC524291:GMB524291 GUY524291:GVX524291 HEU524291:HFT524291 HOQ524291:HPP524291 HYM524291:HZL524291 III524291:IJH524291 ISE524291:ITD524291 JCA524291:JCZ524291 JLW524291:JMV524291 JVS524291:JWR524291 KFO524291:KGN524291 KPK524291:KQJ524291 KZG524291:LAF524291 LJC524291:LKB524291 LSY524291:LTX524291 MCU524291:MDT524291 MMQ524291:MNP524291 MWM524291:MXL524291 NGI524291:NHH524291 NQE524291:NRD524291 OAA524291:OAZ524291 OJW524291:OKV524291 OTS524291:OUR524291 PDO524291:PEN524291 PNK524291:POJ524291 PXG524291:PYF524291 QHC524291:QIB524291 QQY524291:QRX524291 RAU524291:RBT524291 RKQ524291:RLP524291 RUM524291:RVL524291 SEI524291:SFH524291 SOE524291:SPD524291 SYA524291:SYZ524291 THW524291:TIV524291 TRS524291:TSR524291 UBO524291:UCN524291 ULK524291:UMJ524291 UVG524291:UWF524291 VFC524291:VGB524291 VOY524291:VPX524291 VYU524291:VZT524291 WIQ524291:WJP524291 WSM524291:WTL524291 XCI524291:XDH524291 GA589827:GZ589827 PW589827:QV589827 ZS589827:AAR589827 AJO589827:AKN589827 ATK589827:AUJ589827 BDG589827:BEF589827 BNC589827:BOB589827 BWY589827:BXX589827 CGU589827:CHT589827 CQQ589827:CRP589827 DAM589827:DBL589827 DKI589827:DLH589827 DUE589827:DVD589827 EEA589827:EEZ589827 ENW589827:EOV589827 EXS589827:EYR589827 FHO589827:FIN589827 FRK589827:FSJ589827 GBG589827:GCF589827 GLC589827:GMB589827 GUY589827:GVX589827 HEU589827:HFT589827 HOQ589827:HPP589827 HYM589827:HZL589827 III589827:IJH589827 ISE589827:ITD589827 JCA589827:JCZ589827 JLW589827:JMV589827 JVS589827:JWR589827 KFO589827:KGN589827 KPK589827:KQJ589827 KZG589827:LAF589827 LJC589827:LKB589827 LSY589827:LTX589827 MCU589827:MDT589827 MMQ589827:MNP589827 MWM589827:MXL589827 NGI589827:NHH589827 NQE589827:NRD589827 OAA589827:OAZ589827 OJW589827:OKV589827 OTS589827:OUR589827 PDO589827:PEN589827 PNK589827:POJ589827 PXG589827:PYF589827 QHC589827:QIB589827 QQY589827:QRX589827 RAU589827:RBT589827 RKQ589827:RLP589827 RUM589827:RVL589827 SEI589827:SFH589827 SOE589827:SPD589827 SYA589827:SYZ589827 THW589827:TIV589827 TRS589827:TSR589827 UBO589827:UCN589827 ULK589827:UMJ589827 UVG589827:UWF589827 VFC589827:VGB589827 VOY589827:VPX589827 VYU589827:VZT589827 WIQ589827:WJP589827 WSM589827:WTL589827 XCI589827:XDH589827 GA655363:GZ655363 PW655363:QV655363 ZS655363:AAR655363 AJO655363:AKN655363 ATK655363:AUJ655363 BDG655363:BEF655363 BNC655363:BOB655363 BWY655363:BXX655363 CGU655363:CHT655363 CQQ655363:CRP655363 DAM655363:DBL655363 DKI655363:DLH655363 DUE655363:DVD655363 EEA655363:EEZ655363 ENW655363:EOV655363 EXS655363:EYR655363 FHO655363:FIN655363 FRK655363:FSJ655363 GBG655363:GCF655363 GLC655363:GMB655363 GUY655363:GVX655363 HEU655363:HFT655363 HOQ655363:HPP655363 HYM655363:HZL655363 III655363:IJH655363 ISE655363:ITD655363 JCA655363:JCZ655363 JLW655363:JMV655363 JVS655363:JWR655363 KFO655363:KGN655363 KPK655363:KQJ655363 KZG655363:LAF655363 LJC655363:LKB655363 LSY655363:LTX655363 MCU655363:MDT655363 MMQ655363:MNP655363 MWM655363:MXL655363 NGI655363:NHH655363 NQE655363:NRD655363 OAA655363:OAZ655363 OJW655363:OKV655363 OTS655363:OUR655363 PDO655363:PEN655363 PNK655363:POJ655363 PXG655363:PYF655363 QHC655363:QIB655363 QQY655363:QRX655363 RAU655363:RBT655363 RKQ655363:RLP655363 RUM655363:RVL655363 SEI655363:SFH655363 SOE655363:SPD655363 SYA655363:SYZ655363 THW655363:TIV655363 TRS655363:TSR655363 UBO655363:UCN655363 ULK655363:UMJ655363 UVG655363:UWF655363 VFC655363:VGB655363 VOY655363:VPX655363 VYU655363:VZT655363 WIQ655363:WJP655363 WSM655363:WTL655363 XCI655363:XDH655363 GA720899:GZ720899 PW720899:QV720899 ZS720899:AAR720899 AJO720899:AKN720899 ATK720899:AUJ720899 BDG720899:BEF720899 BNC720899:BOB720899 BWY720899:BXX720899 CGU720899:CHT720899 CQQ720899:CRP720899 DAM720899:DBL720899 DKI720899:DLH720899 DUE720899:DVD720899 EEA720899:EEZ720899 ENW720899:EOV720899 EXS720899:EYR720899 FHO720899:FIN720899 FRK720899:FSJ720899 GBG720899:GCF720899 GLC720899:GMB720899 GUY720899:GVX720899 HEU720899:HFT720899 HOQ720899:HPP720899 HYM720899:HZL720899 III720899:IJH720899 ISE720899:ITD720899 JCA720899:JCZ720899 JLW720899:JMV720899 JVS720899:JWR720899 KFO720899:KGN720899 KPK720899:KQJ720899 KZG720899:LAF720899 LJC720899:LKB720899 LSY720899:LTX720899 MCU720899:MDT720899 MMQ720899:MNP720899 MWM720899:MXL720899 NGI720899:NHH720899 NQE720899:NRD720899 OAA720899:OAZ720899 OJW720899:OKV720899 OTS720899:OUR720899 PDO720899:PEN720899 PNK720899:POJ720899 PXG720899:PYF720899 QHC720899:QIB720899 QQY720899:QRX720899 RAU720899:RBT720899 RKQ720899:RLP720899 RUM720899:RVL720899 SEI720899:SFH720899 SOE720899:SPD720899 SYA720899:SYZ720899 THW720899:TIV720899 TRS720899:TSR720899 UBO720899:UCN720899 ULK720899:UMJ720899 UVG720899:UWF720899 VFC720899:VGB720899 VOY720899:VPX720899 VYU720899:VZT720899 WIQ720899:WJP720899 WSM720899:WTL720899 XCI720899:XDH720899 GA786435:GZ786435 PW786435:QV786435 ZS786435:AAR786435 AJO786435:AKN786435 ATK786435:AUJ786435 BDG786435:BEF786435 BNC786435:BOB786435 BWY786435:BXX786435 CGU786435:CHT786435 CQQ786435:CRP786435 DAM786435:DBL786435 DKI786435:DLH786435 DUE786435:DVD786435 EEA786435:EEZ786435 ENW786435:EOV786435 EXS786435:EYR786435 FHO786435:FIN786435 FRK786435:FSJ786435 GBG786435:GCF786435 GLC786435:GMB786435 GUY786435:GVX786435 HEU786435:HFT786435 HOQ786435:HPP786435 HYM786435:HZL786435 III786435:IJH786435 ISE786435:ITD786435 JCA786435:JCZ786435 JLW786435:JMV786435 JVS786435:JWR786435 KFO786435:KGN786435 KPK786435:KQJ786435 KZG786435:LAF786435 LJC786435:LKB786435 LSY786435:LTX786435 MCU786435:MDT786435 MMQ786435:MNP786435 MWM786435:MXL786435 NGI786435:NHH786435 NQE786435:NRD786435 OAA786435:OAZ786435 OJW786435:OKV786435 OTS786435:OUR786435 PDO786435:PEN786435 PNK786435:POJ786435 PXG786435:PYF786435 QHC786435:QIB786435 QQY786435:QRX786435 RAU786435:RBT786435 RKQ786435:RLP786435 RUM786435:RVL786435 SEI786435:SFH786435 SOE786435:SPD786435 SYA786435:SYZ786435 THW786435:TIV786435 TRS786435:TSR786435 UBO786435:UCN786435 ULK786435:UMJ786435 UVG786435:UWF786435 VFC786435:VGB786435 VOY786435:VPX786435 VYU786435:VZT786435 WIQ786435:WJP786435 WSM786435:WTL786435 XCI786435:XDH786435 GA851971:GZ851971 PW851971:QV851971 ZS851971:AAR851971 AJO851971:AKN851971 ATK851971:AUJ851971 BDG851971:BEF851971 BNC851971:BOB851971 BWY851971:BXX851971 CGU851971:CHT851971 CQQ851971:CRP851971 DAM851971:DBL851971 DKI851971:DLH851971 DUE851971:DVD851971 EEA851971:EEZ851971 ENW851971:EOV851971 EXS851971:EYR851971 FHO851971:FIN851971 FRK851971:FSJ851971 GBG851971:GCF851971 GLC851971:GMB851971 GUY851971:GVX851971 HEU851971:HFT851971 HOQ851971:HPP851971 HYM851971:HZL851971 III851971:IJH851971 ISE851971:ITD851971 JCA851971:JCZ851971 JLW851971:JMV851971 JVS851971:JWR851971 KFO851971:KGN851971 KPK851971:KQJ851971 KZG851971:LAF851971 LJC851971:LKB851971 LSY851971:LTX851971 MCU851971:MDT851971 MMQ851971:MNP851971 MWM851971:MXL851971 NGI851971:NHH851971 NQE851971:NRD851971 OAA851971:OAZ851971 OJW851971:OKV851971 OTS851971:OUR851971 PDO851971:PEN851971 PNK851971:POJ851971 PXG851971:PYF851971 QHC851971:QIB851971 QQY851971:QRX851971 RAU851971:RBT851971 RKQ851971:RLP851971 RUM851971:RVL851971 SEI851971:SFH851971 SOE851971:SPD851971 SYA851971:SYZ851971 THW851971:TIV851971 TRS851971:TSR851971 UBO851971:UCN851971 ULK851971:UMJ851971 UVG851971:UWF851971 VFC851971:VGB851971 VOY851971:VPX851971 VYU851971:VZT851971 WIQ851971:WJP851971 WSM851971:WTL851971 XCI851971:XDH851971 GA917507:GZ917507 PW917507:QV917507 ZS917507:AAR917507 AJO917507:AKN917507 ATK917507:AUJ917507 BDG917507:BEF917507 BNC917507:BOB917507 BWY917507:BXX917507 CGU917507:CHT917507 CQQ917507:CRP917507 DAM917507:DBL917507 DKI917507:DLH917507 DUE917507:DVD917507 EEA917507:EEZ917507 ENW917507:EOV917507 EXS917507:EYR917507 FHO917507:FIN917507 FRK917507:FSJ917507 GBG917507:GCF917507 GLC917507:GMB917507 GUY917507:GVX917507 HEU917507:HFT917507 HOQ917507:HPP917507 HYM917507:HZL917507 III917507:IJH917507 ISE917507:ITD917507 JCA917507:JCZ917507 JLW917507:JMV917507 JVS917507:JWR917507 KFO917507:KGN917507 KPK917507:KQJ917507 KZG917507:LAF917507 LJC917507:LKB917507 LSY917507:LTX917507 MCU917507:MDT917507 MMQ917507:MNP917507 MWM917507:MXL917507 NGI917507:NHH917507 NQE917507:NRD917507 OAA917507:OAZ917507 OJW917507:OKV917507 OTS917507:OUR917507 PDO917507:PEN917507 PNK917507:POJ917507 PXG917507:PYF917507 QHC917507:QIB917507 QQY917507:QRX917507 RAU917507:RBT917507 RKQ917507:RLP917507 RUM917507:RVL917507 SEI917507:SFH917507 SOE917507:SPD917507 SYA917507:SYZ917507 THW917507:TIV917507 TRS917507:TSR917507 UBO917507:UCN917507 ULK917507:UMJ917507 UVG917507:UWF917507 VFC917507:VGB917507 VOY917507:VPX917507 VYU917507:VZT917507 WIQ917507:WJP917507 WSM917507:WTL917507 XCI917507:XDH917507 GA983043:GZ983043 PW983043:QV983043 ZS983043:AAR983043 AJO983043:AKN983043 ATK983043:AUJ983043 BDG983043:BEF983043 BNC983043:BOB983043 BWY983043:BXX983043 CGU983043:CHT983043 CQQ983043:CRP983043 DAM983043:DBL983043 DKI983043:DLH983043 DUE983043:DVD983043 EEA983043:EEZ983043 ENW983043:EOV983043 EXS983043:EYR983043 FHO983043:FIN983043 FRK983043:FSJ983043 GBG983043:GCF983043 GLC983043:GMB983043 GUY983043:GVX983043 HEU983043:HFT983043 HOQ983043:HPP983043 HYM983043:HZL983043 III983043:IJH983043 ISE983043:ITD983043 JCA983043:JCZ983043 JLW983043:JMV983043 JVS983043:JWR983043 KFO983043:KGN983043 KPK983043:KQJ983043 KZG983043:LAF983043 LJC983043:LKB983043 LSY983043:LTX983043 MCU983043:MDT983043 MMQ983043:MNP983043 MWM983043:MXL983043 NGI983043:NHH983043 NQE983043:NRD983043 OAA983043:OAZ983043 OJW983043:OKV983043 OTS983043:OUR983043 PDO983043:PEN983043 PNK983043:POJ983043 PXG983043:PYF983043 QHC983043:QIB983043 QQY983043:QRX983043 RAU983043:RBT983043 RKQ983043:RLP983043 RUM983043:RVL983043 SEI983043:SFH983043 SOE983043:SPD983043 SYA983043:SYZ983043 THW983043:TIV983043 TRS983043:TSR983043 UBO983043:UCN983043 ULK983043:UMJ983043 UVG983043:UWF983043 VFC983043:VGB983043 VOY983043:VPX983043 VYU983043:VZT983043 WIQ983043:WJP983043 WSM983043:WTL983043 XCI983043:XDH983043">
      <formula1>LstSourseType</formula1>
    </dataValidation>
    <dataValidation type="list" allowBlank="1" showInputMessage="1" showErrorMessage="1" prompt="Select from list." sqref="CA16 LW16 VS16 AFO16 APK16 AZG16 BJC16 BSY16 CCU16 CMQ16 CWM16 DGI16 DQE16 EAA16 EJW16 ETS16 FDO16 FNK16 FXG16 GHC16 GQY16 HAU16 HKQ16 HUM16 IEI16 IOE16 IYA16 JHW16 JRS16 KBO16 KLK16 KVG16 LFC16 LOY16 LYU16 MIQ16 MSM16 NCI16 NME16 NWA16 OFW16 OPS16 OZO16 PJK16 PTG16 QDC16 QMY16 QWU16 RGQ16 RQM16 SAI16 SKE16 SUA16 TDW16 TNS16 TXO16 UHK16 URG16 VBC16 VKY16 VUU16 WEQ16 WOM16 WYI16 CA65552 LW65552 VS65552 AFO65552 APK65552 AZG65552 BJC65552 BSY65552 CCU65552 CMQ65552 CWM65552 DGI65552 DQE65552 EAA65552 EJW65552 ETS65552 FDO65552 FNK65552 FXG65552 GHC65552 GQY65552 HAU65552 HKQ65552 HUM65552 IEI65552 IOE65552 IYA65552 JHW65552 JRS65552 KBO65552 KLK65552 KVG65552 LFC65552 LOY65552 LYU65552 MIQ65552 MSM65552 NCI65552 NME65552 NWA65552 OFW65552 OPS65552 OZO65552 PJK65552 PTG65552 QDC65552 QMY65552 QWU65552 RGQ65552 RQM65552 SAI65552 SKE65552 SUA65552 TDW65552 TNS65552 TXO65552 UHK65552 URG65552 VBC65552 VKY65552 VUU65552 WEQ65552 WOM65552 WYI65552 CA131088 LW131088 VS131088 AFO131088 APK131088 AZG131088 BJC131088 BSY131088 CCU131088 CMQ131088 CWM131088 DGI131088 DQE131088 EAA131088 EJW131088 ETS131088 FDO131088 FNK131088 FXG131088 GHC131088 GQY131088 HAU131088 HKQ131088 HUM131088 IEI131088 IOE131088 IYA131088 JHW131088 JRS131088 KBO131088 KLK131088 KVG131088 LFC131088 LOY131088 LYU131088 MIQ131088 MSM131088 NCI131088 NME131088 NWA131088 OFW131088 OPS131088 OZO131088 PJK131088 PTG131088 QDC131088 QMY131088 QWU131088 RGQ131088 RQM131088 SAI131088 SKE131088 SUA131088 TDW131088 TNS131088 TXO131088 UHK131088 URG131088 VBC131088 VKY131088 VUU131088 WEQ131088 WOM131088 WYI131088 CA196624 LW196624 VS196624 AFO196624 APK196624 AZG196624 BJC196624 BSY196624 CCU196624 CMQ196624 CWM196624 DGI196624 DQE196624 EAA196624 EJW196624 ETS196624 FDO196624 FNK196624 FXG196624 GHC196624 GQY196624 HAU196624 HKQ196624 HUM196624 IEI196624 IOE196624 IYA196624 JHW196624 JRS196624 KBO196624 KLK196624 KVG196624 LFC196624 LOY196624 LYU196624 MIQ196624 MSM196624 NCI196624 NME196624 NWA196624 OFW196624 OPS196624 OZO196624 PJK196624 PTG196624 QDC196624 QMY196624 QWU196624 RGQ196624 RQM196624 SAI196624 SKE196624 SUA196624 TDW196624 TNS196624 TXO196624 UHK196624 URG196624 VBC196624 VKY196624 VUU196624 WEQ196624 WOM196624 WYI196624 CA262160 LW262160 VS262160 AFO262160 APK262160 AZG262160 BJC262160 BSY262160 CCU262160 CMQ262160 CWM262160 DGI262160 DQE262160 EAA262160 EJW262160 ETS262160 FDO262160 FNK262160 FXG262160 GHC262160 GQY262160 HAU262160 HKQ262160 HUM262160 IEI262160 IOE262160 IYA262160 JHW262160 JRS262160 KBO262160 KLK262160 KVG262160 LFC262160 LOY262160 LYU262160 MIQ262160 MSM262160 NCI262160 NME262160 NWA262160 OFW262160 OPS262160 OZO262160 PJK262160 PTG262160 QDC262160 QMY262160 QWU262160 RGQ262160 RQM262160 SAI262160 SKE262160 SUA262160 TDW262160 TNS262160 TXO262160 UHK262160 URG262160 VBC262160 VKY262160 VUU262160 WEQ262160 WOM262160 WYI262160 CA327696 LW327696 VS327696 AFO327696 APK327696 AZG327696 BJC327696 BSY327696 CCU327696 CMQ327696 CWM327696 DGI327696 DQE327696 EAA327696 EJW327696 ETS327696 FDO327696 FNK327696 FXG327696 GHC327696 GQY327696 HAU327696 HKQ327696 HUM327696 IEI327696 IOE327696 IYA327696 JHW327696 JRS327696 KBO327696 KLK327696 KVG327696 LFC327696 LOY327696 LYU327696 MIQ327696 MSM327696 NCI327696 NME327696 NWA327696 OFW327696 OPS327696 OZO327696 PJK327696 PTG327696 QDC327696 QMY327696 QWU327696 RGQ327696 RQM327696 SAI327696 SKE327696 SUA327696 TDW327696 TNS327696 TXO327696 UHK327696 URG327696 VBC327696 VKY327696 VUU327696 WEQ327696 WOM327696 WYI327696 CA393232 LW393232 VS393232 AFO393232 APK393232 AZG393232 BJC393232 BSY393232 CCU393232 CMQ393232 CWM393232 DGI393232 DQE393232 EAA393232 EJW393232 ETS393232 FDO393232 FNK393232 FXG393232 GHC393232 GQY393232 HAU393232 HKQ393232 HUM393232 IEI393232 IOE393232 IYA393232 JHW393232 JRS393232 KBO393232 KLK393232 KVG393232 LFC393232 LOY393232 LYU393232 MIQ393232 MSM393232 NCI393232 NME393232 NWA393232 OFW393232 OPS393232 OZO393232 PJK393232 PTG393232 QDC393232 QMY393232 QWU393232 RGQ393232 RQM393232 SAI393232 SKE393232 SUA393232 TDW393232 TNS393232 TXO393232 UHK393232 URG393232 VBC393232 VKY393232 VUU393232 WEQ393232 WOM393232 WYI393232 CA458768 LW458768 VS458768 AFO458768 APK458768 AZG458768 BJC458768 BSY458768 CCU458768 CMQ458768 CWM458768 DGI458768 DQE458768 EAA458768 EJW458768 ETS458768 FDO458768 FNK458768 FXG458768 GHC458768 GQY458768 HAU458768 HKQ458768 HUM458768 IEI458768 IOE458768 IYA458768 JHW458768 JRS458768 KBO458768 KLK458768 KVG458768 LFC458768 LOY458768 LYU458768 MIQ458768 MSM458768 NCI458768 NME458768 NWA458768 OFW458768 OPS458768 OZO458768 PJK458768 PTG458768 QDC458768 QMY458768 QWU458768 RGQ458768 RQM458768 SAI458768 SKE458768 SUA458768 TDW458768 TNS458768 TXO458768 UHK458768 URG458768 VBC458768 VKY458768 VUU458768 WEQ458768 WOM458768 WYI458768 CA524304 LW524304 VS524304 AFO524304 APK524304 AZG524304 BJC524304 BSY524304 CCU524304 CMQ524304 CWM524304 DGI524304 DQE524304 EAA524304 EJW524304 ETS524304 FDO524304 FNK524304 FXG524304 GHC524304 GQY524304 HAU524304 HKQ524304 HUM524304 IEI524304 IOE524304 IYA524304 JHW524304 JRS524304 KBO524304 KLK524304 KVG524304 LFC524304 LOY524304 LYU524304 MIQ524304 MSM524304 NCI524304 NME524304 NWA524304 OFW524304 OPS524304 OZO524304 PJK524304 PTG524304 QDC524304 QMY524304 QWU524304 RGQ524304 RQM524304 SAI524304 SKE524304 SUA524304 TDW524304 TNS524304 TXO524304 UHK524304 URG524304 VBC524304 VKY524304 VUU524304 WEQ524304 WOM524304 WYI524304 CA589840 LW589840 VS589840 AFO589840 APK589840 AZG589840 BJC589840 BSY589840 CCU589840 CMQ589840 CWM589840 DGI589840 DQE589840 EAA589840 EJW589840 ETS589840 FDO589840 FNK589840 FXG589840 GHC589840 GQY589840 HAU589840 HKQ589840 HUM589840 IEI589840 IOE589840 IYA589840 JHW589840 JRS589840 KBO589840 KLK589840 KVG589840 LFC589840 LOY589840 LYU589840 MIQ589840 MSM589840 NCI589840 NME589840 NWA589840 OFW589840 OPS589840 OZO589840 PJK589840 PTG589840 QDC589840 QMY589840 QWU589840 RGQ589840 RQM589840 SAI589840 SKE589840 SUA589840 TDW589840 TNS589840 TXO589840 UHK589840 URG589840 VBC589840 VKY589840 VUU589840 WEQ589840 WOM589840 WYI589840 CA655376 LW655376 VS655376 AFO655376 APK655376 AZG655376 BJC655376 BSY655376 CCU655376 CMQ655376 CWM655376 DGI655376 DQE655376 EAA655376 EJW655376 ETS655376 FDO655376 FNK655376 FXG655376 GHC655376 GQY655376 HAU655376 HKQ655376 HUM655376 IEI655376 IOE655376 IYA655376 JHW655376 JRS655376 KBO655376 KLK655376 KVG655376 LFC655376 LOY655376 LYU655376 MIQ655376 MSM655376 NCI655376 NME655376 NWA655376 OFW655376 OPS655376 OZO655376 PJK655376 PTG655376 QDC655376 QMY655376 QWU655376 RGQ655376 RQM655376 SAI655376 SKE655376 SUA655376 TDW655376 TNS655376 TXO655376 UHK655376 URG655376 VBC655376 VKY655376 VUU655376 WEQ655376 WOM655376 WYI655376 CA720912 LW720912 VS720912 AFO720912 APK720912 AZG720912 BJC720912 BSY720912 CCU720912 CMQ720912 CWM720912 DGI720912 DQE720912 EAA720912 EJW720912 ETS720912 FDO720912 FNK720912 FXG720912 GHC720912 GQY720912 HAU720912 HKQ720912 HUM720912 IEI720912 IOE720912 IYA720912 JHW720912 JRS720912 KBO720912 KLK720912 KVG720912 LFC720912 LOY720912 LYU720912 MIQ720912 MSM720912 NCI720912 NME720912 NWA720912 OFW720912 OPS720912 OZO720912 PJK720912 PTG720912 QDC720912 QMY720912 QWU720912 RGQ720912 RQM720912 SAI720912 SKE720912 SUA720912 TDW720912 TNS720912 TXO720912 UHK720912 URG720912 VBC720912 VKY720912 VUU720912 WEQ720912 WOM720912 WYI720912 CA786448 LW786448 VS786448 AFO786448 APK786448 AZG786448 BJC786448 BSY786448 CCU786448 CMQ786448 CWM786448 DGI786448 DQE786448 EAA786448 EJW786448 ETS786448 FDO786448 FNK786448 FXG786448 GHC786448 GQY786448 HAU786448 HKQ786448 HUM786448 IEI786448 IOE786448 IYA786448 JHW786448 JRS786448 KBO786448 KLK786448 KVG786448 LFC786448 LOY786448 LYU786448 MIQ786448 MSM786448 NCI786448 NME786448 NWA786448 OFW786448 OPS786448 OZO786448 PJK786448 PTG786448 QDC786448 QMY786448 QWU786448 RGQ786448 RQM786448 SAI786448 SKE786448 SUA786448 TDW786448 TNS786448 TXO786448 UHK786448 URG786448 VBC786448 VKY786448 VUU786448 WEQ786448 WOM786448 WYI786448 CA851984 LW851984 VS851984 AFO851984 APK851984 AZG851984 BJC851984 BSY851984 CCU851984 CMQ851984 CWM851984 DGI851984 DQE851984 EAA851984 EJW851984 ETS851984 FDO851984 FNK851984 FXG851984 GHC851984 GQY851984 HAU851984 HKQ851984 HUM851984 IEI851984 IOE851984 IYA851984 JHW851984 JRS851984 KBO851984 KLK851984 KVG851984 LFC851984 LOY851984 LYU851984 MIQ851984 MSM851984 NCI851984 NME851984 NWA851984 OFW851984 OPS851984 OZO851984 PJK851984 PTG851984 QDC851984 QMY851984 QWU851984 RGQ851984 RQM851984 SAI851984 SKE851984 SUA851984 TDW851984 TNS851984 TXO851984 UHK851984 URG851984 VBC851984 VKY851984 VUU851984 WEQ851984 WOM851984 WYI851984 CA917520 LW917520 VS917520 AFO917520 APK917520 AZG917520 BJC917520 BSY917520 CCU917520 CMQ917520 CWM917520 DGI917520 DQE917520 EAA917520 EJW917520 ETS917520 FDO917520 FNK917520 FXG917520 GHC917520 GQY917520 HAU917520 HKQ917520 HUM917520 IEI917520 IOE917520 IYA917520 JHW917520 JRS917520 KBO917520 KLK917520 KVG917520 LFC917520 LOY917520 LYU917520 MIQ917520 MSM917520 NCI917520 NME917520 NWA917520 OFW917520 OPS917520 OZO917520 PJK917520 PTG917520 QDC917520 QMY917520 QWU917520 RGQ917520 RQM917520 SAI917520 SKE917520 SUA917520 TDW917520 TNS917520 TXO917520 UHK917520 URG917520 VBC917520 VKY917520 VUU917520 WEQ917520 WOM917520 WYI917520 CA983056 LW983056 VS983056 AFO983056 APK983056 AZG983056 BJC983056 BSY983056 CCU983056 CMQ983056 CWM983056 DGI983056 DQE983056 EAA983056 EJW983056 ETS983056 FDO983056 FNK983056 FXG983056 GHC983056 GQY983056 HAU983056 HKQ983056 HUM983056 IEI983056 IOE983056 IYA983056 JHW983056 JRS983056 KBO983056 KLK983056 KVG983056 LFC983056 LOY983056 LYU983056 MIQ983056 MSM983056 NCI983056 NME983056 NWA983056 OFW983056 OPS983056 OZO983056 PJK983056 PTG983056 QDC983056 QMY983056 QWU983056 RGQ983056 RQM983056 SAI983056 SKE983056 SUA983056 TDW983056 TNS983056 TXO983056 UHK983056 URG983056 VBC983056 VKY983056 VUU983056 WEQ983056 WOM983056 WYI983056 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ormula1>"Yes, No"</formula1>
    </dataValidation>
    <dataValidation type="list" allowBlank="1" showInputMessage="1" showErrorMessage="1" prompt="Select from List." sqref="HA3:IT3 QW3:SP3 AAS3:ACL3 AKO3:AMH3 AUK3:AWD3 BEG3:BFZ3 BOC3:BPV3 BXY3:BZR3 CHU3:CJN3 CRQ3:CTJ3 DBM3:DDF3 DLI3:DNB3 DVE3:DWX3 EFA3:EGT3 EOW3:EQP3 EYS3:FAL3 FIO3:FKH3 FSK3:FUD3 GCG3:GDZ3 GMC3:GNV3 GVY3:GXR3 HFU3:HHN3 HPQ3:HRJ3 HZM3:IBF3 IJI3:ILB3 ITE3:IUX3 JDA3:JET3 JMW3:JOP3 JWS3:JYL3 KGO3:KIH3 KQK3:KSD3 LAG3:LBZ3 LKC3:LLV3 LTY3:LVR3 MDU3:MFN3 MNQ3:MPJ3 MXM3:MZF3 NHI3:NJB3 NRE3:NSX3 OBA3:OCT3 OKW3:OMP3 OUS3:OWL3 PEO3:PGH3 POK3:PQD3 PYG3:PZZ3 QIC3:QJV3 QRY3:QTR3 RBU3:RDN3 RLQ3:RNJ3 RVM3:RXF3 SFI3:SHB3 SPE3:SQX3 SZA3:TAT3 TIW3:TKP3 TSS3:TUL3 UCO3:UEH3 UMK3:UOD3 UWG3:UXZ3 VGC3:VHV3 VPY3:VRR3 VZU3:WBN3 WJQ3:WLJ3 WTM3:WVF3 XDI3:XFD3 HA65539:IT65539 QW65539:SP65539 AAS65539:ACL65539 AKO65539:AMH65539 AUK65539:AWD65539 BEG65539:BFZ65539 BOC65539:BPV65539 BXY65539:BZR65539 CHU65539:CJN65539 CRQ65539:CTJ65539 DBM65539:DDF65539 DLI65539:DNB65539 DVE65539:DWX65539 EFA65539:EGT65539 EOW65539:EQP65539 EYS65539:FAL65539 FIO65539:FKH65539 FSK65539:FUD65539 GCG65539:GDZ65539 GMC65539:GNV65539 GVY65539:GXR65539 HFU65539:HHN65539 HPQ65539:HRJ65539 HZM65539:IBF65539 IJI65539:ILB65539 ITE65539:IUX65539 JDA65539:JET65539 JMW65539:JOP65539 JWS65539:JYL65539 KGO65539:KIH65539 KQK65539:KSD65539 LAG65539:LBZ65539 LKC65539:LLV65539 LTY65539:LVR65539 MDU65539:MFN65539 MNQ65539:MPJ65539 MXM65539:MZF65539 NHI65539:NJB65539 NRE65539:NSX65539 OBA65539:OCT65539 OKW65539:OMP65539 OUS65539:OWL65539 PEO65539:PGH65539 POK65539:PQD65539 PYG65539:PZZ65539 QIC65539:QJV65539 QRY65539:QTR65539 RBU65539:RDN65539 RLQ65539:RNJ65539 RVM65539:RXF65539 SFI65539:SHB65539 SPE65539:SQX65539 SZA65539:TAT65539 TIW65539:TKP65539 TSS65539:TUL65539 UCO65539:UEH65539 UMK65539:UOD65539 UWG65539:UXZ65539 VGC65539:VHV65539 VPY65539:VRR65539 VZU65539:WBN65539 WJQ65539:WLJ65539 WTM65539:WVF65539 XDI65539:XFD65539 HA131075:IT131075 QW131075:SP131075 AAS131075:ACL131075 AKO131075:AMH131075 AUK131075:AWD131075 BEG131075:BFZ131075 BOC131075:BPV131075 BXY131075:BZR131075 CHU131075:CJN131075 CRQ131075:CTJ131075 DBM131075:DDF131075 DLI131075:DNB131075 DVE131075:DWX131075 EFA131075:EGT131075 EOW131075:EQP131075 EYS131075:FAL131075 FIO131075:FKH131075 FSK131075:FUD131075 GCG131075:GDZ131075 GMC131075:GNV131075 GVY131075:GXR131075 HFU131075:HHN131075 HPQ131075:HRJ131075 HZM131075:IBF131075 IJI131075:ILB131075 ITE131075:IUX131075 JDA131075:JET131075 JMW131075:JOP131075 JWS131075:JYL131075 KGO131075:KIH131075 KQK131075:KSD131075 LAG131075:LBZ131075 LKC131075:LLV131075 LTY131075:LVR131075 MDU131075:MFN131075 MNQ131075:MPJ131075 MXM131075:MZF131075 NHI131075:NJB131075 NRE131075:NSX131075 OBA131075:OCT131075 OKW131075:OMP131075 OUS131075:OWL131075 PEO131075:PGH131075 POK131075:PQD131075 PYG131075:PZZ131075 QIC131075:QJV131075 QRY131075:QTR131075 RBU131075:RDN131075 RLQ131075:RNJ131075 RVM131075:RXF131075 SFI131075:SHB131075 SPE131075:SQX131075 SZA131075:TAT131075 TIW131075:TKP131075 TSS131075:TUL131075 UCO131075:UEH131075 UMK131075:UOD131075 UWG131075:UXZ131075 VGC131075:VHV131075 VPY131075:VRR131075 VZU131075:WBN131075 WJQ131075:WLJ131075 WTM131075:WVF131075 XDI131075:XFD131075 HA196611:IT196611 QW196611:SP196611 AAS196611:ACL196611 AKO196611:AMH196611 AUK196611:AWD196611 BEG196611:BFZ196611 BOC196611:BPV196611 BXY196611:BZR196611 CHU196611:CJN196611 CRQ196611:CTJ196611 DBM196611:DDF196611 DLI196611:DNB196611 DVE196611:DWX196611 EFA196611:EGT196611 EOW196611:EQP196611 EYS196611:FAL196611 FIO196611:FKH196611 FSK196611:FUD196611 GCG196611:GDZ196611 GMC196611:GNV196611 GVY196611:GXR196611 HFU196611:HHN196611 HPQ196611:HRJ196611 HZM196611:IBF196611 IJI196611:ILB196611 ITE196611:IUX196611 JDA196611:JET196611 JMW196611:JOP196611 JWS196611:JYL196611 KGO196611:KIH196611 KQK196611:KSD196611 LAG196611:LBZ196611 LKC196611:LLV196611 LTY196611:LVR196611 MDU196611:MFN196611 MNQ196611:MPJ196611 MXM196611:MZF196611 NHI196611:NJB196611 NRE196611:NSX196611 OBA196611:OCT196611 OKW196611:OMP196611 OUS196611:OWL196611 PEO196611:PGH196611 POK196611:PQD196611 PYG196611:PZZ196611 QIC196611:QJV196611 QRY196611:QTR196611 RBU196611:RDN196611 RLQ196611:RNJ196611 RVM196611:RXF196611 SFI196611:SHB196611 SPE196611:SQX196611 SZA196611:TAT196611 TIW196611:TKP196611 TSS196611:TUL196611 UCO196611:UEH196611 UMK196611:UOD196611 UWG196611:UXZ196611 VGC196611:VHV196611 VPY196611:VRR196611 VZU196611:WBN196611 WJQ196611:WLJ196611 WTM196611:WVF196611 XDI196611:XFD196611 HA262147:IT262147 QW262147:SP262147 AAS262147:ACL262147 AKO262147:AMH262147 AUK262147:AWD262147 BEG262147:BFZ262147 BOC262147:BPV262147 BXY262147:BZR262147 CHU262147:CJN262147 CRQ262147:CTJ262147 DBM262147:DDF262147 DLI262147:DNB262147 DVE262147:DWX262147 EFA262147:EGT262147 EOW262147:EQP262147 EYS262147:FAL262147 FIO262147:FKH262147 FSK262147:FUD262147 GCG262147:GDZ262147 GMC262147:GNV262147 GVY262147:GXR262147 HFU262147:HHN262147 HPQ262147:HRJ262147 HZM262147:IBF262147 IJI262147:ILB262147 ITE262147:IUX262147 JDA262147:JET262147 JMW262147:JOP262147 JWS262147:JYL262147 KGO262147:KIH262147 KQK262147:KSD262147 LAG262147:LBZ262147 LKC262147:LLV262147 LTY262147:LVR262147 MDU262147:MFN262147 MNQ262147:MPJ262147 MXM262147:MZF262147 NHI262147:NJB262147 NRE262147:NSX262147 OBA262147:OCT262147 OKW262147:OMP262147 OUS262147:OWL262147 PEO262147:PGH262147 POK262147:PQD262147 PYG262147:PZZ262147 QIC262147:QJV262147 QRY262147:QTR262147 RBU262147:RDN262147 RLQ262147:RNJ262147 RVM262147:RXF262147 SFI262147:SHB262147 SPE262147:SQX262147 SZA262147:TAT262147 TIW262147:TKP262147 TSS262147:TUL262147 UCO262147:UEH262147 UMK262147:UOD262147 UWG262147:UXZ262147 VGC262147:VHV262147 VPY262147:VRR262147 VZU262147:WBN262147 WJQ262147:WLJ262147 WTM262147:WVF262147 XDI262147:XFD262147 HA327683:IT327683 QW327683:SP327683 AAS327683:ACL327683 AKO327683:AMH327683 AUK327683:AWD327683 BEG327683:BFZ327683 BOC327683:BPV327683 BXY327683:BZR327683 CHU327683:CJN327683 CRQ327683:CTJ327683 DBM327683:DDF327683 DLI327683:DNB327683 DVE327683:DWX327683 EFA327683:EGT327683 EOW327683:EQP327683 EYS327683:FAL327683 FIO327683:FKH327683 FSK327683:FUD327683 GCG327683:GDZ327683 GMC327683:GNV327683 GVY327683:GXR327683 HFU327683:HHN327683 HPQ327683:HRJ327683 HZM327683:IBF327683 IJI327683:ILB327683 ITE327683:IUX327683 JDA327683:JET327683 JMW327683:JOP327683 JWS327683:JYL327683 KGO327683:KIH327683 KQK327683:KSD327683 LAG327683:LBZ327683 LKC327683:LLV327683 LTY327683:LVR327683 MDU327683:MFN327683 MNQ327683:MPJ327683 MXM327683:MZF327683 NHI327683:NJB327683 NRE327683:NSX327683 OBA327683:OCT327683 OKW327683:OMP327683 OUS327683:OWL327683 PEO327683:PGH327683 POK327683:PQD327683 PYG327683:PZZ327683 QIC327683:QJV327683 QRY327683:QTR327683 RBU327683:RDN327683 RLQ327683:RNJ327683 RVM327683:RXF327683 SFI327683:SHB327683 SPE327683:SQX327683 SZA327683:TAT327683 TIW327683:TKP327683 TSS327683:TUL327683 UCO327683:UEH327683 UMK327683:UOD327683 UWG327683:UXZ327683 VGC327683:VHV327683 VPY327683:VRR327683 VZU327683:WBN327683 WJQ327683:WLJ327683 WTM327683:WVF327683 XDI327683:XFD327683 HA393219:IT393219 QW393219:SP393219 AAS393219:ACL393219 AKO393219:AMH393219 AUK393219:AWD393219 BEG393219:BFZ393219 BOC393219:BPV393219 BXY393219:BZR393219 CHU393219:CJN393219 CRQ393219:CTJ393219 DBM393219:DDF393219 DLI393219:DNB393219 DVE393219:DWX393219 EFA393219:EGT393219 EOW393219:EQP393219 EYS393219:FAL393219 FIO393219:FKH393219 FSK393219:FUD393219 GCG393219:GDZ393219 GMC393219:GNV393219 GVY393219:GXR393219 HFU393219:HHN393219 HPQ393219:HRJ393219 HZM393219:IBF393219 IJI393219:ILB393219 ITE393219:IUX393219 JDA393219:JET393219 JMW393219:JOP393219 JWS393219:JYL393219 KGO393219:KIH393219 KQK393219:KSD393219 LAG393219:LBZ393219 LKC393219:LLV393219 LTY393219:LVR393219 MDU393219:MFN393219 MNQ393219:MPJ393219 MXM393219:MZF393219 NHI393219:NJB393219 NRE393219:NSX393219 OBA393219:OCT393219 OKW393219:OMP393219 OUS393219:OWL393219 PEO393219:PGH393219 POK393219:PQD393219 PYG393219:PZZ393219 QIC393219:QJV393219 QRY393219:QTR393219 RBU393219:RDN393219 RLQ393219:RNJ393219 RVM393219:RXF393219 SFI393219:SHB393219 SPE393219:SQX393219 SZA393219:TAT393219 TIW393219:TKP393219 TSS393219:TUL393219 UCO393219:UEH393219 UMK393219:UOD393219 UWG393219:UXZ393219 VGC393219:VHV393219 VPY393219:VRR393219 VZU393219:WBN393219 WJQ393219:WLJ393219 WTM393219:WVF393219 XDI393219:XFD393219 HA458755:IT458755 QW458755:SP458755 AAS458755:ACL458755 AKO458755:AMH458755 AUK458755:AWD458755 BEG458755:BFZ458755 BOC458755:BPV458755 BXY458755:BZR458755 CHU458755:CJN458755 CRQ458755:CTJ458755 DBM458755:DDF458755 DLI458755:DNB458755 DVE458755:DWX458755 EFA458755:EGT458755 EOW458755:EQP458755 EYS458755:FAL458755 FIO458755:FKH458755 FSK458755:FUD458755 GCG458755:GDZ458755 GMC458755:GNV458755 GVY458755:GXR458755 HFU458755:HHN458755 HPQ458755:HRJ458755 HZM458755:IBF458755 IJI458755:ILB458755 ITE458755:IUX458755 JDA458755:JET458755 JMW458755:JOP458755 JWS458755:JYL458755 KGO458755:KIH458755 KQK458755:KSD458755 LAG458755:LBZ458755 LKC458755:LLV458755 LTY458755:LVR458755 MDU458755:MFN458755 MNQ458755:MPJ458755 MXM458755:MZF458755 NHI458755:NJB458755 NRE458755:NSX458755 OBA458755:OCT458755 OKW458755:OMP458755 OUS458755:OWL458755 PEO458755:PGH458755 POK458755:PQD458755 PYG458755:PZZ458755 QIC458755:QJV458755 QRY458755:QTR458755 RBU458755:RDN458755 RLQ458755:RNJ458755 RVM458755:RXF458755 SFI458755:SHB458755 SPE458755:SQX458755 SZA458755:TAT458755 TIW458755:TKP458755 TSS458755:TUL458755 UCO458755:UEH458755 UMK458755:UOD458755 UWG458755:UXZ458755 VGC458755:VHV458755 VPY458755:VRR458755 VZU458755:WBN458755 WJQ458755:WLJ458755 WTM458755:WVF458755 XDI458755:XFD458755 HA524291:IT524291 QW524291:SP524291 AAS524291:ACL524291 AKO524291:AMH524291 AUK524291:AWD524291 BEG524291:BFZ524291 BOC524291:BPV524291 BXY524291:BZR524291 CHU524291:CJN524291 CRQ524291:CTJ524291 DBM524291:DDF524291 DLI524291:DNB524291 DVE524291:DWX524291 EFA524291:EGT524291 EOW524291:EQP524291 EYS524291:FAL524291 FIO524291:FKH524291 FSK524291:FUD524291 GCG524291:GDZ524291 GMC524291:GNV524291 GVY524291:GXR524291 HFU524291:HHN524291 HPQ524291:HRJ524291 HZM524291:IBF524291 IJI524291:ILB524291 ITE524291:IUX524291 JDA524291:JET524291 JMW524291:JOP524291 JWS524291:JYL524291 KGO524291:KIH524291 KQK524291:KSD524291 LAG524291:LBZ524291 LKC524291:LLV524291 LTY524291:LVR524291 MDU524291:MFN524291 MNQ524291:MPJ524291 MXM524291:MZF524291 NHI524291:NJB524291 NRE524291:NSX524291 OBA524291:OCT524291 OKW524291:OMP524291 OUS524291:OWL524291 PEO524291:PGH524291 POK524291:PQD524291 PYG524291:PZZ524291 QIC524291:QJV524291 QRY524291:QTR524291 RBU524291:RDN524291 RLQ524291:RNJ524291 RVM524291:RXF524291 SFI524291:SHB524291 SPE524291:SQX524291 SZA524291:TAT524291 TIW524291:TKP524291 TSS524291:TUL524291 UCO524291:UEH524291 UMK524291:UOD524291 UWG524291:UXZ524291 VGC524291:VHV524291 VPY524291:VRR524291 VZU524291:WBN524291 WJQ524291:WLJ524291 WTM524291:WVF524291 XDI524291:XFD524291 HA589827:IT589827 QW589827:SP589827 AAS589827:ACL589827 AKO589827:AMH589827 AUK589827:AWD589827 BEG589827:BFZ589827 BOC589827:BPV589827 BXY589827:BZR589827 CHU589827:CJN589827 CRQ589827:CTJ589827 DBM589827:DDF589827 DLI589827:DNB589827 DVE589827:DWX589827 EFA589827:EGT589827 EOW589827:EQP589827 EYS589827:FAL589827 FIO589827:FKH589827 FSK589827:FUD589827 GCG589827:GDZ589827 GMC589827:GNV589827 GVY589827:GXR589827 HFU589827:HHN589827 HPQ589827:HRJ589827 HZM589827:IBF589827 IJI589827:ILB589827 ITE589827:IUX589827 JDA589827:JET589827 JMW589827:JOP589827 JWS589827:JYL589827 KGO589827:KIH589827 KQK589827:KSD589827 LAG589827:LBZ589827 LKC589827:LLV589827 LTY589827:LVR589827 MDU589827:MFN589827 MNQ589827:MPJ589827 MXM589827:MZF589827 NHI589827:NJB589827 NRE589827:NSX589827 OBA589827:OCT589827 OKW589827:OMP589827 OUS589827:OWL589827 PEO589827:PGH589827 POK589827:PQD589827 PYG589827:PZZ589827 QIC589827:QJV589827 QRY589827:QTR589827 RBU589827:RDN589827 RLQ589827:RNJ589827 RVM589827:RXF589827 SFI589827:SHB589827 SPE589827:SQX589827 SZA589827:TAT589827 TIW589827:TKP589827 TSS589827:TUL589827 UCO589827:UEH589827 UMK589827:UOD589827 UWG589827:UXZ589827 VGC589827:VHV589827 VPY589827:VRR589827 VZU589827:WBN589827 WJQ589827:WLJ589827 WTM589827:WVF589827 XDI589827:XFD589827 HA655363:IT655363 QW655363:SP655363 AAS655363:ACL655363 AKO655363:AMH655363 AUK655363:AWD655363 BEG655363:BFZ655363 BOC655363:BPV655363 BXY655363:BZR655363 CHU655363:CJN655363 CRQ655363:CTJ655363 DBM655363:DDF655363 DLI655363:DNB655363 DVE655363:DWX655363 EFA655363:EGT655363 EOW655363:EQP655363 EYS655363:FAL655363 FIO655363:FKH655363 FSK655363:FUD655363 GCG655363:GDZ655363 GMC655363:GNV655363 GVY655363:GXR655363 HFU655363:HHN655363 HPQ655363:HRJ655363 HZM655363:IBF655363 IJI655363:ILB655363 ITE655363:IUX655363 JDA655363:JET655363 JMW655363:JOP655363 JWS655363:JYL655363 KGO655363:KIH655363 KQK655363:KSD655363 LAG655363:LBZ655363 LKC655363:LLV655363 LTY655363:LVR655363 MDU655363:MFN655363 MNQ655363:MPJ655363 MXM655363:MZF655363 NHI655363:NJB655363 NRE655363:NSX655363 OBA655363:OCT655363 OKW655363:OMP655363 OUS655363:OWL655363 PEO655363:PGH655363 POK655363:PQD655363 PYG655363:PZZ655363 QIC655363:QJV655363 QRY655363:QTR655363 RBU655363:RDN655363 RLQ655363:RNJ655363 RVM655363:RXF655363 SFI655363:SHB655363 SPE655363:SQX655363 SZA655363:TAT655363 TIW655363:TKP655363 TSS655363:TUL655363 UCO655363:UEH655363 UMK655363:UOD655363 UWG655363:UXZ655363 VGC655363:VHV655363 VPY655363:VRR655363 VZU655363:WBN655363 WJQ655363:WLJ655363 WTM655363:WVF655363 XDI655363:XFD655363 HA720899:IT720899 QW720899:SP720899 AAS720899:ACL720899 AKO720899:AMH720899 AUK720899:AWD720899 BEG720899:BFZ720899 BOC720899:BPV720899 BXY720899:BZR720899 CHU720899:CJN720899 CRQ720899:CTJ720899 DBM720899:DDF720899 DLI720899:DNB720899 DVE720899:DWX720899 EFA720899:EGT720899 EOW720899:EQP720899 EYS720899:FAL720899 FIO720899:FKH720899 FSK720899:FUD720899 GCG720899:GDZ720899 GMC720899:GNV720899 GVY720899:GXR720899 HFU720899:HHN720899 HPQ720899:HRJ720899 HZM720899:IBF720899 IJI720899:ILB720899 ITE720899:IUX720899 JDA720899:JET720899 JMW720899:JOP720899 JWS720899:JYL720899 KGO720899:KIH720899 KQK720899:KSD720899 LAG720899:LBZ720899 LKC720899:LLV720899 LTY720899:LVR720899 MDU720899:MFN720899 MNQ720899:MPJ720899 MXM720899:MZF720899 NHI720899:NJB720899 NRE720899:NSX720899 OBA720899:OCT720899 OKW720899:OMP720899 OUS720899:OWL720899 PEO720899:PGH720899 POK720899:PQD720899 PYG720899:PZZ720899 QIC720899:QJV720899 QRY720899:QTR720899 RBU720899:RDN720899 RLQ720899:RNJ720899 RVM720899:RXF720899 SFI720899:SHB720899 SPE720899:SQX720899 SZA720899:TAT720899 TIW720899:TKP720899 TSS720899:TUL720899 UCO720899:UEH720899 UMK720899:UOD720899 UWG720899:UXZ720899 VGC720899:VHV720899 VPY720899:VRR720899 VZU720899:WBN720899 WJQ720899:WLJ720899 WTM720899:WVF720899 XDI720899:XFD720899 HA786435:IT786435 QW786435:SP786435 AAS786435:ACL786435 AKO786435:AMH786435 AUK786435:AWD786435 BEG786435:BFZ786435 BOC786435:BPV786435 BXY786435:BZR786435 CHU786435:CJN786435 CRQ786435:CTJ786435 DBM786435:DDF786435 DLI786435:DNB786435 DVE786435:DWX786435 EFA786435:EGT786435 EOW786435:EQP786435 EYS786435:FAL786435 FIO786435:FKH786435 FSK786435:FUD786435 GCG786435:GDZ786435 GMC786435:GNV786435 GVY786435:GXR786435 HFU786435:HHN786435 HPQ786435:HRJ786435 HZM786435:IBF786435 IJI786435:ILB786435 ITE786435:IUX786435 JDA786435:JET786435 JMW786435:JOP786435 JWS786435:JYL786435 KGO786435:KIH786435 KQK786435:KSD786435 LAG786435:LBZ786435 LKC786435:LLV786435 LTY786435:LVR786435 MDU786435:MFN786435 MNQ786435:MPJ786435 MXM786435:MZF786435 NHI786435:NJB786435 NRE786435:NSX786435 OBA786435:OCT786435 OKW786435:OMP786435 OUS786435:OWL786435 PEO786435:PGH786435 POK786435:PQD786435 PYG786435:PZZ786435 QIC786435:QJV786435 QRY786435:QTR786435 RBU786435:RDN786435 RLQ786435:RNJ786435 RVM786435:RXF786435 SFI786435:SHB786435 SPE786435:SQX786435 SZA786435:TAT786435 TIW786435:TKP786435 TSS786435:TUL786435 UCO786435:UEH786435 UMK786435:UOD786435 UWG786435:UXZ786435 VGC786435:VHV786435 VPY786435:VRR786435 VZU786435:WBN786435 WJQ786435:WLJ786435 WTM786435:WVF786435 XDI786435:XFD786435 HA851971:IT851971 QW851971:SP851971 AAS851971:ACL851971 AKO851971:AMH851971 AUK851971:AWD851971 BEG851971:BFZ851971 BOC851971:BPV851971 BXY851971:BZR851971 CHU851971:CJN851971 CRQ851971:CTJ851971 DBM851971:DDF851971 DLI851971:DNB851971 DVE851971:DWX851971 EFA851971:EGT851971 EOW851971:EQP851971 EYS851971:FAL851971 FIO851971:FKH851971 FSK851971:FUD851971 GCG851971:GDZ851971 GMC851971:GNV851971 GVY851971:GXR851971 HFU851971:HHN851971 HPQ851971:HRJ851971 HZM851971:IBF851971 IJI851971:ILB851971 ITE851971:IUX851971 JDA851971:JET851971 JMW851971:JOP851971 JWS851971:JYL851971 KGO851971:KIH851971 KQK851971:KSD851971 LAG851971:LBZ851971 LKC851971:LLV851971 LTY851971:LVR851971 MDU851971:MFN851971 MNQ851971:MPJ851971 MXM851971:MZF851971 NHI851971:NJB851971 NRE851971:NSX851971 OBA851971:OCT851971 OKW851971:OMP851971 OUS851971:OWL851971 PEO851971:PGH851971 POK851971:PQD851971 PYG851971:PZZ851971 QIC851971:QJV851971 QRY851971:QTR851971 RBU851971:RDN851971 RLQ851971:RNJ851971 RVM851971:RXF851971 SFI851971:SHB851971 SPE851971:SQX851971 SZA851971:TAT851971 TIW851971:TKP851971 TSS851971:TUL851971 UCO851971:UEH851971 UMK851971:UOD851971 UWG851971:UXZ851971 VGC851971:VHV851971 VPY851971:VRR851971 VZU851971:WBN851971 WJQ851971:WLJ851971 WTM851971:WVF851971 XDI851971:XFD851971 HA917507:IT917507 QW917507:SP917507 AAS917507:ACL917507 AKO917507:AMH917507 AUK917507:AWD917507 BEG917507:BFZ917507 BOC917507:BPV917507 BXY917507:BZR917507 CHU917507:CJN917507 CRQ917507:CTJ917507 DBM917507:DDF917507 DLI917507:DNB917507 DVE917507:DWX917507 EFA917507:EGT917507 EOW917507:EQP917507 EYS917507:FAL917507 FIO917507:FKH917507 FSK917507:FUD917507 GCG917507:GDZ917507 GMC917507:GNV917507 GVY917507:GXR917507 HFU917507:HHN917507 HPQ917507:HRJ917507 HZM917507:IBF917507 IJI917507:ILB917507 ITE917507:IUX917507 JDA917507:JET917507 JMW917507:JOP917507 JWS917507:JYL917507 KGO917507:KIH917507 KQK917507:KSD917507 LAG917507:LBZ917507 LKC917507:LLV917507 LTY917507:LVR917507 MDU917507:MFN917507 MNQ917507:MPJ917507 MXM917507:MZF917507 NHI917507:NJB917507 NRE917507:NSX917507 OBA917507:OCT917507 OKW917507:OMP917507 OUS917507:OWL917507 PEO917507:PGH917507 POK917507:PQD917507 PYG917507:PZZ917507 QIC917507:QJV917507 QRY917507:QTR917507 RBU917507:RDN917507 RLQ917507:RNJ917507 RVM917507:RXF917507 SFI917507:SHB917507 SPE917507:SQX917507 SZA917507:TAT917507 TIW917507:TKP917507 TSS917507:TUL917507 UCO917507:UEH917507 UMK917507:UOD917507 UWG917507:UXZ917507 VGC917507:VHV917507 VPY917507:VRR917507 VZU917507:WBN917507 WJQ917507:WLJ917507 WTM917507:WVF917507 XDI917507:XFD917507 HA983043:IT983043 QW983043:SP983043 AAS983043:ACL983043 AKO983043:AMH983043 AUK983043:AWD983043 BEG983043:BFZ983043 BOC983043:BPV983043 BXY983043:BZR983043 CHU983043:CJN983043 CRQ983043:CTJ983043 DBM983043:DDF983043 DLI983043:DNB983043 DVE983043:DWX983043 EFA983043:EGT983043 EOW983043:EQP983043 EYS983043:FAL983043 FIO983043:FKH983043 FSK983043:FUD983043 GCG983043:GDZ983043 GMC983043:GNV983043 GVY983043:GXR983043 HFU983043:HHN983043 HPQ983043:HRJ983043 HZM983043:IBF983043 IJI983043:ILB983043 ITE983043:IUX983043 JDA983043:JET983043 JMW983043:JOP983043 JWS983043:JYL983043 KGO983043:KIH983043 KQK983043:KSD983043 LAG983043:LBZ983043 LKC983043:LLV983043 LTY983043:LVR983043 MDU983043:MFN983043 MNQ983043:MPJ983043 MXM983043:MZF983043 NHI983043:NJB983043 NRE983043:NSX983043 OBA983043:OCT983043 OKW983043:OMP983043 OUS983043:OWL983043 PEO983043:PGH983043 POK983043:PQD983043 PYG983043:PZZ983043 QIC983043:QJV983043 QRY983043:QTR983043 RBU983043:RDN983043 RLQ983043:RNJ983043 RVM983043:RXF983043 SFI983043:SHB983043 SPE983043:SQX983043 SZA983043:TAT983043 TIW983043:TKP983043 TSS983043:TUL983043 UCO983043:UEH983043 UMK983043:UOD983043 UWG983043:UXZ983043 VGC983043:VHV983043 VPY983043:VRR983043 VZU983043:WBN983043 WJQ983043:WLJ983043 WTM983043:WVF983043 XDI983043:XFD983043 WVL98304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formula1>lstSourceType</formula1>
    </dataValidation>
    <dataValidation type="list" allowBlank="1" showInputMessage="1" showErrorMessage="1" prompt="Select from list." sqref="D22">
      <formula1>lstOrigin</formula1>
    </dataValidation>
  </dataValidations>
  <hyperlinks>
    <hyperlink ref="C20" r:id="rId1"/>
    <hyperlink ref="D20" r:id="rId2"/>
    <hyperlink ref="E20" r:id="rId3"/>
    <hyperlink ref="F20" r:id="rId4"/>
    <hyperlink ref="G20" r:id="rId5"/>
    <hyperlink ref="I20" r:id="rId6"/>
    <hyperlink ref="J20" r:id="rId7"/>
    <hyperlink ref="K20" r:id="rId8"/>
  </hyperlinks>
  <pageMargins left="0.25" right="0.25" top="0.5" bottom="0.5" header="0.3" footer="0.3"/>
  <pageSetup scale="99" orientation="landscape" r:id="rId9"/>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workbookViewId="0">
      <selection sqref="A1:K1"/>
    </sheetView>
  </sheetViews>
  <sheetFormatPr defaultColWidth="9.140625" defaultRowHeight="12.75" x14ac:dyDescent="0.2"/>
  <cols>
    <col min="1" max="1" width="3.140625" style="3" customWidth="1"/>
    <col min="2" max="3" width="25.570312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54" t="s">
        <v>18</v>
      </c>
      <c r="B1" s="354"/>
      <c r="C1" s="354"/>
      <c r="D1" s="354"/>
      <c r="E1" s="354"/>
      <c r="F1" s="354"/>
      <c r="G1" s="354"/>
      <c r="H1" s="354"/>
      <c r="I1" s="354"/>
      <c r="J1" s="354"/>
      <c r="K1" s="35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0" t="s">
        <v>143</v>
      </c>
      <c r="C2" s="141"/>
      <c r="D2" s="141"/>
      <c r="E2" s="141"/>
      <c r="F2" s="141"/>
      <c r="G2" s="141"/>
      <c r="H2" s="141"/>
    </row>
    <row r="3" spans="1:39" s="139" customFormat="1" ht="40.5" customHeight="1" x14ac:dyDescent="0.2">
      <c r="B3" s="142" t="s">
        <v>144</v>
      </c>
      <c r="C3" s="143" t="s">
        <v>145</v>
      </c>
      <c r="D3" s="143" t="s">
        <v>146</v>
      </c>
      <c r="E3" s="143" t="s">
        <v>89</v>
      </c>
      <c r="F3" s="143" t="s">
        <v>147</v>
      </c>
      <c r="G3" s="143" t="s">
        <v>148</v>
      </c>
      <c r="H3" s="143" t="s">
        <v>149</v>
      </c>
      <c r="I3" s="144" t="s">
        <v>17</v>
      </c>
      <c r="J3" s="143" t="s">
        <v>150</v>
      </c>
      <c r="K3" s="143" t="s">
        <v>151</v>
      </c>
    </row>
    <row r="4" spans="1:39" s="139" customFormat="1" x14ac:dyDescent="0.2">
      <c r="B4" s="62" t="s">
        <v>401</v>
      </c>
      <c r="C4" s="48">
        <v>1</v>
      </c>
      <c r="D4" s="145">
        <v>2</v>
      </c>
      <c r="E4" s="145">
        <v>2</v>
      </c>
      <c r="F4" s="145">
        <v>2</v>
      </c>
      <c r="G4" s="145">
        <v>1</v>
      </c>
      <c r="H4" s="146">
        <v>2</v>
      </c>
      <c r="I4" s="147" t="str">
        <f t="shared" ref="I4:I5" si="0">IF(D4&lt;&gt;"",D4&amp;","&amp;E4&amp;","&amp;F4&amp;","&amp;G4&amp;","&amp;H4,"0,0,0,0,0")</f>
        <v>2,2,2,1,2</v>
      </c>
      <c r="J4" s="148" t="str">
        <f>IF(MAX(D4:H4)&gt;=5, "Requirements not met", "Requirements met")</f>
        <v>Requirements met</v>
      </c>
      <c r="K4" s="149" t="str">
        <f>IF(MAX(D4:H4)&gt;=5, "Not OK", "OK")</f>
        <v>OK</v>
      </c>
    </row>
    <row r="5" spans="1:39" s="139" customFormat="1" x14ac:dyDescent="0.2">
      <c r="B5" s="62" t="s">
        <v>402</v>
      </c>
      <c r="C5" s="48" t="s">
        <v>551</v>
      </c>
      <c r="D5" s="145">
        <v>2</v>
      </c>
      <c r="E5" s="145">
        <v>2</v>
      </c>
      <c r="F5" s="145">
        <v>3</v>
      </c>
      <c r="G5" s="145">
        <v>3</v>
      </c>
      <c r="H5" s="146">
        <v>1</v>
      </c>
      <c r="I5" s="147" t="str">
        <f t="shared" si="0"/>
        <v>2,2,3,3,1</v>
      </c>
      <c r="J5" s="148" t="str">
        <f>IF(MAX(D5:H5)&gt;=5, "Requirements not met", "Requirements met")</f>
        <v>Requirements met</v>
      </c>
      <c r="K5" s="149" t="str">
        <f>IF(MAX(D5:H5)&gt;=5, "Not OK", "OK")</f>
        <v>OK</v>
      </c>
    </row>
    <row r="6" spans="1:39" s="139" customFormat="1" x14ac:dyDescent="0.2">
      <c r="B6" s="64" t="s">
        <v>434</v>
      </c>
      <c r="C6" s="249">
        <v>3</v>
      </c>
      <c r="D6" s="145">
        <v>1</v>
      </c>
      <c r="E6" s="145">
        <v>2</v>
      </c>
      <c r="F6" s="145">
        <v>2</v>
      </c>
      <c r="G6" s="145">
        <v>2</v>
      </c>
      <c r="H6" s="146">
        <v>1</v>
      </c>
      <c r="I6" s="147" t="str">
        <f>IF(D6&lt;&gt;"",D6&amp;","&amp;E6&amp;","&amp;F6&amp;","&amp;G6&amp;","&amp;H6,"0,0,0,0,0")</f>
        <v>1,2,2,2,1</v>
      </c>
      <c r="J6" s="148" t="str">
        <f>IF(MAX(D6:H6)&gt;=5, "Requirements not met", "Requirements met")</f>
        <v>Requirements met</v>
      </c>
      <c r="K6" s="149" t="str">
        <f>IF(MAX(D6:H6)&gt;=5, "Not OK", "OK")</f>
        <v>OK</v>
      </c>
    </row>
    <row r="7" spans="1:39" s="139" customFormat="1" ht="12.75" customHeight="1" x14ac:dyDescent="0.2">
      <c r="B7" s="150" t="s">
        <v>73</v>
      </c>
      <c r="C7" s="151"/>
      <c r="D7" s="151"/>
      <c r="E7" s="151"/>
      <c r="F7" s="151"/>
      <c r="G7" s="151"/>
      <c r="H7" s="151"/>
      <c r="I7" s="152" t="str">
        <f>MAX(D4:D6)&amp;","&amp;MAX(E4:E6)&amp;","&amp;MAX(F4:F6)&amp;","&amp;MAX(G4:G6)&amp;","&amp;MAX(H4:H6)</f>
        <v>2,2,3,3,2</v>
      </c>
      <c r="J7" s="355"/>
      <c r="K7" s="355"/>
    </row>
    <row r="8" spans="1:39" ht="20.25" x14ac:dyDescent="0.3">
      <c r="B8" s="11"/>
      <c r="C8" s="11"/>
      <c r="D8" s="11"/>
      <c r="E8" s="11"/>
      <c r="F8" s="11"/>
      <c r="G8" s="11"/>
      <c r="H8" s="11"/>
      <c r="I8" s="79"/>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ht="20.25" x14ac:dyDescent="0.3">
      <c r="A9" s="140" t="s">
        <v>152</v>
      </c>
      <c r="C9" s="11"/>
      <c r="D9" s="11"/>
      <c r="E9" s="11"/>
      <c r="F9" s="11"/>
      <c r="G9" s="11"/>
      <c r="H9" s="79"/>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9" s="154" customFormat="1" ht="13.5" thickBot="1" x14ac:dyDescent="0.25">
      <c r="A10" s="153" t="s">
        <v>153</v>
      </c>
    </row>
    <row r="11" spans="1:39" ht="17.25" customHeight="1" thickBot="1" x14ac:dyDescent="0.25">
      <c r="B11" s="356" t="s">
        <v>154</v>
      </c>
      <c r="C11" s="358" t="s">
        <v>155</v>
      </c>
      <c r="D11" s="359"/>
      <c r="E11" s="359"/>
      <c r="F11" s="359"/>
      <c r="G11" s="360"/>
    </row>
    <row r="12" spans="1:39" ht="13.5" thickBot="1" x14ac:dyDescent="0.25">
      <c r="B12" s="357"/>
      <c r="C12" s="155">
        <v>1</v>
      </c>
      <c r="D12" s="155">
        <v>2</v>
      </c>
      <c r="E12" s="155">
        <v>3</v>
      </c>
      <c r="F12" s="155">
        <v>4</v>
      </c>
      <c r="G12" s="155">
        <v>5</v>
      </c>
    </row>
    <row r="13" spans="1:39" ht="72.75" thickBot="1" x14ac:dyDescent="0.25">
      <c r="B13" s="361" t="s">
        <v>156</v>
      </c>
      <c r="C13" s="156" t="s">
        <v>157</v>
      </c>
      <c r="D13" s="156" t="s">
        <v>158</v>
      </c>
      <c r="E13" s="156" t="s">
        <v>159</v>
      </c>
      <c r="F13" s="156" t="s">
        <v>160</v>
      </c>
      <c r="G13" s="156" t="s">
        <v>161</v>
      </c>
    </row>
    <row r="14" spans="1:39" ht="24" customHeight="1" thickBot="1" x14ac:dyDescent="0.25">
      <c r="B14" s="362"/>
      <c r="C14" s="364" t="s">
        <v>162</v>
      </c>
      <c r="D14" s="365"/>
      <c r="E14" s="364" t="s">
        <v>163</v>
      </c>
      <c r="F14" s="366"/>
      <c r="G14" s="365"/>
    </row>
    <row r="15" spans="1:39" ht="36.75" thickBot="1" x14ac:dyDescent="0.25">
      <c r="B15" s="363"/>
      <c r="C15" s="157" t="s">
        <v>164</v>
      </c>
      <c r="D15" s="367" t="s">
        <v>165</v>
      </c>
      <c r="E15" s="368"/>
      <c r="F15" s="369" t="s">
        <v>166</v>
      </c>
      <c r="G15" s="370"/>
    </row>
    <row r="16" spans="1:39" ht="60.75" thickBot="1" x14ac:dyDescent="0.25">
      <c r="B16" s="158" t="s">
        <v>89</v>
      </c>
      <c r="C16" s="156" t="s">
        <v>167</v>
      </c>
      <c r="D16" s="156" t="s">
        <v>168</v>
      </c>
      <c r="E16" s="156" t="s">
        <v>169</v>
      </c>
      <c r="F16" s="156" t="s">
        <v>170</v>
      </c>
      <c r="G16" s="156" t="s">
        <v>171</v>
      </c>
    </row>
    <row r="17" spans="1:18" ht="44.25" customHeight="1" thickBot="1" x14ac:dyDescent="0.25">
      <c r="B17" s="158" t="s">
        <v>147</v>
      </c>
      <c r="C17" s="156" t="s">
        <v>172</v>
      </c>
      <c r="D17" s="156" t="s">
        <v>173</v>
      </c>
      <c r="E17" s="156" t="s">
        <v>174</v>
      </c>
      <c r="F17" s="156" t="s">
        <v>175</v>
      </c>
      <c r="G17" s="156" t="s">
        <v>176</v>
      </c>
    </row>
    <row r="18" spans="1:18" ht="44.25" customHeight="1" thickBot="1" x14ac:dyDescent="0.25">
      <c r="B18" s="158" t="s">
        <v>148</v>
      </c>
      <c r="C18" s="156" t="s">
        <v>177</v>
      </c>
      <c r="D18" s="156" t="s">
        <v>178</v>
      </c>
      <c r="E18" s="156" t="s">
        <v>179</v>
      </c>
      <c r="F18" s="156" t="s">
        <v>180</v>
      </c>
      <c r="G18" s="156" t="s">
        <v>181</v>
      </c>
    </row>
    <row r="19" spans="1:18" ht="44.25" customHeight="1" thickBot="1" x14ac:dyDescent="0.25">
      <c r="B19" s="158" t="s">
        <v>182</v>
      </c>
      <c r="C19" s="156" t="s">
        <v>183</v>
      </c>
      <c r="D19" s="364" t="s">
        <v>184</v>
      </c>
      <c r="E19" s="365"/>
      <c r="F19" s="156" t="s">
        <v>185</v>
      </c>
      <c r="G19" s="156" t="s">
        <v>186</v>
      </c>
    </row>
    <row r="20" spans="1:18" x14ac:dyDescent="0.2">
      <c r="B20" s="159"/>
      <c r="C20" s="160"/>
      <c r="D20" s="160"/>
      <c r="E20" s="160"/>
      <c r="F20" s="160"/>
      <c r="G20" s="160"/>
    </row>
    <row r="21" spans="1:18" customFormat="1" ht="15" x14ac:dyDescent="0.25">
      <c r="A21" s="161" t="s">
        <v>187</v>
      </c>
      <c r="C21" s="162"/>
      <c r="D21" s="162"/>
      <c r="E21" s="162"/>
      <c r="F21" s="162"/>
      <c r="G21" s="162"/>
      <c r="H21" s="162"/>
      <c r="I21" s="162"/>
      <c r="J21" s="162"/>
      <c r="K21" s="162"/>
      <c r="L21" s="162"/>
      <c r="M21" s="162"/>
      <c r="N21" s="162"/>
      <c r="O21" s="162"/>
      <c r="P21" s="162"/>
      <c r="Q21" s="162"/>
      <c r="R21" s="162"/>
    </row>
    <row r="22" spans="1:18" customFormat="1" ht="15" x14ac:dyDescent="0.25">
      <c r="B22" s="163" t="s">
        <v>188</v>
      </c>
      <c r="C22" s="164"/>
      <c r="D22" s="164"/>
      <c r="E22" s="164"/>
      <c r="F22" s="164"/>
      <c r="G22" s="164"/>
      <c r="H22" s="165"/>
      <c r="I22" s="162"/>
      <c r="J22" s="162"/>
      <c r="K22" s="162"/>
      <c r="L22" s="162"/>
      <c r="M22" s="162"/>
      <c r="N22" s="162"/>
      <c r="O22" s="162"/>
      <c r="P22" s="162"/>
      <c r="Q22" s="162"/>
      <c r="R22" s="162"/>
    </row>
    <row r="23" spans="1:18" customFormat="1" ht="65.25" customHeight="1" x14ac:dyDescent="0.25">
      <c r="B23" s="166"/>
      <c r="C23" s="351" t="s">
        <v>189</v>
      </c>
      <c r="D23" s="352"/>
      <c r="E23" s="352"/>
      <c r="F23" s="352"/>
      <c r="G23" s="352"/>
      <c r="H23" s="353"/>
      <c r="N23" s="167"/>
      <c r="O23" s="167"/>
      <c r="P23" s="167"/>
      <c r="Q23" s="167"/>
      <c r="R23" s="167"/>
    </row>
    <row r="24" spans="1:18" customFormat="1" ht="15" x14ac:dyDescent="0.25">
      <c r="B24" s="166"/>
      <c r="C24" s="168" t="s">
        <v>190</v>
      </c>
      <c r="D24" s="169"/>
      <c r="E24" s="169"/>
      <c r="F24" s="169"/>
      <c r="G24" s="169"/>
      <c r="H24" s="170"/>
      <c r="I24" s="162"/>
      <c r="J24" s="162"/>
      <c r="K24" s="162"/>
      <c r="L24" s="162"/>
      <c r="M24" s="162"/>
      <c r="N24" s="162"/>
      <c r="O24" s="162"/>
      <c r="P24" s="162"/>
      <c r="Q24" s="162"/>
      <c r="R24" s="162"/>
    </row>
    <row r="25" spans="1:18" customFormat="1" ht="15" x14ac:dyDescent="0.25">
      <c r="B25" s="166"/>
      <c r="C25" s="171" t="s">
        <v>191</v>
      </c>
      <c r="D25" s="172"/>
      <c r="E25" s="172"/>
      <c r="F25" s="172"/>
      <c r="G25" s="172"/>
      <c r="H25" s="173"/>
      <c r="I25" s="162"/>
      <c r="J25" s="162"/>
      <c r="K25" s="162"/>
      <c r="L25" s="162"/>
      <c r="M25" s="162"/>
      <c r="N25" s="162"/>
      <c r="O25" s="162"/>
      <c r="P25" s="162"/>
      <c r="Q25" s="162"/>
      <c r="R25" s="162"/>
    </row>
    <row r="26" spans="1:18" customFormat="1" ht="15" x14ac:dyDescent="0.25">
      <c r="B26" s="166"/>
      <c r="C26" s="171" t="s">
        <v>192</v>
      </c>
      <c r="D26" s="172"/>
      <c r="E26" s="172"/>
      <c r="F26" s="172"/>
      <c r="G26" s="172"/>
      <c r="H26" s="173"/>
      <c r="I26" s="162"/>
      <c r="J26" s="162"/>
      <c r="K26" s="162"/>
      <c r="L26" s="162"/>
      <c r="M26" s="162"/>
      <c r="N26" s="162"/>
      <c r="O26" s="162"/>
      <c r="P26" s="162"/>
      <c r="Q26" s="162"/>
      <c r="R26" s="162"/>
    </row>
    <row r="27" spans="1:18" customFormat="1" ht="15" x14ac:dyDescent="0.25">
      <c r="B27" s="166"/>
      <c r="C27" s="171" t="s">
        <v>193</v>
      </c>
      <c r="D27" s="172"/>
      <c r="E27" s="172"/>
      <c r="F27" s="172"/>
      <c r="G27" s="172"/>
      <c r="H27" s="173"/>
      <c r="I27" s="162"/>
      <c r="J27" s="162"/>
      <c r="K27" s="162"/>
      <c r="L27" s="162"/>
      <c r="M27" s="162"/>
      <c r="N27" s="162"/>
      <c r="O27" s="162"/>
      <c r="P27" s="162"/>
      <c r="Q27" s="162"/>
      <c r="R27" s="162"/>
    </row>
    <row r="28" spans="1:18" customFormat="1" ht="15" x14ac:dyDescent="0.25">
      <c r="B28" s="166"/>
      <c r="C28" s="171" t="s">
        <v>194</v>
      </c>
      <c r="D28" s="172"/>
      <c r="E28" s="172"/>
      <c r="F28" s="172"/>
      <c r="G28" s="172"/>
      <c r="H28" s="173"/>
      <c r="I28" s="162"/>
      <c r="J28" s="162"/>
      <c r="K28" s="162"/>
      <c r="L28" s="162"/>
      <c r="M28" s="162"/>
      <c r="N28" s="162"/>
      <c r="O28" s="162"/>
      <c r="P28" s="162"/>
      <c r="Q28" s="162"/>
      <c r="R28" s="162"/>
    </row>
    <row r="29" spans="1:18" customFormat="1" ht="41.25" customHeight="1" x14ac:dyDescent="0.25">
      <c r="B29" s="166"/>
      <c r="C29" s="371" t="s">
        <v>195</v>
      </c>
      <c r="D29" s="372"/>
      <c r="E29" s="372"/>
      <c r="F29" s="372"/>
      <c r="G29" s="372"/>
      <c r="H29" s="373"/>
      <c r="N29" s="174"/>
      <c r="O29" s="174"/>
      <c r="P29" s="174"/>
      <c r="Q29" s="162"/>
      <c r="R29" s="162"/>
    </row>
    <row r="30" spans="1:18" customFormat="1" ht="38.25" customHeight="1" x14ac:dyDescent="0.25">
      <c r="B30" s="175"/>
      <c r="C30" s="351" t="s">
        <v>196</v>
      </c>
      <c r="D30" s="352"/>
      <c r="E30" s="352"/>
      <c r="F30" s="352"/>
      <c r="G30" s="352"/>
      <c r="H30" s="353"/>
      <c r="N30" s="167"/>
      <c r="O30" s="167"/>
      <c r="P30" s="167"/>
      <c r="Q30" s="167"/>
      <c r="R30" s="162"/>
    </row>
    <row r="31" spans="1:18" customFormat="1" ht="43.5" customHeight="1" x14ac:dyDescent="0.25">
      <c r="B31" s="351" t="s">
        <v>197</v>
      </c>
      <c r="C31" s="352"/>
      <c r="D31" s="352"/>
      <c r="E31" s="352"/>
      <c r="F31" s="352"/>
      <c r="G31" s="352"/>
      <c r="H31" s="353"/>
      <c r="I31" s="162"/>
      <c r="J31" s="162"/>
      <c r="K31" s="162"/>
      <c r="L31" s="162"/>
      <c r="M31" s="162"/>
      <c r="N31" s="162"/>
      <c r="O31" s="162"/>
      <c r="P31" s="162"/>
      <c r="Q31" s="162"/>
      <c r="R31" s="162"/>
    </row>
    <row r="32" spans="1:18" customFormat="1" ht="49.5" customHeight="1" x14ac:dyDescent="0.25">
      <c r="B32" s="351" t="s">
        <v>198</v>
      </c>
      <c r="C32" s="352"/>
      <c r="D32" s="352"/>
      <c r="E32" s="352"/>
      <c r="F32" s="352"/>
      <c r="G32" s="352"/>
      <c r="H32" s="353"/>
      <c r="I32" s="176"/>
    </row>
    <row r="33" spans="1:9" customFormat="1" ht="46.5" customHeight="1" x14ac:dyDescent="0.25">
      <c r="B33" s="351" t="s">
        <v>199</v>
      </c>
      <c r="C33" s="352"/>
      <c r="D33" s="352"/>
      <c r="E33" s="352"/>
      <c r="F33" s="352"/>
      <c r="G33" s="352"/>
      <c r="H33" s="353"/>
      <c r="I33" s="176"/>
    </row>
    <row r="34" spans="1:9" customFormat="1" ht="30" customHeight="1" x14ac:dyDescent="0.25">
      <c r="B34" s="351" t="s">
        <v>200</v>
      </c>
      <c r="C34" s="352"/>
      <c r="D34" s="352"/>
      <c r="E34" s="352"/>
      <c r="F34" s="352"/>
      <c r="G34" s="352"/>
      <c r="H34" s="353"/>
      <c r="I34" s="176"/>
    </row>
    <row r="35" spans="1:9" customFormat="1" ht="15" customHeight="1" x14ac:dyDescent="0.25">
      <c r="A35" s="177" t="s">
        <v>201</v>
      </c>
      <c r="B35" s="177"/>
      <c r="I35" s="178"/>
    </row>
    <row r="36" spans="1:9" customFormat="1" ht="30" customHeight="1" x14ac:dyDescent="0.25">
      <c r="B36" s="375" t="s">
        <v>202</v>
      </c>
      <c r="C36" s="376"/>
      <c r="D36" s="376"/>
      <c r="E36" s="376"/>
      <c r="F36" s="376"/>
      <c r="G36" s="376"/>
      <c r="H36" s="377"/>
    </row>
    <row r="37" spans="1:9" customFormat="1" ht="12.75" customHeight="1" x14ac:dyDescent="0.25">
      <c r="B37" s="378" t="s">
        <v>203</v>
      </c>
      <c r="C37" s="379"/>
      <c r="D37" s="379"/>
      <c r="E37" s="379"/>
      <c r="F37" s="379"/>
      <c r="G37" s="179"/>
      <c r="H37" s="180"/>
    </row>
    <row r="38" spans="1:9" customFormat="1" ht="29.25" customHeight="1" x14ac:dyDescent="0.25">
      <c r="B38" s="380" t="s">
        <v>204</v>
      </c>
      <c r="C38" s="381"/>
      <c r="D38" s="381"/>
      <c r="E38" s="381"/>
      <c r="F38" s="381"/>
      <c r="G38" s="381"/>
      <c r="H38" s="382"/>
    </row>
    <row r="39" spans="1:9" customFormat="1" ht="15" customHeight="1" x14ac:dyDescent="0.25">
      <c r="B39" s="181" t="s">
        <v>205</v>
      </c>
      <c r="C39" s="179"/>
      <c r="D39" s="179"/>
      <c r="E39" s="179"/>
      <c r="F39" s="179"/>
      <c r="G39" s="179"/>
      <c r="H39" s="180"/>
    </row>
    <row r="40" spans="1:9" customFormat="1" ht="30.75" customHeight="1" x14ac:dyDescent="0.25">
      <c r="B40" s="380" t="s">
        <v>206</v>
      </c>
      <c r="C40" s="381"/>
      <c r="D40" s="381"/>
      <c r="E40" s="381"/>
      <c r="F40" s="381"/>
      <c r="G40" s="381"/>
      <c r="H40" s="382"/>
    </row>
    <row r="41" spans="1:9" customFormat="1" ht="12.75" customHeight="1" x14ac:dyDescent="0.25">
      <c r="B41" s="383" t="s">
        <v>207</v>
      </c>
      <c r="C41" s="384"/>
      <c r="D41" s="384"/>
      <c r="E41" s="384"/>
      <c r="F41" s="384"/>
      <c r="G41" s="384"/>
      <c r="H41" s="180"/>
    </row>
    <row r="42" spans="1:9" customFormat="1" ht="35.25" customHeight="1" x14ac:dyDescent="0.25">
      <c r="B42" s="380" t="s">
        <v>208</v>
      </c>
      <c r="C42" s="381"/>
      <c r="D42" s="381"/>
      <c r="E42" s="381"/>
      <c r="F42" s="381"/>
      <c r="G42" s="381"/>
      <c r="H42" s="382"/>
    </row>
    <row r="43" spans="1:9" customFormat="1" ht="24.75" customHeight="1" x14ac:dyDescent="0.25">
      <c r="B43" s="385" t="s">
        <v>209</v>
      </c>
      <c r="C43" s="386"/>
      <c r="D43" s="386"/>
      <c r="E43" s="386"/>
      <c r="F43" s="386"/>
      <c r="G43" s="386"/>
      <c r="H43" s="387"/>
    </row>
    <row r="44" spans="1:9" customFormat="1" ht="27.75" customHeight="1" x14ac:dyDescent="0.25">
      <c r="B44" s="371" t="s">
        <v>210</v>
      </c>
      <c r="C44" s="372"/>
      <c r="D44" s="372"/>
      <c r="E44" s="372"/>
      <c r="F44" s="372"/>
      <c r="G44" s="372"/>
      <c r="H44" s="373"/>
    </row>
    <row r="45" spans="1:9" customFormat="1" ht="21" customHeight="1" x14ac:dyDescent="0.25">
      <c r="B45" s="351" t="s">
        <v>211</v>
      </c>
      <c r="C45" s="352"/>
      <c r="D45" s="352"/>
      <c r="E45" s="352"/>
      <c r="F45" s="352"/>
      <c r="G45" s="352"/>
      <c r="H45" s="353"/>
    </row>
    <row r="46" spans="1:9" customFormat="1" ht="26.25" customHeight="1" x14ac:dyDescent="0.25">
      <c r="B46" s="374" t="s">
        <v>212</v>
      </c>
      <c r="C46" s="374"/>
      <c r="D46" s="374"/>
      <c r="E46" s="374"/>
      <c r="F46" s="374"/>
      <c r="G46" s="374"/>
      <c r="H46" s="374"/>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J4:K4">
    <cfRule type="expression" dxfId="3" priority="5">
      <formula>MAX(D4:H4)&gt;=5</formula>
    </cfRule>
  </conditionalFormatting>
  <conditionalFormatting sqref="J5:K5">
    <cfRule type="expression" dxfId="2" priority="4">
      <formula>MAX(D5:H5)&gt;=5</formula>
    </cfRule>
  </conditionalFormatting>
  <conditionalFormatting sqref="J6:K6">
    <cfRule type="expression" dxfId="1" priority="2">
      <formula>MAX(D6:H6)&gt;=5</formula>
    </cfRule>
  </conditionalFormatting>
  <conditionalFormatting sqref="I7">
    <cfRule type="expression" dxfId="0" priority="1">
      <formula>MAX($D$4:$H$6)&gt;=5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heetViews>
  <sheetFormatPr defaultRowHeight="15" x14ac:dyDescent="0.25"/>
  <cols>
    <col min="1" max="1" width="41.28515625" style="184" customWidth="1"/>
    <col min="2" max="2" width="14.5703125" style="184" customWidth="1"/>
    <col min="3" max="3" width="11" style="184" customWidth="1"/>
    <col min="4" max="5" width="9.140625" style="184"/>
    <col min="6" max="6" width="26.7109375" style="184" customWidth="1"/>
    <col min="7" max="7" width="14.5703125" customWidth="1"/>
    <col min="8" max="8" width="18.140625" customWidth="1"/>
    <col min="9" max="9" width="13.5703125" customWidth="1"/>
  </cols>
  <sheetData>
    <row r="1" spans="1:7" s="11" customFormat="1" ht="20.25" x14ac:dyDescent="0.3">
      <c r="E1" s="79" t="s">
        <v>227</v>
      </c>
    </row>
    <row r="2" spans="1:7" s="182" customFormat="1" ht="18" customHeight="1" x14ac:dyDescent="0.25">
      <c r="A2" s="190" t="s">
        <v>19</v>
      </c>
      <c r="C2" s="191"/>
      <c r="D2" s="191"/>
      <c r="E2" s="191"/>
      <c r="F2" s="190" t="s">
        <v>64</v>
      </c>
    </row>
    <row r="3" spans="1:7" s="182" customFormat="1" x14ac:dyDescent="0.2">
      <c r="A3" s="183" t="s">
        <v>228</v>
      </c>
    </row>
    <row r="4" spans="1:7" s="182" customFormat="1" ht="12.75" x14ac:dyDescent="0.2">
      <c r="A4" s="192" t="s">
        <v>213</v>
      </c>
      <c r="B4" s="192" t="s">
        <v>60</v>
      </c>
    </row>
    <row r="5" spans="1:7" s="182" customFormat="1" ht="12.75" x14ac:dyDescent="0.2">
      <c r="A5" s="184" t="s">
        <v>474</v>
      </c>
      <c r="B5" s="193">
        <v>0.6</v>
      </c>
      <c r="C5" s="184" t="s">
        <v>229</v>
      </c>
      <c r="E5" s="184"/>
      <c r="F5" s="184" t="s">
        <v>230</v>
      </c>
    </row>
    <row r="6" spans="1:7" s="182" customFormat="1" ht="12.75" x14ac:dyDescent="0.2">
      <c r="A6" s="184" t="s">
        <v>475</v>
      </c>
      <c r="B6" s="193">
        <f>1-B5</f>
        <v>0.4</v>
      </c>
      <c r="C6" s="184" t="s">
        <v>229</v>
      </c>
      <c r="E6" s="184"/>
      <c r="F6" s="184" t="s">
        <v>230</v>
      </c>
    </row>
    <row r="7" spans="1:7" s="182" customFormat="1" ht="12.75" x14ac:dyDescent="0.2">
      <c r="A7" s="184"/>
      <c r="B7" s="194"/>
      <c r="C7" s="184"/>
      <c r="E7" s="184"/>
      <c r="F7" s="184"/>
    </row>
    <row r="8" spans="1:7" ht="30" x14ac:dyDescent="0.25">
      <c r="A8" s="195"/>
      <c r="B8" s="196"/>
      <c r="G8" s="215" t="s">
        <v>503</v>
      </c>
    </row>
    <row r="9" spans="1:7" ht="18.75" x14ac:dyDescent="0.3">
      <c r="A9" s="243"/>
      <c r="F9" s="184" t="s">
        <v>563</v>
      </c>
      <c r="G9" s="261">
        <f>Ingredients!J21</f>
        <v>818.32176803302821</v>
      </c>
    </row>
    <row r="10" spans="1:7" x14ac:dyDescent="0.25">
      <c r="F10" s="184" t="s">
        <v>564</v>
      </c>
      <c r="G10" s="291">
        <f>G9*B5</f>
        <v>490.99306081981689</v>
      </c>
    </row>
    <row r="11" spans="1:7" x14ac:dyDescent="0.25">
      <c r="F11" s="184" t="s">
        <v>565</v>
      </c>
      <c r="G11" s="291">
        <f>G9*B6</f>
        <v>327.32870721321132</v>
      </c>
    </row>
    <row r="40" spans="1:1" x14ac:dyDescent="0.25">
      <c r="A40" s="184" t="s">
        <v>494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3"/>
  <sheetViews>
    <sheetView workbookViewId="0">
      <selection activeCell="E21" sqref="E21"/>
    </sheetView>
  </sheetViews>
  <sheetFormatPr defaultRowHeight="15" x14ac:dyDescent="0.25"/>
  <cols>
    <col min="1" max="1" width="41.5703125" customWidth="1"/>
    <col min="2" max="2" width="24.85546875" customWidth="1"/>
    <col min="3" max="3" width="22" bestFit="1" customWidth="1"/>
    <col min="4" max="4" width="25.42578125" customWidth="1"/>
    <col min="5" max="6" width="27" customWidth="1"/>
    <col min="7" max="10" width="20.5703125" customWidth="1"/>
    <col min="12" max="12" width="11.85546875" customWidth="1"/>
    <col min="23" max="23" width="12.85546875" customWidth="1"/>
    <col min="29" max="29" width="11.5703125" customWidth="1"/>
    <col min="32" max="32" width="12.5703125" customWidth="1"/>
    <col min="34" max="34" width="14.28515625" customWidth="1"/>
  </cols>
  <sheetData>
    <row r="1" spans="1:34" s="252" customFormat="1" ht="39.75" customHeight="1" x14ac:dyDescent="0.3">
      <c r="A1" s="395" t="s">
        <v>467</v>
      </c>
      <c r="B1" s="395"/>
      <c r="C1" s="395"/>
      <c r="D1" s="395"/>
      <c r="E1" s="243" t="s">
        <v>492</v>
      </c>
      <c r="F1" s="243"/>
      <c r="G1" s="256"/>
      <c r="H1" s="256"/>
      <c r="I1" s="256"/>
      <c r="J1" s="256"/>
    </row>
    <row r="2" spans="1:34" s="252" customFormat="1" ht="39.75" customHeight="1" x14ac:dyDescent="0.3">
      <c r="A2" s="253" t="s">
        <v>437</v>
      </c>
      <c r="B2" s="253" t="s">
        <v>438</v>
      </c>
      <c r="C2" s="253" t="s">
        <v>553</v>
      </c>
      <c r="D2" s="257" t="s">
        <v>468</v>
      </c>
      <c r="E2" s="257" t="s">
        <v>554</v>
      </c>
      <c r="F2" s="257" t="s">
        <v>555</v>
      </c>
      <c r="G2" s="395" t="s">
        <v>278</v>
      </c>
      <c r="H2" s="395"/>
      <c r="I2" s="287" t="s">
        <v>514</v>
      </c>
      <c r="J2" s="277" t="s">
        <v>559</v>
      </c>
      <c r="M2" s="243" t="s">
        <v>476</v>
      </c>
    </row>
    <row r="3" spans="1:34" s="252" customFormat="1" ht="39.75" customHeight="1" x14ac:dyDescent="0.25">
      <c r="A3" s="251" t="s">
        <v>439</v>
      </c>
      <c r="B3" s="251" t="s">
        <v>440</v>
      </c>
      <c r="C3" s="262">
        <v>1.1000000000000001E-3</v>
      </c>
      <c r="D3" s="254">
        <f>9.66*CONVERT(1,"lbm","g")/(CONVERT(1,"gal","l")/1000*CONVERT(1,"m","cm")^3)</f>
        <v>1.1575232878812216</v>
      </c>
      <c r="E3" s="282">
        <f>(C3*1000)*D3</f>
        <v>1.273275616669344</v>
      </c>
      <c r="F3" s="270">
        <f t="shared" ref="F3:F8" si="0">E3/SUM($E$3:$E$8,$E$17:$E$19,$E$10,$E$12:$E$15,$E$21)</f>
        <v>1.1499527125929301E-3</v>
      </c>
      <c r="G3" s="388" t="s">
        <v>441</v>
      </c>
      <c r="H3" s="388"/>
      <c r="I3" s="279" t="s">
        <v>515</v>
      </c>
      <c r="J3" s="290">
        <f>C3*(1/($E$23*Conversions!$D$11))</f>
        <v>0.99345967777274757</v>
      </c>
      <c r="L3" s="280"/>
      <c r="AA3" s="264"/>
      <c r="AC3" s="280"/>
      <c r="AF3" s="280"/>
      <c r="AH3" s="281"/>
    </row>
    <row r="4" spans="1:34" s="252" customFormat="1" ht="39.75" customHeight="1" x14ac:dyDescent="0.25">
      <c r="A4" s="251" t="s">
        <v>218</v>
      </c>
      <c r="B4" s="251" t="s">
        <v>442</v>
      </c>
      <c r="C4" s="262">
        <v>1.0000000000000001E-5</v>
      </c>
      <c r="D4" s="255">
        <v>0.72</v>
      </c>
      <c r="E4" s="282">
        <f t="shared" ref="E4:E19" si="1">(C4*1000)*D4</f>
        <v>7.1999999999999998E-3</v>
      </c>
      <c r="F4" s="270">
        <f t="shared" si="0"/>
        <v>6.5026451636034388E-6</v>
      </c>
      <c r="G4" s="388" t="s">
        <v>443</v>
      </c>
      <c r="H4" s="388"/>
      <c r="I4" s="279" t="s">
        <v>519</v>
      </c>
      <c r="J4" s="290">
        <f>C4*(1/($E$23*Conversions!$D$11))</f>
        <v>9.0314516161158868E-3</v>
      </c>
      <c r="L4" s="280"/>
      <c r="AA4" s="264"/>
      <c r="AC4" s="280"/>
      <c r="AF4" s="280"/>
      <c r="AH4" s="281"/>
    </row>
    <row r="5" spans="1:34" s="252" customFormat="1" ht="39.75" customHeight="1" x14ac:dyDescent="0.25">
      <c r="A5" s="251" t="s">
        <v>221</v>
      </c>
      <c r="B5" s="251" t="s">
        <v>328</v>
      </c>
      <c r="C5" s="262">
        <v>9.0000000000000006E-5</v>
      </c>
      <c r="D5" s="255">
        <v>1.98</v>
      </c>
      <c r="E5" s="282">
        <f t="shared" si="1"/>
        <v>0.17820000000000003</v>
      </c>
      <c r="F5" s="270">
        <f t="shared" si="0"/>
        <v>1.6094046779918515E-4</v>
      </c>
      <c r="G5" s="388" t="s">
        <v>444</v>
      </c>
      <c r="H5" s="388"/>
      <c r="I5" s="279" t="s">
        <v>519</v>
      </c>
      <c r="J5" s="290">
        <f>C5*(1/($E$23*Conversions!$D$11))</f>
        <v>8.1283064545042985E-2</v>
      </c>
      <c r="L5" s="280"/>
      <c r="AA5" s="264"/>
      <c r="AC5" s="280"/>
      <c r="AF5" s="280"/>
      <c r="AH5" s="281"/>
    </row>
    <row r="6" spans="1:34" s="252" customFormat="1" ht="39.75" customHeight="1" x14ac:dyDescent="0.25">
      <c r="A6" s="251" t="s">
        <v>219</v>
      </c>
      <c r="B6" s="251" t="s">
        <v>445</v>
      </c>
      <c r="C6" s="262">
        <v>1.0000000000000001E-5</v>
      </c>
      <c r="D6" s="255">
        <f>(9445/1000)</f>
        <v>9.4450000000000003</v>
      </c>
      <c r="E6" s="282">
        <f t="shared" si="1"/>
        <v>9.4450000000000006E-2</v>
      </c>
      <c r="F6" s="270">
        <f t="shared" si="0"/>
        <v>8.5302060514214561E-5</v>
      </c>
      <c r="G6" s="388" t="s">
        <v>446</v>
      </c>
      <c r="H6" s="388"/>
      <c r="I6" s="279" t="s">
        <v>519</v>
      </c>
      <c r="J6" s="290">
        <f>C6*(1/($E$23*Conversions!$D$11))</f>
        <v>9.0314516161158868E-3</v>
      </c>
      <c r="L6" s="280"/>
      <c r="AA6" s="264"/>
      <c r="AC6" s="280"/>
      <c r="AF6" s="280"/>
      <c r="AH6" s="281"/>
    </row>
    <row r="7" spans="1:34" s="252" customFormat="1" ht="39.75" customHeight="1" x14ac:dyDescent="0.25">
      <c r="A7" s="251" t="s">
        <v>220</v>
      </c>
      <c r="B7" s="251" t="s">
        <v>447</v>
      </c>
      <c r="C7" s="262">
        <v>6.0000000000000002E-5</v>
      </c>
      <c r="D7" s="254">
        <v>1.71</v>
      </c>
      <c r="E7" s="282">
        <f t="shared" si="1"/>
        <v>0.10260000000000001</v>
      </c>
      <c r="F7" s="270">
        <f t="shared" si="0"/>
        <v>9.2662693581349026E-5</v>
      </c>
      <c r="G7" s="388" t="s">
        <v>448</v>
      </c>
      <c r="H7" s="388"/>
      <c r="I7" s="279" t="s">
        <v>529</v>
      </c>
      <c r="J7" s="290">
        <f>C7*(1/($E$23*Conversions!$D$11))</f>
        <v>5.4188709696695321E-2</v>
      </c>
      <c r="L7" s="280"/>
      <c r="AA7" s="264"/>
      <c r="AC7" s="280"/>
      <c r="AF7" s="280"/>
      <c r="AH7" s="281"/>
    </row>
    <row r="8" spans="1:34" s="252" customFormat="1" ht="39.75" customHeight="1" x14ac:dyDescent="0.25">
      <c r="A8" s="388" t="s">
        <v>216</v>
      </c>
      <c r="B8" s="251" t="s">
        <v>449</v>
      </c>
      <c r="C8" s="262">
        <v>8.0000000000000004E-4</v>
      </c>
      <c r="D8" s="255">
        <v>1.1299999999999999</v>
      </c>
      <c r="E8" s="282">
        <f t="shared" si="1"/>
        <v>0.90399999999999991</v>
      </c>
      <c r="F8" s="270">
        <f t="shared" si="0"/>
        <v>8.1644322609687617E-4</v>
      </c>
      <c r="G8" s="396" t="s">
        <v>450</v>
      </c>
      <c r="H8" s="397"/>
      <c r="I8" s="279" t="s">
        <v>519</v>
      </c>
      <c r="J8" s="290">
        <f>C8*(1/($E$23*Conversions!$D$11))</f>
        <v>0.72251612928927089</v>
      </c>
      <c r="L8" s="280"/>
      <c r="AA8" s="264"/>
      <c r="AC8" s="280"/>
      <c r="AF8" s="280"/>
      <c r="AH8" s="281"/>
    </row>
    <row r="9" spans="1:34" s="252" customFormat="1" ht="39.75" customHeight="1" x14ac:dyDescent="0.25">
      <c r="A9" s="388"/>
      <c r="B9" s="251" t="s">
        <v>451</v>
      </c>
      <c r="C9" s="262"/>
      <c r="D9" s="254">
        <v>0.83799999999999997</v>
      </c>
      <c r="E9" s="282">
        <f t="shared" si="1"/>
        <v>0</v>
      </c>
      <c r="F9" s="254"/>
      <c r="G9" s="398"/>
      <c r="H9" s="399"/>
      <c r="I9" s="288" t="s">
        <v>536</v>
      </c>
      <c r="J9" s="278"/>
      <c r="Y9" s="264"/>
      <c r="AH9" s="281"/>
    </row>
    <row r="10" spans="1:34" s="252" customFormat="1" ht="39.75" customHeight="1" x14ac:dyDescent="0.25">
      <c r="A10" s="400" t="s">
        <v>452</v>
      </c>
      <c r="B10" s="251" t="s">
        <v>469</v>
      </c>
      <c r="C10" s="262">
        <v>5.0000000000000001E-4</v>
      </c>
      <c r="D10" s="254">
        <v>0.4</v>
      </c>
      <c r="E10" s="282">
        <f t="shared" si="1"/>
        <v>0.2</v>
      </c>
      <c r="F10" s="270">
        <f>E10/SUM($E$3:$E$8,$E$17:$E$19,$E$10,$E$12:$E$15,$E$21)</f>
        <v>1.8062903232231778E-4</v>
      </c>
      <c r="G10" s="396" t="s">
        <v>453</v>
      </c>
      <c r="H10" s="397"/>
      <c r="I10" s="288" t="s">
        <v>540</v>
      </c>
      <c r="J10" s="290">
        <f>C10*(1/($E$23*Conversions!$D$11))</f>
        <v>0.45157258080579432</v>
      </c>
      <c r="L10" s="280"/>
      <c r="AA10" s="264"/>
      <c r="AC10" s="280"/>
      <c r="AF10" s="280"/>
      <c r="AH10" s="281"/>
    </row>
    <row r="11" spans="1:34" s="252" customFormat="1" ht="39.75" customHeight="1" x14ac:dyDescent="0.25">
      <c r="A11" s="401"/>
      <c r="B11" s="251" t="s">
        <v>470</v>
      </c>
      <c r="C11" s="262"/>
      <c r="D11" s="254">
        <v>0.6</v>
      </c>
      <c r="E11" s="282">
        <f t="shared" si="1"/>
        <v>0</v>
      </c>
      <c r="F11" s="254"/>
      <c r="G11" s="398"/>
      <c r="H11" s="399"/>
      <c r="I11" s="288" t="s">
        <v>536</v>
      </c>
      <c r="J11" s="278"/>
      <c r="M11" s="252" t="s">
        <v>494</v>
      </c>
      <c r="Y11" s="264"/>
      <c r="AH11" s="281"/>
    </row>
    <row r="12" spans="1:34" s="252" customFormat="1" ht="39.75" customHeight="1" x14ac:dyDescent="0.25">
      <c r="A12" s="251" t="s">
        <v>236</v>
      </c>
      <c r="B12" s="251" t="s">
        <v>334</v>
      </c>
      <c r="C12" s="262">
        <v>4.0000000000000003E-5</v>
      </c>
      <c r="D12" s="255">
        <v>1.665</v>
      </c>
      <c r="E12" s="282">
        <f t="shared" si="1"/>
        <v>6.6600000000000006E-2</v>
      </c>
      <c r="F12" s="270">
        <f>E12/SUM($E$3:$E$8,$E$17:$E$19,$E$10,$E$12:$E$15,$E$21)</f>
        <v>6.0149467763331822E-5</v>
      </c>
      <c r="G12" s="388" t="s">
        <v>454</v>
      </c>
      <c r="H12" s="388"/>
      <c r="I12" s="279" t="s">
        <v>519</v>
      </c>
      <c r="J12" s="290">
        <f>C12*(1/($E$23*Conversions!$D$11))</f>
        <v>3.6125806464463547E-2</v>
      </c>
      <c r="L12" s="280"/>
      <c r="AA12" s="264"/>
      <c r="AC12" s="280"/>
      <c r="AF12" s="280"/>
      <c r="AH12" s="281"/>
    </row>
    <row r="13" spans="1:34" s="252" customFormat="1" ht="39.75" customHeight="1" x14ac:dyDescent="0.25">
      <c r="A13" s="251" t="s">
        <v>408</v>
      </c>
      <c r="B13" s="251" t="s">
        <v>455</v>
      </c>
      <c r="C13" s="262">
        <v>5.0000000000000001E-4</v>
      </c>
      <c r="D13" s="255">
        <v>1.98</v>
      </c>
      <c r="E13" s="282">
        <f t="shared" si="1"/>
        <v>0.99</v>
      </c>
      <c r="F13" s="270">
        <f>E13/SUM($E$3:$E$8,$E$17:$E$19,$E$10,$E$12:$E$15,$E$21)</f>
        <v>8.9411370999547288E-4</v>
      </c>
      <c r="G13" s="388" t="s">
        <v>456</v>
      </c>
      <c r="H13" s="388"/>
      <c r="I13" s="279" t="s">
        <v>519</v>
      </c>
      <c r="J13" s="290">
        <f>C13*(1/($E$23*Conversions!$D$11))</f>
        <v>0.45157258080579432</v>
      </c>
      <c r="L13" s="280"/>
      <c r="AA13" s="264"/>
      <c r="AC13" s="280"/>
      <c r="AF13" s="280"/>
      <c r="AH13" s="281"/>
    </row>
    <row r="14" spans="1:34" s="252" customFormat="1" ht="39.75" customHeight="1" x14ac:dyDescent="0.25">
      <c r="A14" s="251" t="s">
        <v>457</v>
      </c>
      <c r="B14" s="251" t="s">
        <v>458</v>
      </c>
      <c r="C14" s="262"/>
      <c r="D14" s="254">
        <v>2.0299999999999998</v>
      </c>
      <c r="E14" s="282">
        <f t="shared" si="1"/>
        <v>0</v>
      </c>
      <c r="F14" s="270">
        <f>E14/SUM($E$3:$E$8,$E$17:$E$19,$E$10,$E$12:$E$15,$E$21)</f>
        <v>0</v>
      </c>
      <c r="G14" s="388" t="s">
        <v>459</v>
      </c>
      <c r="H14" s="388"/>
      <c r="I14" s="279" t="s">
        <v>545</v>
      </c>
      <c r="J14" s="289"/>
      <c r="AH14" s="281"/>
    </row>
    <row r="15" spans="1:34" s="252" customFormat="1" ht="39.75" customHeight="1" x14ac:dyDescent="0.25">
      <c r="A15" s="400" t="s">
        <v>222</v>
      </c>
      <c r="B15" s="251" t="s">
        <v>471</v>
      </c>
      <c r="C15" s="262">
        <v>1.1E-4</v>
      </c>
      <c r="D15" s="255">
        <v>2.54</v>
      </c>
      <c r="E15" s="282">
        <f t="shared" si="1"/>
        <v>0.27939999999999998</v>
      </c>
      <c r="F15" s="270">
        <f>E15/SUM($E$3:$E$8,$E$17:$E$19,$E$10,$E$12:$E$15,$E$21)</f>
        <v>2.5233875815427792E-4</v>
      </c>
      <c r="G15" s="388" t="s">
        <v>460</v>
      </c>
      <c r="H15" s="388"/>
      <c r="I15" s="279" t="s">
        <v>519</v>
      </c>
      <c r="J15" s="290">
        <f>C15*(1/($E$23*Conversions!$D$11))</f>
        <v>9.9345967777274752E-2</v>
      </c>
      <c r="L15" s="280"/>
      <c r="AA15" s="264"/>
      <c r="AC15" s="280"/>
      <c r="AF15" s="280"/>
      <c r="AH15" s="281"/>
    </row>
    <row r="16" spans="1:34" s="252" customFormat="1" ht="39.75" customHeight="1" x14ac:dyDescent="0.25">
      <c r="A16" s="401"/>
      <c r="B16" s="258" t="s">
        <v>472</v>
      </c>
      <c r="C16" s="262"/>
      <c r="D16" s="255">
        <v>2.29</v>
      </c>
      <c r="E16" s="282">
        <f t="shared" si="1"/>
        <v>0</v>
      </c>
      <c r="F16" s="254"/>
      <c r="G16" s="388"/>
      <c r="H16" s="388"/>
      <c r="I16" s="279" t="s">
        <v>519</v>
      </c>
      <c r="J16" s="278"/>
      <c r="Y16" s="264"/>
      <c r="AH16" s="281"/>
    </row>
    <row r="17" spans="1:34" s="252" customFormat="1" ht="39.75" customHeight="1" x14ac:dyDescent="0.25">
      <c r="A17" s="251" t="s">
        <v>274</v>
      </c>
      <c r="B17" s="251" t="s">
        <v>461</v>
      </c>
      <c r="C17" s="262">
        <v>8.9499999999999996E-2</v>
      </c>
      <c r="D17" s="254">
        <v>2.2000000000000002</v>
      </c>
      <c r="E17" s="282">
        <f t="shared" si="1"/>
        <v>196.9</v>
      </c>
      <c r="F17" s="270">
        <f>E17/SUM($E$3:$E$8,$E$17:$E$19,$E$10,$E$12:$E$15,$E$21)</f>
        <v>0.17782928232132184</v>
      </c>
      <c r="G17" s="388" t="s">
        <v>462</v>
      </c>
      <c r="H17" s="388"/>
      <c r="I17" s="279" t="s">
        <v>519</v>
      </c>
      <c r="J17" s="290">
        <f>C17*(1/($E$23*Conversions!$D$11))</f>
        <v>80.831491964237173</v>
      </c>
      <c r="L17" s="280"/>
      <c r="AA17" s="264"/>
      <c r="AC17" s="280"/>
      <c r="AF17" s="280"/>
      <c r="AH17" s="281"/>
    </row>
    <row r="18" spans="1:34" s="252" customFormat="1" ht="39.75" customHeight="1" x14ac:dyDescent="0.25">
      <c r="A18" s="251" t="s">
        <v>223</v>
      </c>
      <c r="B18" s="251" t="s">
        <v>356</v>
      </c>
      <c r="C18" s="262">
        <v>4.0000000000000002E-4</v>
      </c>
      <c r="D18" s="255">
        <v>1.1100000000000001</v>
      </c>
      <c r="E18" s="282">
        <f t="shared" si="1"/>
        <v>0.44400000000000006</v>
      </c>
      <c r="F18" s="270">
        <f>E18/SUM($E$3:$E$8,$E$17:$E$19,$E$10,$E$12:$E$15,$E$21)</f>
        <v>4.009964517555455E-4</v>
      </c>
      <c r="G18" s="388" t="s">
        <v>463</v>
      </c>
      <c r="H18" s="388"/>
      <c r="I18" s="279" t="s">
        <v>519</v>
      </c>
      <c r="J18" s="290">
        <f>C18*(1/($E$23*Conversions!$D$11))</f>
        <v>0.36125806464463545</v>
      </c>
      <c r="L18" s="280"/>
      <c r="AA18" s="264"/>
      <c r="AC18" s="280"/>
      <c r="AF18" s="280"/>
      <c r="AH18" s="281"/>
    </row>
    <row r="19" spans="1:34" ht="42.75" customHeight="1" x14ac:dyDescent="0.25">
      <c r="A19" s="251" t="s">
        <v>226</v>
      </c>
      <c r="B19" s="251" t="s">
        <v>464</v>
      </c>
      <c r="C19" s="262">
        <v>8.0000000000000004E-4</v>
      </c>
      <c r="D19" s="255">
        <f>0.78509</f>
        <v>0.78508999999999995</v>
      </c>
      <c r="E19" s="282">
        <f t="shared" si="1"/>
        <v>0.62807199999999996</v>
      </c>
      <c r="F19" s="270">
        <f>E19/SUM($E$3:$E$8,$E$17:$E$19,$E$10,$E$12:$E$15,$E$21)</f>
        <v>5.6724018794371376E-4</v>
      </c>
      <c r="G19" s="388" t="s">
        <v>465</v>
      </c>
      <c r="H19" s="388"/>
      <c r="I19" s="279" t="s">
        <v>519</v>
      </c>
      <c r="J19" s="290">
        <f>C19*(1/($E$23*Conversions!$D$11))</f>
        <v>0.72251612928927089</v>
      </c>
      <c r="L19" s="280"/>
      <c r="AA19" s="259"/>
      <c r="AC19" s="280"/>
      <c r="AD19" s="252"/>
      <c r="AF19" s="280"/>
      <c r="AH19" s="281"/>
    </row>
    <row r="20" spans="1:34" ht="45" customHeight="1" x14ac:dyDescent="0.25">
      <c r="A20" s="388" t="s">
        <v>466</v>
      </c>
      <c r="B20" s="388"/>
      <c r="C20" s="388"/>
      <c r="D20" s="388"/>
      <c r="E20" s="388"/>
      <c r="F20" s="388"/>
      <c r="G20" s="388"/>
      <c r="H20" s="388"/>
      <c r="I20" s="274"/>
      <c r="J20" s="278"/>
      <c r="AH20" s="281"/>
    </row>
    <row r="21" spans="1:34" ht="45" customHeight="1" x14ac:dyDescent="0.25">
      <c r="A21" s="260" t="s">
        <v>504</v>
      </c>
      <c r="B21" s="260" t="s">
        <v>504</v>
      </c>
      <c r="C21" s="272">
        <f>1-SUM(C3:C8,C10,C12:C15,C17:C19)</f>
        <v>0.90608</v>
      </c>
      <c r="D21" s="260">
        <v>0.999</v>
      </c>
      <c r="E21" s="282">
        <f>(C21*1000)*D21</f>
        <v>905.17392000000007</v>
      </c>
      <c r="F21" s="270">
        <f>E21/SUM($E$3:$E$8,$E$17:$E$19,$E$10,$E$12:$E$15,$E$21)</f>
        <v>0.81750344626499538</v>
      </c>
      <c r="G21" s="393"/>
      <c r="H21" s="394"/>
      <c r="I21" s="274"/>
      <c r="J21" s="290">
        <f>C21*(1/($E$23*Conversions!$D$11))</f>
        <v>818.32176803302821</v>
      </c>
      <c r="L21" s="280"/>
      <c r="W21" s="265"/>
      <c r="AA21" s="259"/>
      <c r="AC21" s="280"/>
      <c r="AD21" s="252"/>
      <c r="AF21" s="280"/>
      <c r="AH21" s="281"/>
    </row>
    <row r="22" spans="1:34" ht="45" customHeight="1" x14ac:dyDescent="0.25">
      <c r="A22" s="274"/>
      <c r="B22" s="274"/>
      <c r="C22" s="284"/>
      <c r="D22" s="274"/>
      <c r="E22" s="285"/>
      <c r="F22" s="286"/>
      <c r="G22" s="274"/>
      <c r="H22" s="274"/>
      <c r="I22" s="274"/>
      <c r="J22" s="283"/>
      <c r="W22" s="265"/>
      <c r="AA22" s="259"/>
      <c r="AC22" s="280"/>
      <c r="AD22" s="252"/>
      <c r="AF22" s="280"/>
      <c r="AH22" s="281"/>
    </row>
    <row r="23" spans="1:34" ht="45" customHeight="1" x14ac:dyDescent="0.25">
      <c r="A23" s="274"/>
      <c r="B23" s="274"/>
      <c r="C23" s="284"/>
      <c r="D23" s="274" t="s">
        <v>562</v>
      </c>
      <c r="E23" s="285">
        <f>SUM(E3:E8,E10,E12:E13,E15,E17:E19,E21)</f>
        <v>1107.2417176166693</v>
      </c>
      <c r="F23" s="286" t="s">
        <v>552</v>
      </c>
      <c r="G23" s="274"/>
      <c r="H23" s="274"/>
      <c r="I23" s="274"/>
      <c r="J23" s="283">
        <f>SUM(J3:J21)</f>
        <v>903.14516161158861</v>
      </c>
      <c r="L23" s="283">
        <f>SUM(L3:L21)</f>
        <v>0</v>
      </c>
      <c r="W23" s="265"/>
      <c r="AA23" s="259"/>
      <c r="AC23" s="280"/>
      <c r="AD23" s="252"/>
      <c r="AF23" s="280"/>
      <c r="AH23" s="281"/>
    </row>
    <row r="24" spans="1:34" ht="45" customHeight="1" x14ac:dyDescent="0.25">
      <c r="A24" s="274"/>
      <c r="B24" s="274"/>
      <c r="C24" s="284"/>
      <c r="D24" s="274"/>
      <c r="E24" s="285"/>
      <c r="F24" s="286"/>
      <c r="G24" s="274"/>
      <c r="H24" s="274"/>
      <c r="I24" s="274"/>
      <c r="J24" s="283"/>
      <c r="W24" s="265"/>
      <c r="AA24" s="259"/>
      <c r="AC24" s="280"/>
      <c r="AD24" s="252"/>
      <c r="AF24" s="280"/>
      <c r="AH24" s="281"/>
    </row>
    <row r="26" spans="1:34" ht="30" customHeight="1" thickBot="1" x14ac:dyDescent="0.3">
      <c r="A26" s="244" t="s">
        <v>477</v>
      </c>
      <c r="J26" s="274" t="s">
        <v>556</v>
      </c>
      <c r="K26" s="259">
        <f>F21+F17</f>
        <v>0.99533272858631716</v>
      </c>
      <c r="L26" s="261"/>
      <c r="M26" t="s">
        <v>558</v>
      </c>
    </row>
    <row r="27" spans="1:34" x14ac:dyDescent="0.25">
      <c r="A27" s="223" t="s">
        <v>279</v>
      </c>
      <c r="B27" s="224" t="s">
        <v>278</v>
      </c>
      <c r="C27" s="224" t="s">
        <v>260</v>
      </c>
      <c r="D27" s="224" t="s">
        <v>261</v>
      </c>
      <c r="E27" s="225" t="s">
        <v>262</v>
      </c>
      <c r="F27" s="266"/>
      <c r="J27" t="s">
        <v>557</v>
      </c>
      <c r="K27" s="259">
        <f>1-K26</f>
        <v>4.6672714136828386E-3</v>
      </c>
    </row>
    <row r="28" spans="1:34" ht="60" x14ac:dyDescent="0.25">
      <c r="A28" s="389" t="s">
        <v>280</v>
      </c>
      <c r="B28" s="217" t="s">
        <v>216</v>
      </c>
      <c r="C28" s="216" t="s">
        <v>263</v>
      </c>
      <c r="D28" s="216" t="s">
        <v>264</v>
      </c>
      <c r="E28" s="219" t="s">
        <v>266</v>
      </c>
      <c r="F28" s="230"/>
      <c r="G28" s="232"/>
    </row>
    <row r="29" spans="1:34" x14ac:dyDescent="0.25">
      <c r="A29" s="390"/>
      <c r="B29" s="218" t="s">
        <v>217</v>
      </c>
      <c r="C29" s="216" t="s">
        <v>268</v>
      </c>
      <c r="D29" s="216" t="s">
        <v>264</v>
      </c>
      <c r="E29" s="219" t="s">
        <v>269</v>
      </c>
      <c r="F29" s="230"/>
    </row>
    <row r="30" spans="1:34" ht="30" x14ac:dyDescent="0.25">
      <c r="A30" s="390"/>
      <c r="B30" s="218" t="s">
        <v>218</v>
      </c>
      <c r="C30" s="216" t="s">
        <v>270</v>
      </c>
      <c r="D30" s="216" t="s">
        <v>264</v>
      </c>
      <c r="E30" s="219" t="s">
        <v>271</v>
      </c>
      <c r="F30" s="230"/>
    </row>
    <row r="31" spans="1:34" ht="90" x14ac:dyDescent="0.25">
      <c r="A31" s="390"/>
      <c r="B31" s="218" t="s">
        <v>219</v>
      </c>
      <c r="C31" s="216" t="s">
        <v>265</v>
      </c>
      <c r="D31" s="216" t="s">
        <v>264</v>
      </c>
      <c r="E31" s="219" t="s">
        <v>267</v>
      </c>
      <c r="F31" s="230"/>
    </row>
    <row r="32" spans="1:34" x14ac:dyDescent="0.25">
      <c r="A32" s="390"/>
      <c r="B32" s="218" t="s">
        <v>236</v>
      </c>
      <c r="C32" s="216" t="s">
        <v>272</v>
      </c>
      <c r="D32" s="216" t="s">
        <v>264</v>
      </c>
      <c r="E32" s="219" t="s">
        <v>273</v>
      </c>
      <c r="F32" s="230"/>
    </row>
    <row r="33" spans="1:6" x14ac:dyDescent="0.25">
      <c r="A33" s="390"/>
      <c r="B33" s="218" t="s">
        <v>220</v>
      </c>
      <c r="C33" s="216"/>
      <c r="D33" s="216"/>
      <c r="E33" s="219"/>
      <c r="F33" s="230"/>
    </row>
    <row r="34" spans="1:6" x14ac:dyDescent="0.25">
      <c r="A34" s="390"/>
      <c r="B34" s="218" t="s">
        <v>221</v>
      </c>
      <c r="C34" s="216"/>
      <c r="D34" s="216"/>
      <c r="E34" s="219"/>
      <c r="F34" s="230"/>
    </row>
    <row r="35" spans="1:6" x14ac:dyDescent="0.25">
      <c r="A35" s="390"/>
      <c r="B35" s="218" t="s">
        <v>222</v>
      </c>
      <c r="C35" s="216"/>
      <c r="D35" s="216"/>
      <c r="E35" s="219"/>
      <c r="F35" s="230"/>
    </row>
    <row r="36" spans="1:6" ht="30" x14ac:dyDescent="0.25">
      <c r="A36" s="390"/>
      <c r="B36" s="218" t="s">
        <v>223</v>
      </c>
      <c r="C36" s="216" t="s">
        <v>276</v>
      </c>
      <c r="D36" s="216" t="s">
        <v>264</v>
      </c>
      <c r="E36" s="219" t="s">
        <v>277</v>
      </c>
      <c r="F36" s="230"/>
    </row>
    <row r="37" spans="1:6" x14ac:dyDescent="0.25">
      <c r="A37" s="390"/>
      <c r="B37" s="218" t="s">
        <v>224</v>
      </c>
      <c r="C37" s="216"/>
      <c r="D37" s="216"/>
      <c r="E37" s="219"/>
      <c r="F37" s="230"/>
    </row>
    <row r="38" spans="1:6" x14ac:dyDescent="0.25">
      <c r="A38" s="390"/>
      <c r="B38" s="218" t="s">
        <v>225</v>
      </c>
      <c r="C38" s="216"/>
      <c r="D38" s="216"/>
      <c r="E38" s="219"/>
      <c r="F38" s="230"/>
    </row>
    <row r="39" spans="1:6" x14ac:dyDescent="0.25">
      <c r="A39" s="390"/>
      <c r="B39" s="218" t="s">
        <v>226</v>
      </c>
      <c r="C39" s="216"/>
      <c r="D39" s="216"/>
      <c r="E39" s="219"/>
      <c r="F39" s="230"/>
    </row>
    <row r="40" spans="1:6" ht="15.75" thickBot="1" x14ac:dyDescent="0.3">
      <c r="A40" s="391"/>
      <c r="B40" s="220" t="s">
        <v>274</v>
      </c>
      <c r="C40" s="221" t="s">
        <v>259</v>
      </c>
      <c r="D40" s="221" t="s">
        <v>264</v>
      </c>
      <c r="E40" s="222" t="s">
        <v>275</v>
      </c>
      <c r="F40" s="216"/>
    </row>
    <row r="41" spans="1:6" x14ac:dyDescent="0.25">
      <c r="E41" s="215"/>
      <c r="F41" s="215"/>
    </row>
    <row r="42" spans="1:6" ht="15.75" thickBot="1" x14ac:dyDescent="0.3">
      <c r="E42" s="215"/>
      <c r="F42" s="215"/>
    </row>
    <row r="43" spans="1:6" x14ac:dyDescent="0.25">
      <c r="A43" s="227" t="s">
        <v>279</v>
      </c>
      <c r="B43" s="228" t="s">
        <v>278</v>
      </c>
      <c r="C43" s="228" t="s">
        <v>260</v>
      </c>
      <c r="D43" s="228" t="s">
        <v>261</v>
      </c>
      <c r="E43" s="229" t="s">
        <v>262</v>
      </c>
      <c r="F43" s="267"/>
    </row>
    <row r="44" spans="1:6" ht="45" x14ac:dyDescent="0.25">
      <c r="A44" s="389" t="s">
        <v>281</v>
      </c>
      <c r="B44" s="217" t="s">
        <v>216</v>
      </c>
      <c r="C44" s="216" t="s">
        <v>290</v>
      </c>
      <c r="D44" s="230" t="s">
        <v>282</v>
      </c>
      <c r="E44" s="219" t="s">
        <v>289</v>
      </c>
      <c r="F44" s="230"/>
    </row>
    <row r="45" spans="1:6" ht="30" x14ac:dyDescent="0.25">
      <c r="A45" s="390"/>
      <c r="B45" s="218" t="s">
        <v>217</v>
      </c>
      <c r="C45" s="230" t="s">
        <v>284</v>
      </c>
      <c r="D45" s="230" t="s">
        <v>282</v>
      </c>
      <c r="E45" s="219" t="s">
        <v>283</v>
      </c>
      <c r="F45" s="230"/>
    </row>
    <row r="46" spans="1:6" ht="90" x14ac:dyDescent="0.25">
      <c r="A46" s="390"/>
      <c r="B46" s="218" t="s">
        <v>218</v>
      </c>
      <c r="C46" s="216" t="s">
        <v>285</v>
      </c>
      <c r="D46" s="230" t="s">
        <v>286</v>
      </c>
      <c r="E46" s="219" t="s">
        <v>287</v>
      </c>
      <c r="F46" s="230"/>
    </row>
    <row r="47" spans="1:6" ht="75" x14ac:dyDescent="0.25">
      <c r="A47" s="390"/>
      <c r="B47" s="218" t="s">
        <v>219</v>
      </c>
      <c r="C47" s="216" t="s">
        <v>288</v>
      </c>
      <c r="D47" s="230" t="s">
        <v>282</v>
      </c>
      <c r="E47" s="219" t="s">
        <v>291</v>
      </c>
      <c r="F47" s="230"/>
    </row>
    <row r="48" spans="1:6" x14ac:dyDescent="0.25">
      <c r="A48" s="390"/>
      <c r="B48" s="218" t="s">
        <v>236</v>
      </c>
      <c r="C48" s="216" t="s">
        <v>292</v>
      </c>
      <c r="D48" s="230" t="s">
        <v>282</v>
      </c>
      <c r="E48" s="219" t="s">
        <v>293</v>
      </c>
      <c r="F48" s="230"/>
    </row>
    <row r="49" spans="1:6" ht="45" x14ac:dyDescent="0.25">
      <c r="A49" s="390"/>
      <c r="B49" s="218" t="s">
        <v>220</v>
      </c>
      <c r="C49" s="216" t="s">
        <v>298</v>
      </c>
      <c r="D49" s="230" t="s">
        <v>282</v>
      </c>
      <c r="E49" s="219" t="s">
        <v>299</v>
      </c>
      <c r="F49" s="230"/>
    </row>
    <row r="50" spans="1:6" x14ac:dyDescent="0.25">
      <c r="A50" s="390"/>
      <c r="B50" s="218" t="s">
        <v>221</v>
      </c>
      <c r="C50" s="216" t="s">
        <v>296</v>
      </c>
      <c r="D50" s="230" t="s">
        <v>282</v>
      </c>
      <c r="E50" s="219" t="s">
        <v>297</v>
      </c>
      <c r="F50" s="230"/>
    </row>
    <row r="51" spans="1:6" x14ac:dyDescent="0.25">
      <c r="A51" s="390"/>
      <c r="B51" s="218" t="s">
        <v>222</v>
      </c>
      <c r="C51" s="216"/>
      <c r="D51" s="230"/>
      <c r="E51" s="219"/>
      <c r="F51" s="230"/>
    </row>
    <row r="52" spans="1:6" x14ac:dyDescent="0.25">
      <c r="A52" s="390"/>
      <c r="B52" s="218" t="s">
        <v>223</v>
      </c>
      <c r="C52" s="216" t="s">
        <v>300</v>
      </c>
      <c r="D52" s="230" t="s">
        <v>286</v>
      </c>
      <c r="E52" s="219" t="s">
        <v>301</v>
      </c>
      <c r="F52" s="230"/>
    </row>
    <row r="53" spans="1:6" ht="105" x14ac:dyDescent="0.25">
      <c r="A53" s="390"/>
      <c r="B53" s="218" t="s">
        <v>224</v>
      </c>
      <c r="C53" s="216" t="s">
        <v>294</v>
      </c>
      <c r="D53" s="230" t="s">
        <v>282</v>
      </c>
      <c r="E53" s="219" t="s">
        <v>295</v>
      </c>
      <c r="F53" s="230"/>
    </row>
    <row r="54" spans="1:6" x14ac:dyDescent="0.25">
      <c r="A54" s="390"/>
      <c r="B54" s="218" t="s">
        <v>225</v>
      </c>
      <c r="C54" s="216"/>
      <c r="D54" s="230"/>
      <c r="E54" s="219"/>
      <c r="F54" s="230"/>
    </row>
    <row r="55" spans="1:6" x14ac:dyDescent="0.25">
      <c r="A55" s="390"/>
      <c r="B55" s="218" t="s">
        <v>226</v>
      </c>
      <c r="C55" s="216"/>
      <c r="D55" s="230"/>
      <c r="E55" s="219"/>
      <c r="F55" s="230"/>
    </row>
    <row r="56" spans="1:6" ht="15.75" thickBot="1" x14ac:dyDescent="0.3">
      <c r="A56" s="391"/>
      <c r="B56" s="220" t="s">
        <v>274</v>
      </c>
      <c r="C56" s="221" t="s">
        <v>259</v>
      </c>
      <c r="D56" s="231"/>
      <c r="E56" s="222"/>
      <c r="F56" s="216"/>
    </row>
    <row r="58" spans="1:6" ht="30" customHeight="1" thickBot="1" x14ac:dyDescent="0.3"/>
    <row r="59" spans="1:6" x14ac:dyDescent="0.25">
      <c r="A59" s="223" t="s">
        <v>279</v>
      </c>
      <c r="B59" s="224" t="s">
        <v>278</v>
      </c>
      <c r="C59" s="224" t="s">
        <v>260</v>
      </c>
      <c r="D59" s="224" t="s">
        <v>261</v>
      </c>
      <c r="E59" s="225" t="s">
        <v>262</v>
      </c>
      <c r="F59" s="266"/>
    </row>
    <row r="60" spans="1:6" ht="60" x14ac:dyDescent="0.25">
      <c r="A60" s="392" t="s">
        <v>303</v>
      </c>
      <c r="B60" s="217" t="s">
        <v>216</v>
      </c>
      <c r="C60" s="216" t="s">
        <v>263</v>
      </c>
      <c r="D60" s="216" t="s">
        <v>306</v>
      </c>
      <c r="E60" s="219" t="s">
        <v>309</v>
      </c>
      <c r="F60" s="230"/>
    </row>
    <row r="61" spans="1:6" ht="105" x14ac:dyDescent="0.25">
      <c r="A61" s="392"/>
      <c r="B61" s="217"/>
      <c r="C61" s="216" t="s">
        <v>310</v>
      </c>
      <c r="D61" s="216" t="s">
        <v>306</v>
      </c>
      <c r="E61" s="219" t="s">
        <v>311</v>
      </c>
      <c r="F61" s="230"/>
    </row>
    <row r="62" spans="1:6" x14ac:dyDescent="0.25">
      <c r="A62" s="392"/>
      <c r="B62" s="233" t="s">
        <v>217</v>
      </c>
      <c r="C62" s="216"/>
      <c r="D62" s="216"/>
      <c r="E62" s="219"/>
      <c r="F62" s="230"/>
    </row>
    <row r="63" spans="1:6" ht="30" x14ac:dyDescent="0.25">
      <c r="A63" s="392"/>
      <c r="B63" s="218" t="s">
        <v>218</v>
      </c>
      <c r="C63" s="216" t="s">
        <v>307</v>
      </c>
      <c r="D63" s="216" t="s">
        <v>306</v>
      </c>
      <c r="E63" s="219" t="s">
        <v>308</v>
      </c>
      <c r="F63" s="230"/>
    </row>
    <row r="64" spans="1:6" x14ac:dyDescent="0.25">
      <c r="A64" s="392"/>
      <c r="B64" s="218" t="s">
        <v>219</v>
      </c>
      <c r="C64" s="216"/>
      <c r="D64" s="216"/>
      <c r="E64" s="219"/>
      <c r="F64" s="230"/>
    </row>
    <row r="65" spans="1:6" x14ac:dyDescent="0.25">
      <c r="A65" s="392"/>
      <c r="B65" s="218" t="s">
        <v>236</v>
      </c>
      <c r="C65" s="216"/>
      <c r="D65" s="216"/>
      <c r="E65" s="219"/>
      <c r="F65" s="230"/>
    </row>
    <row r="66" spans="1:6" x14ac:dyDescent="0.25">
      <c r="A66" s="392"/>
      <c r="B66" s="218" t="s">
        <v>220</v>
      </c>
      <c r="C66" s="216"/>
      <c r="D66" s="216"/>
      <c r="E66" s="219"/>
      <c r="F66" s="230"/>
    </row>
    <row r="67" spans="1:6" ht="30" x14ac:dyDescent="0.25">
      <c r="A67" s="392"/>
      <c r="B67" s="218" t="s">
        <v>221</v>
      </c>
      <c r="C67" s="216" t="s">
        <v>320</v>
      </c>
      <c r="D67" s="216" t="s">
        <v>306</v>
      </c>
      <c r="E67" s="219" t="s">
        <v>321</v>
      </c>
      <c r="F67" s="230"/>
    </row>
    <row r="68" spans="1:6" x14ac:dyDescent="0.25">
      <c r="A68" s="392"/>
      <c r="B68" s="218" t="s">
        <v>222</v>
      </c>
      <c r="C68" s="216"/>
      <c r="D68" s="216"/>
      <c r="E68" s="219"/>
      <c r="F68" s="230"/>
    </row>
    <row r="69" spans="1:6" ht="45" x14ac:dyDescent="0.25">
      <c r="A69" s="392"/>
      <c r="B69" s="218" t="s">
        <v>223</v>
      </c>
      <c r="C69" s="216" t="s">
        <v>315</v>
      </c>
      <c r="D69" s="216" t="s">
        <v>306</v>
      </c>
      <c r="E69" s="219" t="s">
        <v>314</v>
      </c>
      <c r="F69" s="230"/>
    </row>
    <row r="70" spans="1:6" ht="105" x14ac:dyDescent="0.25">
      <c r="A70" s="392"/>
      <c r="B70" s="218" t="s">
        <v>224</v>
      </c>
      <c r="C70" s="216" t="s">
        <v>318</v>
      </c>
      <c r="D70" s="216" t="s">
        <v>306</v>
      </c>
      <c r="E70" s="219" t="s">
        <v>319</v>
      </c>
      <c r="F70" s="230"/>
    </row>
    <row r="71" spans="1:6" ht="30.75" customHeight="1" x14ac:dyDescent="0.25">
      <c r="A71" s="392"/>
      <c r="B71" s="218" t="s">
        <v>225</v>
      </c>
      <c r="C71" s="216"/>
      <c r="D71" s="216"/>
      <c r="E71" s="219"/>
      <c r="F71" s="230"/>
    </row>
    <row r="72" spans="1:6" ht="60" x14ac:dyDescent="0.25">
      <c r="A72" s="392"/>
      <c r="B72" s="218" t="s">
        <v>226</v>
      </c>
      <c r="C72" s="216" t="s">
        <v>312</v>
      </c>
      <c r="D72" s="216" t="s">
        <v>306</v>
      </c>
      <c r="E72" s="219" t="s">
        <v>313</v>
      </c>
      <c r="F72" s="230"/>
    </row>
    <row r="73" spans="1:6" ht="75" x14ac:dyDescent="0.25">
      <c r="A73" s="392"/>
      <c r="B73" s="234"/>
      <c r="C73" s="216" t="s">
        <v>316</v>
      </c>
      <c r="D73" s="216" t="s">
        <v>306</v>
      </c>
      <c r="E73" s="235" t="s">
        <v>317</v>
      </c>
      <c r="F73" s="268"/>
    </row>
    <row r="74" spans="1:6" ht="15.75" thickBot="1" x14ac:dyDescent="0.3">
      <c r="A74" s="236"/>
      <c r="B74" s="220" t="s">
        <v>274</v>
      </c>
      <c r="C74" s="221" t="s">
        <v>259</v>
      </c>
      <c r="D74" s="231" t="s">
        <v>304</v>
      </c>
      <c r="E74" s="222" t="s">
        <v>305</v>
      </c>
      <c r="F74" s="216"/>
    </row>
    <row r="76" spans="1:6" ht="15.75" thickBot="1" x14ac:dyDescent="0.3"/>
    <row r="77" spans="1:6" x14ac:dyDescent="0.25">
      <c r="A77" s="223" t="s">
        <v>279</v>
      </c>
      <c r="B77" s="224" t="s">
        <v>278</v>
      </c>
      <c r="C77" s="224" t="s">
        <v>260</v>
      </c>
      <c r="D77" s="224" t="s">
        <v>261</v>
      </c>
      <c r="E77" s="225" t="s">
        <v>262</v>
      </c>
      <c r="F77" s="266"/>
    </row>
    <row r="78" spans="1:6" ht="75" x14ac:dyDescent="0.25">
      <c r="A78" s="392" t="s">
        <v>322</v>
      </c>
      <c r="B78" s="217" t="s">
        <v>216</v>
      </c>
      <c r="C78" s="216" t="s">
        <v>331</v>
      </c>
      <c r="D78" s="216" t="s">
        <v>325</v>
      </c>
      <c r="E78" s="219" t="s">
        <v>332</v>
      </c>
      <c r="F78" s="230"/>
    </row>
    <row r="79" spans="1:6" x14ac:dyDescent="0.25">
      <c r="A79" s="392"/>
      <c r="B79" s="218" t="s">
        <v>217</v>
      </c>
      <c r="C79" s="234" t="s">
        <v>324</v>
      </c>
      <c r="D79" s="216" t="s">
        <v>325</v>
      </c>
      <c r="E79" s="219" t="s">
        <v>269</v>
      </c>
      <c r="F79" s="230"/>
    </row>
    <row r="80" spans="1:6" ht="75" x14ac:dyDescent="0.25">
      <c r="A80" s="392"/>
      <c r="B80" s="218" t="s">
        <v>218</v>
      </c>
      <c r="C80" s="216" t="s">
        <v>323</v>
      </c>
      <c r="D80" s="216" t="s">
        <v>325</v>
      </c>
      <c r="E80" s="219" t="s">
        <v>326</v>
      </c>
      <c r="F80" s="230"/>
    </row>
    <row r="81" spans="1:6" ht="120" x14ac:dyDescent="0.25">
      <c r="A81" s="392"/>
      <c r="B81" s="218" t="s">
        <v>219</v>
      </c>
      <c r="C81" s="216" t="s">
        <v>329</v>
      </c>
      <c r="D81" s="216" t="s">
        <v>325</v>
      </c>
      <c r="E81" s="219" t="s">
        <v>330</v>
      </c>
      <c r="F81" s="230"/>
    </row>
    <row r="82" spans="1:6" x14ac:dyDescent="0.25">
      <c r="A82" s="392"/>
      <c r="B82" s="218" t="s">
        <v>236</v>
      </c>
      <c r="C82" s="216" t="s">
        <v>333</v>
      </c>
      <c r="D82" s="216" t="s">
        <v>325</v>
      </c>
      <c r="E82" s="219" t="s">
        <v>334</v>
      </c>
      <c r="F82" s="230"/>
    </row>
    <row r="83" spans="1:6" x14ac:dyDescent="0.25">
      <c r="A83" s="392"/>
      <c r="B83" s="218" t="s">
        <v>220</v>
      </c>
      <c r="C83" s="216"/>
      <c r="D83" s="216"/>
      <c r="E83" s="219"/>
      <c r="F83" s="230"/>
    </row>
    <row r="84" spans="1:6" x14ac:dyDescent="0.25">
      <c r="A84" s="392"/>
      <c r="B84" s="218" t="s">
        <v>221</v>
      </c>
      <c r="C84" s="216" t="s">
        <v>327</v>
      </c>
      <c r="D84" s="216" t="s">
        <v>325</v>
      </c>
      <c r="E84" s="219" t="s">
        <v>328</v>
      </c>
      <c r="F84" s="230"/>
    </row>
    <row r="85" spans="1:6" x14ac:dyDescent="0.25">
      <c r="A85" s="392"/>
      <c r="B85" s="218" t="s">
        <v>222</v>
      </c>
      <c r="C85" s="216"/>
      <c r="D85" s="216"/>
      <c r="E85" s="219"/>
      <c r="F85" s="230"/>
    </row>
    <row r="86" spans="1:6" ht="30" x14ac:dyDescent="0.25">
      <c r="A86" s="392"/>
      <c r="B86" s="218" t="s">
        <v>223</v>
      </c>
      <c r="C86" s="216" t="s">
        <v>335</v>
      </c>
      <c r="D86" s="216" t="s">
        <v>325</v>
      </c>
      <c r="E86" s="219" t="s">
        <v>336</v>
      </c>
      <c r="F86" s="230"/>
    </row>
    <row r="87" spans="1:6" x14ac:dyDescent="0.25">
      <c r="A87" s="392"/>
      <c r="B87" s="218" t="s">
        <v>224</v>
      </c>
      <c r="C87" s="216"/>
      <c r="D87" s="216"/>
      <c r="E87" s="219"/>
      <c r="F87" s="230"/>
    </row>
    <row r="88" spans="1:6" x14ac:dyDescent="0.25">
      <c r="A88" s="392"/>
      <c r="B88" s="218" t="s">
        <v>225</v>
      </c>
      <c r="C88" s="216"/>
      <c r="D88" s="216"/>
      <c r="E88" s="219"/>
      <c r="F88" s="230"/>
    </row>
    <row r="89" spans="1:6" x14ac:dyDescent="0.25">
      <c r="A89" s="392"/>
      <c r="B89" s="218" t="s">
        <v>226</v>
      </c>
      <c r="C89" s="216"/>
      <c r="D89" s="216"/>
      <c r="E89" s="219"/>
      <c r="F89" s="230"/>
    </row>
    <row r="90" spans="1:6" x14ac:dyDescent="0.25">
      <c r="A90" s="392"/>
      <c r="B90" s="218" t="s">
        <v>274</v>
      </c>
      <c r="C90" s="216" t="s">
        <v>337</v>
      </c>
      <c r="D90" s="216" t="s">
        <v>325</v>
      </c>
      <c r="E90" s="219" t="s">
        <v>340</v>
      </c>
      <c r="F90" s="230"/>
    </row>
    <row r="91" spans="1:6" x14ac:dyDescent="0.25">
      <c r="A91" s="392"/>
      <c r="B91" s="234"/>
      <c r="C91" s="216" t="s">
        <v>338</v>
      </c>
      <c r="D91" s="216" t="s">
        <v>325</v>
      </c>
      <c r="E91" s="219" t="s">
        <v>340</v>
      </c>
      <c r="F91" s="230"/>
    </row>
    <row r="92" spans="1:6" ht="15.75" thickBot="1" x14ac:dyDescent="0.3">
      <c r="A92" s="236"/>
      <c r="B92" s="220"/>
      <c r="C92" s="237" t="s">
        <v>339</v>
      </c>
      <c r="D92" s="237" t="s">
        <v>325</v>
      </c>
      <c r="E92" s="238" t="s">
        <v>340</v>
      </c>
      <c r="F92" s="269"/>
    </row>
    <row r="94" spans="1:6" ht="15.75" thickBot="1" x14ac:dyDescent="0.3"/>
    <row r="95" spans="1:6" x14ac:dyDescent="0.25">
      <c r="A95" s="223" t="s">
        <v>279</v>
      </c>
      <c r="B95" s="224" t="s">
        <v>278</v>
      </c>
      <c r="C95" s="224" t="s">
        <v>260</v>
      </c>
      <c r="D95" s="224" t="s">
        <v>261</v>
      </c>
      <c r="E95" s="225" t="s">
        <v>262</v>
      </c>
      <c r="F95" s="266"/>
    </row>
    <row r="96" spans="1:6" ht="60" x14ac:dyDescent="0.25">
      <c r="A96" s="389" t="s">
        <v>341</v>
      </c>
      <c r="B96" s="217" t="s">
        <v>216</v>
      </c>
      <c r="C96" s="216"/>
      <c r="D96" s="216"/>
      <c r="E96" s="219" t="s">
        <v>266</v>
      </c>
      <c r="F96" s="230"/>
    </row>
    <row r="97" spans="1:6" x14ac:dyDescent="0.25">
      <c r="A97" s="390"/>
      <c r="B97" s="218" t="s">
        <v>217</v>
      </c>
      <c r="C97" s="216" t="s">
        <v>344</v>
      </c>
      <c r="D97" s="216" t="s">
        <v>343</v>
      </c>
      <c r="E97" s="219" t="s">
        <v>269</v>
      </c>
      <c r="F97" s="230"/>
    </row>
    <row r="98" spans="1:6" ht="30" x14ac:dyDescent="0.25">
      <c r="A98" s="390"/>
      <c r="B98" s="218" t="s">
        <v>218</v>
      </c>
      <c r="C98" s="216" t="s">
        <v>345</v>
      </c>
      <c r="D98" s="216" t="s">
        <v>343</v>
      </c>
      <c r="E98" s="219" t="s">
        <v>346</v>
      </c>
      <c r="F98" s="230"/>
    </row>
    <row r="99" spans="1:6" x14ac:dyDescent="0.25">
      <c r="A99" s="390"/>
      <c r="B99" s="218" t="s">
        <v>219</v>
      </c>
      <c r="C99" s="216" t="s">
        <v>348</v>
      </c>
      <c r="D99" s="216" t="s">
        <v>343</v>
      </c>
      <c r="E99" s="219" t="s">
        <v>347</v>
      </c>
      <c r="F99" s="230"/>
    </row>
    <row r="100" spans="1:6" x14ac:dyDescent="0.25">
      <c r="A100" s="390"/>
      <c r="B100" s="218" t="s">
        <v>236</v>
      </c>
      <c r="C100" s="216"/>
      <c r="D100" s="216"/>
      <c r="E100" s="219"/>
      <c r="F100" s="230"/>
    </row>
    <row r="101" spans="1:6" x14ac:dyDescent="0.25">
      <c r="A101" s="390"/>
      <c r="B101" s="218" t="s">
        <v>220</v>
      </c>
      <c r="C101" s="216"/>
      <c r="D101" s="216"/>
      <c r="E101" s="219"/>
      <c r="F101" s="230"/>
    </row>
    <row r="102" spans="1:6" x14ac:dyDescent="0.25">
      <c r="A102" s="390"/>
      <c r="B102" s="218" t="s">
        <v>221</v>
      </c>
      <c r="C102" s="216"/>
      <c r="D102" s="216"/>
      <c r="E102" s="219"/>
      <c r="F102" s="230"/>
    </row>
    <row r="103" spans="1:6" x14ac:dyDescent="0.25">
      <c r="A103" s="390"/>
      <c r="B103" s="218" t="s">
        <v>222</v>
      </c>
      <c r="C103" s="216"/>
      <c r="D103" s="216"/>
      <c r="E103" s="219"/>
      <c r="F103" s="230"/>
    </row>
    <row r="104" spans="1:6" x14ac:dyDescent="0.25">
      <c r="A104" s="390"/>
      <c r="B104" s="218" t="s">
        <v>223</v>
      </c>
      <c r="C104" s="216"/>
      <c r="D104" s="216"/>
      <c r="E104" s="219"/>
      <c r="F104" s="230"/>
    </row>
    <row r="105" spans="1:6" x14ac:dyDescent="0.25">
      <c r="A105" s="390"/>
      <c r="B105" s="218" t="s">
        <v>224</v>
      </c>
      <c r="C105" s="216"/>
      <c r="D105" s="216"/>
      <c r="E105" s="219"/>
      <c r="F105" s="230"/>
    </row>
    <row r="106" spans="1:6" x14ac:dyDescent="0.25">
      <c r="A106" s="390"/>
      <c r="B106" s="218" t="s">
        <v>225</v>
      </c>
      <c r="C106" s="216"/>
      <c r="D106" s="216"/>
      <c r="E106" s="219"/>
      <c r="F106" s="230"/>
    </row>
    <row r="107" spans="1:6" ht="75" x14ac:dyDescent="0.25">
      <c r="A107" s="390"/>
      <c r="B107" s="218" t="s">
        <v>226</v>
      </c>
      <c r="C107" s="216" t="s">
        <v>349</v>
      </c>
      <c r="D107" s="216" t="s">
        <v>343</v>
      </c>
      <c r="E107" s="219" t="s">
        <v>350</v>
      </c>
      <c r="F107" s="230"/>
    </row>
    <row r="108" spans="1:6" ht="30.75" thickBot="1" x14ac:dyDescent="0.3">
      <c r="A108" s="391"/>
      <c r="B108" s="220" t="s">
        <v>274</v>
      </c>
      <c r="C108" s="231" t="s">
        <v>342</v>
      </c>
      <c r="D108" s="221" t="s">
        <v>343</v>
      </c>
      <c r="E108" s="222" t="s">
        <v>275</v>
      </c>
      <c r="F108" s="216"/>
    </row>
    <row r="110" spans="1:6" ht="15.75" thickBot="1" x14ac:dyDescent="0.3"/>
    <row r="111" spans="1:6" x14ac:dyDescent="0.25">
      <c r="A111" s="223" t="s">
        <v>279</v>
      </c>
      <c r="B111" s="224" t="s">
        <v>278</v>
      </c>
      <c r="C111" s="224" t="s">
        <v>260</v>
      </c>
      <c r="D111" s="224" t="s">
        <v>261</v>
      </c>
      <c r="E111" s="225" t="s">
        <v>262</v>
      </c>
      <c r="F111" s="266"/>
    </row>
    <row r="112" spans="1:6" x14ac:dyDescent="0.25">
      <c r="A112" s="389" t="s">
        <v>351</v>
      </c>
      <c r="B112" s="217" t="s">
        <v>216</v>
      </c>
      <c r="C112" s="216" t="s">
        <v>355</v>
      </c>
      <c r="D112" s="216" t="s">
        <v>354</v>
      </c>
      <c r="E112" s="219" t="s">
        <v>356</v>
      </c>
      <c r="F112" s="230"/>
    </row>
    <row r="113" spans="1:6" x14ac:dyDescent="0.25">
      <c r="A113" s="390"/>
      <c r="B113" s="218" t="s">
        <v>217</v>
      </c>
      <c r="C113" s="216" t="s">
        <v>357</v>
      </c>
      <c r="D113" s="216" t="s">
        <v>354</v>
      </c>
      <c r="E113" s="219" t="s">
        <v>269</v>
      </c>
      <c r="F113" s="230"/>
    </row>
    <row r="114" spans="1:6" ht="45" x14ac:dyDescent="0.25">
      <c r="A114" s="390"/>
      <c r="B114" s="218" t="s">
        <v>218</v>
      </c>
      <c r="C114" s="216" t="s">
        <v>358</v>
      </c>
      <c r="D114" s="216" t="s">
        <v>359</v>
      </c>
      <c r="E114" s="219" t="s">
        <v>360</v>
      </c>
      <c r="F114" s="230"/>
    </row>
    <row r="115" spans="1:6" ht="30" x14ac:dyDescent="0.25">
      <c r="A115" s="390"/>
      <c r="B115" s="218" t="s">
        <v>219</v>
      </c>
      <c r="C115" s="216" t="s">
        <v>361</v>
      </c>
      <c r="D115" s="216" t="s">
        <v>359</v>
      </c>
      <c r="E115" s="219" t="s">
        <v>362</v>
      </c>
      <c r="F115" s="230"/>
    </row>
    <row r="116" spans="1:6" x14ac:dyDescent="0.25">
      <c r="A116" s="390"/>
      <c r="B116" s="218" t="s">
        <v>236</v>
      </c>
      <c r="C116" s="216"/>
      <c r="D116" s="216"/>
      <c r="E116" s="219"/>
      <c r="F116" s="230"/>
    </row>
    <row r="117" spans="1:6" x14ac:dyDescent="0.25">
      <c r="A117" s="390"/>
      <c r="B117" s="218" t="s">
        <v>220</v>
      </c>
      <c r="C117" s="216"/>
      <c r="D117" s="216"/>
      <c r="E117" s="219"/>
      <c r="F117" s="230"/>
    </row>
    <row r="118" spans="1:6" x14ac:dyDescent="0.25">
      <c r="A118" s="390"/>
      <c r="B118" s="218" t="s">
        <v>221</v>
      </c>
      <c r="C118" s="216"/>
      <c r="D118" s="216"/>
      <c r="E118" s="219"/>
      <c r="F118" s="230"/>
    </row>
    <row r="119" spans="1:6" x14ac:dyDescent="0.25">
      <c r="A119" s="390"/>
      <c r="B119" s="218" t="s">
        <v>222</v>
      </c>
      <c r="C119" s="216"/>
      <c r="D119" s="216"/>
      <c r="E119" s="219"/>
      <c r="F119" s="230"/>
    </row>
    <row r="120" spans="1:6" x14ac:dyDescent="0.25">
      <c r="A120" s="390"/>
      <c r="B120" s="218" t="s">
        <v>223</v>
      </c>
      <c r="C120" s="216"/>
      <c r="D120" s="216"/>
      <c r="E120" s="219"/>
      <c r="F120" s="230"/>
    </row>
    <row r="121" spans="1:6" x14ac:dyDescent="0.25">
      <c r="A121" s="390"/>
      <c r="B121" s="218" t="s">
        <v>224</v>
      </c>
      <c r="C121" s="216"/>
      <c r="D121" s="216"/>
      <c r="E121" s="219"/>
      <c r="F121" s="230"/>
    </row>
    <row r="122" spans="1:6" x14ac:dyDescent="0.25">
      <c r="A122" s="390"/>
      <c r="B122" s="218" t="s">
        <v>225</v>
      </c>
      <c r="C122" s="216"/>
      <c r="D122" s="216"/>
      <c r="E122" s="219"/>
      <c r="F122" s="230"/>
    </row>
    <row r="123" spans="1:6" x14ac:dyDescent="0.25">
      <c r="A123" s="390"/>
      <c r="B123" s="218" t="s">
        <v>226</v>
      </c>
      <c r="C123" s="216"/>
      <c r="D123" s="216"/>
      <c r="E123" s="219"/>
      <c r="F123" s="230"/>
    </row>
    <row r="124" spans="1:6" ht="45.75" thickBot="1" x14ac:dyDescent="0.3">
      <c r="A124" s="391"/>
      <c r="B124" s="220" t="s">
        <v>274</v>
      </c>
      <c r="C124" s="231" t="s">
        <v>353</v>
      </c>
      <c r="D124" s="221" t="s">
        <v>354</v>
      </c>
      <c r="E124" s="222" t="s">
        <v>352</v>
      </c>
      <c r="F124" s="216"/>
    </row>
    <row r="126" spans="1:6" ht="15.75" thickBot="1" x14ac:dyDescent="0.3"/>
    <row r="127" spans="1:6" x14ac:dyDescent="0.25">
      <c r="A127" s="223" t="s">
        <v>279</v>
      </c>
      <c r="B127" s="224" t="s">
        <v>278</v>
      </c>
      <c r="C127" s="224" t="s">
        <v>260</v>
      </c>
      <c r="D127" s="224" t="s">
        <v>261</v>
      </c>
      <c r="E127" s="225" t="s">
        <v>262</v>
      </c>
      <c r="F127" s="266"/>
    </row>
    <row r="128" spans="1:6" x14ac:dyDescent="0.25">
      <c r="A128" s="389" t="s">
        <v>363</v>
      </c>
      <c r="B128" s="217" t="s">
        <v>216</v>
      </c>
      <c r="C128" s="216" t="s">
        <v>369</v>
      </c>
      <c r="D128" s="216" t="s">
        <v>325</v>
      </c>
      <c r="E128" s="219" t="s">
        <v>370</v>
      </c>
      <c r="F128" s="230"/>
    </row>
    <row r="129" spans="1:6" x14ac:dyDescent="0.25">
      <c r="A129" s="390"/>
      <c r="B129" s="218" t="s">
        <v>217</v>
      </c>
      <c r="C129" s="230" t="s">
        <v>269</v>
      </c>
      <c r="D129" s="216" t="s">
        <v>365</v>
      </c>
      <c r="E129" s="219" t="s">
        <v>366</v>
      </c>
      <c r="F129" s="230"/>
    </row>
    <row r="130" spans="1:6" ht="60" x14ac:dyDescent="0.25">
      <c r="A130" s="390"/>
      <c r="B130" s="218" t="s">
        <v>218</v>
      </c>
      <c r="C130" s="216" t="s">
        <v>367</v>
      </c>
      <c r="D130" s="216" t="s">
        <v>325</v>
      </c>
      <c r="E130" s="219" t="s">
        <v>368</v>
      </c>
      <c r="F130" s="230"/>
    </row>
    <row r="131" spans="1:6" x14ac:dyDescent="0.25">
      <c r="A131" s="390"/>
      <c r="B131" s="218" t="s">
        <v>219</v>
      </c>
      <c r="C131" s="216"/>
      <c r="D131" s="216"/>
      <c r="E131" s="219"/>
      <c r="F131" s="230"/>
    </row>
    <row r="132" spans="1:6" x14ac:dyDescent="0.25">
      <c r="A132" s="390"/>
      <c r="B132" s="218" t="s">
        <v>236</v>
      </c>
      <c r="C132" s="216"/>
      <c r="D132" s="216"/>
      <c r="E132" s="219"/>
      <c r="F132" s="230"/>
    </row>
    <row r="133" spans="1:6" x14ac:dyDescent="0.25">
      <c r="A133" s="390"/>
      <c r="B133" s="218" t="s">
        <v>220</v>
      </c>
      <c r="C133" s="216"/>
      <c r="D133" s="216"/>
      <c r="E133" s="219"/>
      <c r="F133" s="230"/>
    </row>
    <row r="134" spans="1:6" x14ac:dyDescent="0.25">
      <c r="A134" s="390"/>
      <c r="B134" s="218" t="s">
        <v>221</v>
      </c>
      <c r="C134" s="216"/>
      <c r="D134" s="216"/>
      <c r="E134" s="219"/>
      <c r="F134" s="230"/>
    </row>
    <row r="135" spans="1:6" x14ac:dyDescent="0.25">
      <c r="A135" s="390"/>
      <c r="B135" s="218" t="s">
        <v>222</v>
      </c>
      <c r="C135" s="216"/>
      <c r="D135" s="216"/>
      <c r="E135" s="219"/>
      <c r="F135" s="230"/>
    </row>
    <row r="136" spans="1:6" x14ac:dyDescent="0.25">
      <c r="A136" s="390"/>
      <c r="B136" s="218" t="s">
        <v>223</v>
      </c>
      <c r="C136" s="216" t="s">
        <v>371</v>
      </c>
      <c r="D136" s="216" t="s">
        <v>325</v>
      </c>
      <c r="E136" s="219" t="s">
        <v>372</v>
      </c>
      <c r="F136" s="230"/>
    </row>
    <row r="137" spans="1:6" x14ac:dyDescent="0.25">
      <c r="A137" s="390"/>
      <c r="B137" s="218" t="s">
        <v>224</v>
      </c>
      <c r="C137" s="216"/>
      <c r="D137" s="216"/>
      <c r="E137" s="219"/>
      <c r="F137" s="230"/>
    </row>
    <row r="138" spans="1:6" x14ac:dyDescent="0.25">
      <c r="A138" s="390"/>
      <c r="B138" s="218" t="s">
        <v>225</v>
      </c>
      <c r="C138" s="216"/>
      <c r="D138" s="216"/>
      <c r="E138" s="219"/>
      <c r="F138" s="230"/>
    </row>
    <row r="139" spans="1:6" x14ac:dyDescent="0.25">
      <c r="A139" s="390"/>
      <c r="B139" s="218" t="s">
        <v>226</v>
      </c>
      <c r="C139" s="216"/>
      <c r="D139" s="216"/>
      <c r="E139" s="219"/>
      <c r="F139" s="230"/>
    </row>
    <row r="140" spans="1:6" ht="15.75" thickBot="1" x14ac:dyDescent="0.3">
      <c r="A140" s="391"/>
      <c r="B140" s="220" t="s">
        <v>274</v>
      </c>
      <c r="C140" s="231" t="s">
        <v>259</v>
      </c>
      <c r="D140" s="221" t="s">
        <v>364</v>
      </c>
      <c r="E140" s="222" t="s">
        <v>275</v>
      </c>
      <c r="F140" s="216"/>
    </row>
    <row r="141" spans="1:6" ht="18.75" customHeight="1" x14ac:dyDescent="0.25"/>
    <row r="142" spans="1:6" ht="18.75" customHeight="1" thickBot="1" x14ac:dyDescent="0.3"/>
    <row r="143" spans="1:6" ht="18.75" customHeight="1" x14ac:dyDescent="0.25">
      <c r="A143" s="223" t="s">
        <v>279</v>
      </c>
      <c r="B143" s="224" t="s">
        <v>278</v>
      </c>
      <c r="C143" s="224" t="s">
        <v>260</v>
      </c>
      <c r="D143" s="224" t="s">
        <v>261</v>
      </c>
      <c r="E143" s="225" t="s">
        <v>262</v>
      </c>
      <c r="F143" s="266"/>
    </row>
    <row r="144" spans="1:6" ht="30" x14ac:dyDescent="0.25">
      <c r="A144" s="389" t="s">
        <v>373</v>
      </c>
      <c r="B144" s="217" t="s">
        <v>216</v>
      </c>
      <c r="C144" s="216" t="s">
        <v>375</v>
      </c>
      <c r="D144" s="216" t="s">
        <v>343</v>
      </c>
      <c r="E144" s="219" t="s">
        <v>376</v>
      </c>
      <c r="F144" s="230"/>
    </row>
    <row r="145" spans="1:6" ht="18.75" customHeight="1" x14ac:dyDescent="0.25">
      <c r="A145" s="390"/>
      <c r="B145" s="218" t="s">
        <v>217</v>
      </c>
      <c r="C145" s="216" t="s">
        <v>374</v>
      </c>
      <c r="D145" s="216" t="s">
        <v>343</v>
      </c>
      <c r="E145" s="219" t="s">
        <v>269</v>
      </c>
      <c r="F145" s="230"/>
    </row>
    <row r="146" spans="1:6" ht="18.75" customHeight="1" x14ac:dyDescent="0.25">
      <c r="A146" s="390"/>
      <c r="B146" s="218" t="s">
        <v>218</v>
      </c>
      <c r="C146" s="216" t="s">
        <v>383</v>
      </c>
      <c r="D146" s="216" t="s">
        <v>384</v>
      </c>
      <c r="E146" s="219" t="s">
        <v>385</v>
      </c>
      <c r="F146" s="230"/>
    </row>
    <row r="147" spans="1:6" ht="18.75" customHeight="1" x14ac:dyDescent="0.25">
      <c r="A147" s="390"/>
      <c r="B147" s="218" t="s">
        <v>219</v>
      </c>
      <c r="C147" s="216" t="s">
        <v>377</v>
      </c>
      <c r="D147" s="216" t="s">
        <v>343</v>
      </c>
      <c r="E147" s="219" t="s">
        <v>378</v>
      </c>
      <c r="F147" s="230"/>
    </row>
    <row r="148" spans="1:6" ht="18.75" customHeight="1" x14ac:dyDescent="0.25">
      <c r="A148" s="390"/>
      <c r="B148" s="218" t="s">
        <v>236</v>
      </c>
      <c r="C148" s="216"/>
      <c r="D148" s="216"/>
      <c r="E148" s="219"/>
      <c r="F148" s="230"/>
    </row>
    <row r="149" spans="1:6" ht="18.75" customHeight="1" x14ac:dyDescent="0.25">
      <c r="A149" s="390"/>
      <c r="B149" s="218" t="s">
        <v>220</v>
      </c>
      <c r="C149" s="216"/>
      <c r="D149" s="216"/>
      <c r="E149" s="219"/>
      <c r="F149" s="230"/>
    </row>
    <row r="150" spans="1:6" ht="18.75" customHeight="1" x14ac:dyDescent="0.25">
      <c r="A150" s="390"/>
      <c r="B150" s="218" t="s">
        <v>221</v>
      </c>
      <c r="C150" s="216"/>
      <c r="D150" s="216"/>
      <c r="E150" s="219"/>
      <c r="F150" s="230"/>
    </row>
    <row r="151" spans="1:6" ht="18.75" customHeight="1" x14ac:dyDescent="0.25">
      <c r="A151" s="390"/>
      <c r="B151" s="218" t="s">
        <v>222</v>
      </c>
      <c r="C151" s="216"/>
      <c r="D151" s="216"/>
      <c r="E151" s="219"/>
      <c r="F151" s="230"/>
    </row>
    <row r="152" spans="1:6" ht="18.75" customHeight="1" x14ac:dyDescent="0.25">
      <c r="A152" s="390"/>
      <c r="B152" s="218" t="s">
        <v>223</v>
      </c>
      <c r="C152" s="216" t="s">
        <v>386</v>
      </c>
      <c r="D152" s="216" t="s">
        <v>384</v>
      </c>
      <c r="E152" s="219" t="s">
        <v>387</v>
      </c>
      <c r="F152" s="230"/>
    </row>
    <row r="153" spans="1:6" ht="30" x14ac:dyDescent="0.25">
      <c r="A153" s="390"/>
      <c r="B153" s="218" t="s">
        <v>224</v>
      </c>
      <c r="C153" s="216" t="s">
        <v>381</v>
      </c>
      <c r="D153" s="216" t="s">
        <v>343</v>
      </c>
      <c r="E153" s="219" t="s">
        <v>382</v>
      </c>
      <c r="F153" s="230"/>
    </row>
    <row r="154" spans="1:6" x14ac:dyDescent="0.25">
      <c r="A154" s="390"/>
      <c r="B154" s="218" t="s">
        <v>225</v>
      </c>
      <c r="C154" s="216"/>
      <c r="D154" s="216"/>
      <c r="E154" s="219"/>
      <c r="F154" s="230"/>
    </row>
    <row r="155" spans="1:6" ht="105" x14ac:dyDescent="0.25">
      <c r="A155" s="390"/>
      <c r="B155" s="218" t="s">
        <v>226</v>
      </c>
      <c r="C155" s="216" t="s">
        <v>379</v>
      </c>
      <c r="D155" s="216" t="s">
        <v>343</v>
      </c>
      <c r="E155" s="219" t="s">
        <v>380</v>
      </c>
      <c r="F155" s="230"/>
    </row>
    <row r="156" spans="1:6" ht="30.75" thickBot="1" x14ac:dyDescent="0.3">
      <c r="A156" s="391"/>
      <c r="B156" s="220" t="s">
        <v>274</v>
      </c>
      <c r="C156" s="231" t="s">
        <v>342</v>
      </c>
      <c r="D156" s="221" t="s">
        <v>343</v>
      </c>
      <c r="E156" s="222" t="s">
        <v>275</v>
      </c>
      <c r="F156" s="216"/>
    </row>
    <row r="158" spans="1:6" ht="15.75" thickBot="1" x14ac:dyDescent="0.3"/>
    <row r="159" spans="1:6" x14ac:dyDescent="0.25">
      <c r="A159" s="223" t="s">
        <v>279</v>
      </c>
      <c r="B159" s="224" t="s">
        <v>278</v>
      </c>
      <c r="C159" s="224" t="s">
        <v>260</v>
      </c>
      <c r="D159" s="224" t="s">
        <v>261</v>
      </c>
      <c r="E159" s="225" t="s">
        <v>262</v>
      </c>
      <c r="F159" s="266"/>
    </row>
    <row r="160" spans="1:6" x14ac:dyDescent="0.25">
      <c r="A160" s="389" t="s">
        <v>388</v>
      </c>
      <c r="B160" s="217" t="s">
        <v>216</v>
      </c>
      <c r="C160" s="216" t="s">
        <v>355</v>
      </c>
      <c r="D160" s="216" t="s">
        <v>354</v>
      </c>
      <c r="E160" s="219" t="s">
        <v>356</v>
      </c>
      <c r="F160" s="230"/>
    </row>
    <row r="161" spans="1:6" x14ac:dyDescent="0.25">
      <c r="A161" s="390"/>
      <c r="B161" s="218" t="s">
        <v>217</v>
      </c>
      <c r="C161" s="230" t="s">
        <v>357</v>
      </c>
      <c r="D161" s="216" t="s">
        <v>354</v>
      </c>
      <c r="E161" s="219" t="s">
        <v>366</v>
      </c>
      <c r="F161" s="230"/>
    </row>
    <row r="162" spans="1:6" ht="45" x14ac:dyDescent="0.25">
      <c r="A162" s="390"/>
      <c r="B162" s="218" t="s">
        <v>218</v>
      </c>
      <c r="C162" s="216" t="s">
        <v>389</v>
      </c>
      <c r="D162" s="216" t="s">
        <v>390</v>
      </c>
      <c r="E162" s="219" t="s">
        <v>391</v>
      </c>
      <c r="F162" s="230"/>
    </row>
    <row r="163" spans="1:6" x14ac:dyDescent="0.25">
      <c r="A163" s="390"/>
      <c r="B163" s="218" t="s">
        <v>219</v>
      </c>
      <c r="C163" s="216"/>
      <c r="D163" s="216"/>
      <c r="E163" s="219"/>
      <c r="F163" s="230"/>
    </row>
    <row r="164" spans="1:6" x14ac:dyDescent="0.25">
      <c r="A164" s="390"/>
      <c r="B164" s="218" t="s">
        <v>236</v>
      </c>
      <c r="C164" s="216"/>
      <c r="D164" s="216"/>
      <c r="E164" s="219"/>
      <c r="F164" s="230"/>
    </row>
    <row r="165" spans="1:6" x14ac:dyDescent="0.25">
      <c r="A165" s="390"/>
      <c r="B165" s="218" t="s">
        <v>220</v>
      </c>
      <c r="C165" s="216"/>
      <c r="D165" s="216"/>
      <c r="E165" s="219"/>
      <c r="F165" s="230"/>
    </row>
    <row r="166" spans="1:6" ht="30" x14ac:dyDescent="0.25">
      <c r="A166" s="390"/>
      <c r="B166" s="218" t="s">
        <v>221</v>
      </c>
      <c r="C166" s="216" t="s">
        <v>394</v>
      </c>
      <c r="D166" s="216" t="s">
        <v>354</v>
      </c>
      <c r="E166" s="219" t="s">
        <v>395</v>
      </c>
      <c r="F166" s="230"/>
    </row>
    <row r="167" spans="1:6" x14ac:dyDescent="0.25">
      <c r="A167" s="390"/>
      <c r="B167" s="218" t="s">
        <v>222</v>
      </c>
      <c r="C167" s="216"/>
      <c r="D167" s="216"/>
      <c r="E167" s="219"/>
      <c r="F167" s="230"/>
    </row>
    <row r="168" spans="1:6" x14ac:dyDescent="0.25">
      <c r="A168" s="390"/>
      <c r="B168" s="218" t="s">
        <v>223</v>
      </c>
      <c r="C168" s="216" t="s">
        <v>392</v>
      </c>
      <c r="D168" s="216" t="s">
        <v>390</v>
      </c>
      <c r="E168" s="219" t="s">
        <v>393</v>
      </c>
      <c r="F168" s="230"/>
    </row>
    <row r="169" spans="1:6" x14ac:dyDescent="0.25">
      <c r="A169" s="390"/>
      <c r="B169" s="218" t="s">
        <v>224</v>
      </c>
      <c r="C169" s="216"/>
      <c r="D169" s="216"/>
      <c r="E169" s="219"/>
      <c r="F169" s="230"/>
    </row>
    <row r="170" spans="1:6" x14ac:dyDescent="0.25">
      <c r="A170" s="390"/>
      <c r="B170" s="218" t="s">
        <v>225</v>
      </c>
      <c r="C170" s="216"/>
      <c r="D170" s="216"/>
      <c r="E170" s="219"/>
      <c r="F170" s="230"/>
    </row>
    <row r="171" spans="1:6" ht="45" x14ac:dyDescent="0.25">
      <c r="A171" s="390"/>
      <c r="B171" s="218" t="s">
        <v>226</v>
      </c>
      <c r="C171" s="216" t="s">
        <v>396</v>
      </c>
      <c r="D171" s="216" t="s">
        <v>390</v>
      </c>
      <c r="E171" s="219" t="s">
        <v>397</v>
      </c>
      <c r="F171" s="230"/>
    </row>
    <row r="172" spans="1:6" ht="90" x14ac:dyDescent="0.25">
      <c r="A172" s="390"/>
      <c r="C172" s="216" t="s">
        <v>399</v>
      </c>
      <c r="D172" s="216" t="s">
        <v>354</v>
      </c>
      <c r="E172" s="219" t="s">
        <v>398</v>
      </c>
      <c r="F172" s="230"/>
    </row>
    <row r="173" spans="1:6" ht="30.75" thickBot="1" x14ac:dyDescent="0.3">
      <c r="A173" s="391"/>
      <c r="B173" s="220" t="s">
        <v>274</v>
      </c>
      <c r="C173" s="231" t="s">
        <v>400</v>
      </c>
      <c r="D173" s="221" t="s">
        <v>354</v>
      </c>
      <c r="E173" s="222" t="s">
        <v>352</v>
      </c>
      <c r="F173" s="216"/>
    </row>
  </sheetData>
  <mergeCells count="30">
    <mergeCell ref="A1:D1"/>
    <mergeCell ref="A8:A9"/>
    <mergeCell ref="G8:H9"/>
    <mergeCell ref="A15:A16"/>
    <mergeCell ref="A20:H20"/>
    <mergeCell ref="G18:H18"/>
    <mergeCell ref="G19:H19"/>
    <mergeCell ref="A10:A11"/>
    <mergeCell ref="G15:H16"/>
    <mergeCell ref="G10:H11"/>
    <mergeCell ref="G12:H12"/>
    <mergeCell ref="G13:H13"/>
    <mergeCell ref="G14:H14"/>
    <mergeCell ref="G17:H17"/>
    <mergeCell ref="G2:H2"/>
    <mergeCell ref="G3:H3"/>
    <mergeCell ref="G4:H4"/>
    <mergeCell ref="G5:H5"/>
    <mergeCell ref="G6:H6"/>
    <mergeCell ref="G7:H7"/>
    <mergeCell ref="A160:A173"/>
    <mergeCell ref="A78:A91"/>
    <mergeCell ref="A96:A108"/>
    <mergeCell ref="A112:A124"/>
    <mergeCell ref="A128:A140"/>
    <mergeCell ref="A144:A156"/>
    <mergeCell ref="A28:A40"/>
    <mergeCell ref="A44:A56"/>
    <mergeCell ref="A60:A73"/>
    <mergeCell ref="G21:H21"/>
  </mergeCells>
  <hyperlinks>
    <hyperlink ref="I9" r:id="rId1" display="http://www.sigmaaldrich.com/catalog/product/sial/330779?lang=en&amp;region=US "/>
    <hyperlink ref="I11" r:id="rId2" display="http://www.sigmaaldrich.com/catalog/product/aldrich/434973?lang=en&amp;region=US"/>
  </hyperlink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workbookViewId="0"/>
  </sheetViews>
  <sheetFormatPr defaultRowHeight="12.75" x14ac:dyDescent="0.2"/>
  <cols>
    <col min="1" max="2" width="9.140625" style="184"/>
    <col min="3" max="3" width="19" style="184" customWidth="1"/>
    <col min="4" max="4" width="13.28515625" style="184" bestFit="1" customWidth="1"/>
    <col min="5" max="5" width="16.28515625" style="184" bestFit="1" customWidth="1"/>
    <col min="6" max="6" width="23.42578125" style="184" customWidth="1"/>
    <col min="7" max="7" width="11" style="184" bestFit="1" customWidth="1"/>
    <col min="8" max="16384" width="9.140625" style="184"/>
  </cols>
  <sheetData>
    <row r="1" spans="1:38" ht="20.25" x14ac:dyDescent="0.3">
      <c r="A1" s="185"/>
      <c r="B1" s="186"/>
      <c r="C1" s="185"/>
      <c r="D1" s="186"/>
      <c r="E1" s="185"/>
      <c r="F1" s="185"/>
      <c r="G1" s="185"/>
      <c r="H1" s="226" t="s">
        <v>20</v>
      </c>
      <c r="I1" s="187"/>
      <c r="J1" s="187"/>
      <c r="K1" s="187"/>
      <c r="L1" s="187"/>
      <c r="M1" s="187"/>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row>
    <row r="2" spans="1:38" x14ac:dyDescent="0.2">
      <c r="A2" s="187"/>
      <c r="B2" s="402"/>
      <c r="C2" s="402"/>
      <c r="D2" s="402"/>
      <c r="E2" s="402"/>
      <c r="F2" s="188"/>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row>
    <row r="3" spans="1:38" x14ac:dyDescent="0.2">
      <c r="A3" s="187"/>
      <c r="B3" s="402" t="s">
        <v>214</v>
      </c>
      <c r="C3" s="402"/>
      <c r="D3" s="402"/>
      <c r="E3" s="402"/>
      <c r="F3" s="188" t="s">
        <v>64</v>
      </c>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row>
    <row r="4" spans="1:38" x14ac:dyDescent="0.2">
      <c r="A4" s="187"/>
      <c r="B4" s="239">
        <v>1</v>
      </c>
      <c r="C4" s="184" t="s">
        <v>410</v>
      </c>
      <c r="D4" s="184">
        <v>4.2000000000000003E-2</v>
      </c>
      <c r="E4" s="184" t="s">
        <v>411</v>
      </c>
      <c r="F4" s="194"/>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row>
    <row r="5" spans="1:38" x14ac:dyDescent="0.2">
      <c r="A5" s="187"/>
      <c r="B5" s="239">
        <v>1</v>
      </c>
      <c r="C5" s="184" t="s">
        <v>42</v>
      </c>
      <c r="D5" s="184">
        <f>CONVERT(1,"kg","lbm")</f>
        <v>2.2046226218487757</v>
      </c>
      <c r="E5" s="184" t="s">
        <v>411</v>
      </c>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1:38" x14ac:dyDescent="0.2">
      <c r="A6" s="187"/>
      <c r="B6" s="239">
        <v>1</v>
      </c>
      <c r="C6" s="184" t="s">
        <v>410</v>
      </c>
      <c r="D6" s="240">
        <f>D4/D5</f>
        <v>1.9050879540000003E-2</v>
      </c>
      <c r="E6" s="187" t="s">
        <v>42</v>
      </c>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row>
    <row r="7" spans="1:38" x14ac:dyDescent="0.2">
      <c r="A7" s="194"/>
      <c r="B7" s="194">
        <v>1</v>
      </c>
      <c r="C7" s="194" t="s">
        <v>412</v>
      </c>
      <c r="D7" s="194">
        <f>10^9</f>
        <v>1000000000</v>
      </c>
      <c r="E7" s="194" t="s">
        <v>413</v>
      </c>
      <c r="F7" s="194"/>
    </row>
    <row r="8" spans="1:38" x14ac:dyDescent="0.2">
      <c r="A8" s="194"/>
      <c r="B8" s="194">
        <v>1</v>
      </c>
      <c r="C8" s="194" t="s">
        <v>414</v>
      </c>
      <c r="D8" s="194">
        <v>1</v>
      </c>
      <c r="E8" s="194" t="s">
        <v>42</v>
      </c>
      <c r="F8" s="194"/>
    </row>
    <row r="9" spans="1:38" x14ac:dyDescent="0.2">
      <c r="B9" s="184">
        <v>1</v>
      </c>
      <c r="C9" s="184" t="s">
        <v>415</v>
      </c>
      <c r="D9" s="184">
        <f>1233481.84</f>
        <v>1233481.8400000001</v>
      </c>
      <c r="E9" s="184" t="s">
        <v>416</v>
      </c>
    </row>
    <row r="10" spans="1:38" ht="14.25" x14ac:dyDescent="0.2">
      <c r="B10" s="184">
        <v>1</v>
      </c>
      <c r="C10" s="184" t="s">
        <v>429</v>
      </c>
      <c r="D10" s="242">
        <v>1000</v>
      </c>
      <c r="E10" s="184" t="s">
        <v>42</v>
      </c>
    </row>
    <row r="11" spans="1:38" x14ac:dyDescent="0.2">
      <c r="B11" s="184">
        <v>1</v>
      </c>
      <c r="C11" s="184" t="s">
        <v>560</v>
      </c>
      <c r="D11" s="184">
        <f>CONVERT(1,"cm","m")^3</f>
        <v>1.0000000000000002E-6</v>
      </c>
      <c r="E11" s="184" t="s">
        <v>561</v>
      </c>
    </row>
  </sheetData>
  <mergeCells count="2">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88" t="s">
        <v>215</v>
      </c>
      <c r="D3" s="188" t="s">
        <v>9</v>
      </c>
    </row>
    <row r="4" spans="1:38" ht="45.75" customHeight="1" x14ac:dyDescent="0.2">
      <c r="C4" s="189">
        <v>1</v>
      </c>
      <c r="D4" s="403" t="s">
        <v>409</v>
      </c>
      <c r="E4" s="404"/>
      <c r="F4" s="404"/>
      <c r="G4" s="404"/>
      <c r="H4" s="404"/>
      <c r="I4" s="404"/>
      <c r="J4" s="404"/>
      <c r="K4" s="404"/>
      <c r="L4" s="404"/>
    </row>
    <row r="5" spans="1:38" ht="45.75" customHeight="1" x14ac:dyDescent="0.2">
      <c r="C5" s="189">
        <v>2</v>
      </c>
      <c r="D5" s="403" t="s">
        <v>493</v>
      </c>
      <c r="E5" s="404"/>
      <c r="F5" s="404"/>
      <c r="G5" s="404"/>
      <c r="H5" s="404"/>
      <c r="I5" s="404"/>
      <c r="J5" s="404"/>
      <c r="K5" s="404"/>
      <c r="L5" s="404"/>
    </row>
    <row r="6" spans="1:38" ht="15" x14ac:dyDescent="0.2">
      <c r="C6" s="189"/>
      <c r="D6" s="403"/>
      <c r="E6" s="404"/>
      <c r="F6" s="404"/>
      <c r="G6" s="404"/>
      <c r="H6" s="404"/>
      <c r="I6" s="404"/>
      <c r="J6" s="404"/>
      <c r="K6" s="404"/>
      <c r="L6" s="404"/>
    </row>
    <row r="7" spans="1:38" ht="15" x14ac:dyDescent="0.2">
      <c r="C7" s="189"/>
      <c r="D7" s="403"/>
      <c r="E7" s="404"/>
      <c r="F7" s="404"/>
      <c r="G7" s="404"/>
      <c r="H7" s="404"/>
      <c r="I7" s="404"/>
      <c r="J7" s="404"/>
      <c r="K7" s="404"/>
      <c r="L7" s="404"/>
    </row>
    <row r="8" spans="1:38" ht="15" x14ac:dyDescent="0.2">
      <c r="C8" s="189"/>
      <c r="D8" s="403"/>
      <c r="E8" s="404"/>
      <c r="F8" s="404"/>
      <c r="G8" s="404"/>
      <c r="H8" s="404"/>
      <c r="I8" s="404"/>
      <c r="J8" s="404"/>
      <c r="K8" s="404"/>
      <c r="L8" s="404"/>
    </row>
    <row r="9" spans="1:38" ht="15" x14ac:dyDescent="0.2">
      <c r="C9" s="189"/>
      <c r="D9" s="403"/>
      <c r="E9" s="404"/>
      <c r="F9" s="404"/>
      <c r="G9" s="404"/>
      <c r="H9" s="404"/>
      <c r="I9" s="404"/>
      <c r="J9" s="404"/>
      <c r="K9" s="404"/>
      <c r="L9" s="404"/>
    </row>
    <row r="10" spans="1:38" ht="15" x14ac:dyDescent="0.2">
      <c r="C10" s="189"/>
      <c r="D10" s="403"/>
      <c r="E10" s="404"/>
      <c r="F10" s="404"/>
      <c r="G10" s="404"/>
      <c r="H10" s="404"/>
      <c r="I10" s="404"/>
      <c r="J10" s="404"/>
      <c r="K10" s="404"/>
      <c r="L10" s="404"/>
    </row>
    <row r="11" spans="1:38" ht="15" x14ac:dyDescent="0.2">
      <c r="C11" s="189"/>
      <c r="D11" s="403"/>
      <c r="E11" s="404"/>
      <c r="F11" s="404"/>
      <c r="G11" s="404"/>
      <c r="H11" s="404"/>
      <c r="I11" s="404"/>
      <c r="J11" s="404"/>
      <c r="K11" s="404"/>
      <c r="L11" s="404"/>
    </row>
    <row r="12" spans="1:38" ht="15" x14ac:dyDescent="0.2">
      <c r="C12" s="189"/>
      <c r="D12" s="403"/>
      <c r="E12" s="404"/>
      <c r="F12" s="404"/>
      <c r="G12" s="404"/>
      <c r="H12" s="404"/>
      <c r="I12" s="404"/>
      <c r="J12" s="404"/>
      <c r="K12" s="404"/>
      <c r="L12" s="404"/>
    </row>
    <row r="13" spans="1:38" ht="15" x14ac:dyDescent="0.2">
      <c r="C13" s="189"/>
      <c r="D13" s="403"/>
      <c r="E13" s="404"/>
      <c r="F13" s="404"/>
      <c r="G13" s="404"/>
      <c r="H13" s="404"/>
      <c r="I13" s="404"/>
      <c r="J13" s="404"/>
      <c r="K13" s="404"/>
      <c r="L13" s="404"/>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15D08B8F-4A00-4642-81BA-DFD84108282B}">
  <ds:schemaRefs>
    <ds:schemaRef ds:uri="http://schemas.microsoft.com/sharepoint/v3/contenttype/forms"/>
  </ds:schemaRefs>
</ds:datastoreItem>
</file>

<file path=customXml/itemProps2.xml><?xml version="1.0" encoding="utf-8"?>
<ds:datastoreItem xmlns:ds="http://schemas.openxmlformats.org/officeDocument/2006/customXml" ds:itemID="{4D68D4EC-5B50-425E-9251-D5AC23716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02E9A-879F-4FC1-A8A8-C9773C7F370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Reference Source Info</vt:lpstr>
      <vt:lpstr>DQI</vt:lpstr>
      <vt:lpstr>Water use</vt:lpstr>
      <vt:lpstr>Ingredients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 Monahan</dc:creator>
  <cp:lastModifiedBy>Krynock, Michelle M. (CONTR)</cp:lastModifiedBy>
  <dcterms:created xsi:type="dcterms:W3CDTF">2015-02-19T16:52:42Z</dcterms:created>
  <dcterms:modified xsi:type="dcterms:W3CDTF">2017-01-03T20:29:52Z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