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OSAP/Energy Analysis Collaboration/LCA/Unit Process Development/NETL_Review/NG 2018/Ready for Review/"/>
    </mc:Choice>
  </mc:AlternateContent>
  <xr:revisionPtr revIDLastSave="0" documentId="10_ncr:100000_{F32F99D5-3D99-43E5-BED1-4CEB67373B76}" xr6:coauthVersionLast="31" xr6:coauthVersionMax="31" xr10:uidLastSave="{00000000-0000-0000-0000-000000000000}"/>
  <bookViews>
    <workbookView xWindow="0" yWindow="0" windowWidth="28800" windowHeight="12210" activeTab="4" xr2:uid="{00000000-000D-0000-FFFF-FFFF0000000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9" r:id="rId9"/>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5" i="2" l="1"/>
  <c r="E88" i="2"/>
  <c r="E93" i="2"/>
  <c r="B81" i="2" l="1"/>
  <c r="C65" i="3"/>
  <c r="E81" i="2"/>
  <c r="B87" i="2"/>
  <c r="C64" i="3"/>
  <c r="E82" i="2"/>
  <c r="B85" i="2"/>
  <c r="B84" i="2"/>
  <c r="B83" i="2"/>
  <c r="B82" i="2"/>
  <c r="C63" i="3"/>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C8" i="3"/>
  <c r="E24" i="2"/>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H342"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B8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11" i="7"/>
  <c r="I118" i="5"/>
  <c r="N5" i="2"/>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C6" i="7"/>
  <c r="F80" i="2"/>
  <c r="J58" i="5"/>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30"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6"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206" i="2"/>
  <c r="B207" i="2"/>
  <c r="B208" i="2"/>
  <c r="B209" i="2"/>
  <c r="D6" i="3"/>
  <c r="C6" i="3"/>
  <c r="E4" i="3"/>
  <c r="E64" i="3"/>
  <c r="G82" i="2"/>
  <c r="D4" i="3"/>
  <c r="D64" i="3"/>
  <c r="F82" i="2"/>
  <c r="D10" i="3"/>
  <c r="F26" i="2"/>
  <c r="E10" i="3"/>
  <c r="G26" i="2"/>
  <c r="E12" i="3"/>
  <c r="G28" i="2"/>
  <c r="E15" i="3"/>
  <c r="G31" i="2"/>
  <c r="E18" i="3"/>
  <c r="G34" i="2"/>
  <c r="E20" i="3"/>
  <c r="G36" i="2"/>
  <c r="E23" i="3"/>
  <c r="G39" i="2"/>
  <c r="E26" i="3"/>
  <c r="G42" i="2"/>
  <c r="E28" i="3"/>
  <c r="G44" i="2"/>
  <c r="E31" i="3"/>
  <c r="G47" i="2"/>
  <c r="E34" i="3"/>
  <c r="G50" i="2"/>
  <c r="E36" i="3"/>
  <c r="G52" i="2"/>
  <c r="E39" i="3"/>
  <c r="G55" i="2"/>
  <c r="E42" i="3"/>
  <c r="G58" i="2"/>
  <c r="E44" i="3"/>
  <c r="G60" i="2"/>
  <c r="E47" i="3"/>
  <c r="G63" i="2"/>
  <c r="E50" i="3"/>
  <c r="G66" i="2"/>
  <c r="E52" i="3"/>
  <c r="G68" i="2"/>
  <c r="E55" i="3"/>
  <c r="G71" i="2"/>
  <c r="E58" i="3"/>
  <c r="G74" i="2"/>
  <c r="E60" i="3"/>
  <c r="G76" i="2"/>
  <c r="E63" i="3"/>
  <c r="G79" i="2"/>
  <c r="D9" i="3"/>
  <c r="F25" i="2"/>
  <c r="D12" i="3"/>
  <c r="F28" i="2"/>
  <c r="D15" i="3"/>
  <c r="F31" i="2"/>
  <c r="D17" i="3"/>
  <c r="F33" i="2"/>
  <c r="D20" i="3"/>
  <c r="F36" i="2"/>
  <c r="D23" i="3"/>
  <c r="F39" i="2"/>
  <c r="D24" i="3"/>
  <c r="F40" i="2"/>
  <c r="D25" i="3"/>
  <c r="F41" i="2"/>
  <c r="D27" i="3"/>
  <c r="F43" i="2"/>
  <c r="D28" i="3"/>
  <c r="F44" i="2"/>
  <c r="D29" i="3"/>
  <c r="F45" i="2"/>
  <c r="D31" i="3"/>
  <c r="F47" i="2"/>
  <c r="D32" i="3"/>
  <c r="F48" i="2"/>
  <c r="D33" i="3"/>
  <c r="F49" i="2"/>
  <c r="D35" i="3"/>
  <c r="F51" i="2"/>
  <c r="D36" i="3"/>
  <c r="F52" i="2"/>
  <c r="D37" i="3"/>
  <c r="F53" i="2"/>
  <c r="D39" i="3"/>
  <c r="F55" i="2"/>
  <c r="D40" i="3"/>
  <c r="F56" i="2"/>
  <c r="D41" i="3"/>
  <c r="F57" i="2"/>
  <c r="D43" i="3"/>
  <c r="F59" i="2"/>
  <c r="D44" i="3"/>
  <c r="F60" i="2"/>
  <c r="D45" i="3"/>
  <c r="F61" i="2"/>
  <c r="D47" i="3"/>
  <c r="F63" i="2"/>
  <c r="D48" i="3"/>
  <c r="F64" i="2"/>
  <c r="D49" i="3"/>
  <c r="F65" i="2"/>
  <c r="D51" i="3"/>
  <c r="F67" i="2"/>
  <c r="D52" i="3"/>
  <c r="F68" i="2"/>
  <c r="D53" i="3"/>
  <c r="F69" i="2"/>
  <c r="D55" i="3"/>
  <c r="F71" i="2"/>
  <c r="D56" i="3"/>
  <c r="F72" i="2"/>
  <c r="D57" i="3"/>
  <c r="F73" i="2"/>
  <c r="D59" i="3"/>
  <c r="F75" i="2"/>
  <c r="D60" i="3"/>
  <c r="F76" i="2"/>
  <c r="D61" i="3"/>
  <c r="F77" i="2"/>
  <c r="D63" i="3"/>
  <c r="F79" i="2"/>
  <c r="D7" i="3"/>
  <c r="F23" i="2"/>
  <c r="E7" i="3"/>
  <c r="G23" i="2"/>
  <c r="C9" i="3"/>
  <c r="E25" i="2"/>
  <c r="C10" i="3"/>
  <c r="E26" i="2"/>
  <c r="C11" i="3"/>
  <c r="E27" i="2"/>
  <c r="C12" i="3"/>
  <c r="E28" i="2"/>
  <c r="C13" i="3"/>
  <c r="E29" i="2"/>
  <c r="C14" i="3"/>
  <c r="E30" i="2"/>
  <c r="C15" i="3"/>
  <c r="E31" i="2"/>
  <c r="C16" i="3"/>
  <c r="E32" i="2"/>
  <c r="C17" i="3"/>
  <c r="E33" i="2"/>
  <c r="C18" i="3"/>
  <c r="E34" i="2"/>
  <c r="C19" i="3"/>
  <c r="E35" i="2"/>
  <c r="C20" i="3"/>
  <c r="E36" i="2"/>
  <c r="C21" i="3"/>
  <c r="E37" i="2"/>
  <c r="C22" i="3"/>
  <c r="E38" i="2"/>
  <c r="C23" i="3"/>
  <c r="E39" i="2"/>
  <c r="C24" i="3"/>
  <c r="E40" i="2"/>
  <c r="C25" i="3"/>
  <c r="E41" i="2"/>
  <c r="C26" i="3"/>
  <c r="E42" i="2"/>
  <c r="C27" i="3"/>
  <c r="E43" i="2"/>
  <c r="C28" i="3"/>
  <c r="E44" i="2"/>
  <c r="C29" i="3"/>
  <c r="E45" i="2"/>
  <c r="C30" i="3"/>
  <c r="E46" i="2"/>
  <c r="C31" i="3"/>
  <c r="E47" i="2"/>
  <c r="C32" i="3"/>
  <c r="E48" i="2"/>
  <c r="C33" i="3"/>
  <c r="E49" i="2"/>
  <c r="C34" i="3"/>
  <c r="E50" i="2"/>
  <c r="C35" i="3"/>
  <c r="E51" i="2"/>
  <c r="C36" i="3"/>
  <c r="E52" i="2"/>
  <c r="C37" i="3"/>
  <c r="E53" i="2"/>
  <c r="C38" i="3"/>
  <c r="E54" i="2"/>
  <c r="C39" i="3"/>
  <c r="E55" i="2"/>
  <c r="C40" i="3"/>
  <c r="E56" i="2"/>
  <c r="C41" i="3"/>
  <c r="E57" i="2"/>
  <c r="C42" i="3"/>
  <c r="E58" i="2"/>
  <c r="C43" i="3"/>
  <c r="E59" i="2"/>
  <c r="C44" i="3"/>
  <c r="E60" i="2"/>
  <c r="C45" i="3"/>
  <c r="E61" i="2"/>
  <c r="C46" i="3"/>
  <c r="E62" i="2"/>
  <c r="C47" i="3"/>
  <c r="E63" i="2"/>
  <c r="C48" i="3"/>
  <c r="E64" i="2"/>
  <c r="C49" i="3"/>
  <c r="E65" i="2"/>
  <c r="C50" i="3"/>
  <c r="E66" i="2"/>
  <c r="C51" i="3"/>
  <c r="E67" i="2"/>
  <c r="C52" i="3"/>
  <c r="E68" i="2"/>
  <c r="C53" i="3"/>
  <c r="E69" i="2"/>
  <c r="C54" i="3"/>
  <c r="E70" i="2"/>
  <c r="C55" i="3"/>
  <c r="E71" i="2"/>
  <c r="C56" i="3"/>
  <c r="E72" i="2"/>
  <c r="C57" i="3"/>
  <c r="E73" i="2"/>
  <c r="C58" i="3"/>
  <c r="E74" i="2"/>
  <c r="C59" i="3"/>
  <c r="E75" i="2"/>
  <c r="C60" i="3"/>
  <c r="E76" i="2"/>
  <c r="C61" i="3"/>
  <c r="E77" i="2"/>
  <c r="C62" i="3"/>
  <c r="E78" i="2"/>
  <c r="E79" i="2"/>
  <c r="C7" i="3"/>
  <c r="E23" i="2"/>
  <c r="E61" i="3"/>
  <c r="G77" i="2"/>
  <c r="E53" i="3"/>
  <c r="G69" i="2"/>
  <c r="E45" i="3"/>
  <c r="G61" i="2"/>
  <c r="E37" i="3"/>
  <c r="G53" i="2"/>
  <c r="E29" i="3"/>
  <c r="G45" i="2"/>
  <c r="E21" i="3"/>
  <c r="G37" i="2"/>
  <c r="E13" i="3"/>
  <c r="G29" i="2"/>
  <c r="D62" i="3"/>
  <c r="F78" i="2"/>
  <c r="D58" i="3"/>
  <c r="F74" i="2"/>
  <c r="D54" i="3"/>
  <c r="F70" i="2"/>
  <c r="D50" i="3"/>
  <c r="F66" i="2"/>
  <c r="D46" i="3"/>
  <c r="F62" i="2"/>
  <c r="D42" i="3"/>
  <c r="F58" i="2"/>
  <c r="D38" i="3"/>
  <c r="F54" i="2"/>
  <c r="D34" i="3"/>
  <c r="F50" i="2"/>
  <c r="D30" i="3"/>
  <c r="F46" i="2"/>
  <c r="D26" i="3"/>
  <c r="F42" i="2"/>
  <c r="D22" i="3"/>
  <c r="F38" i="2"/>
  <c r="D18" i="3"/>
  <c r="F34" i="2"/>
  <c r="D14" i="3"/>
  <c r="F30" i="2"/>
  <c r="H250" i="2"/>
  <c r="H251" i="2"/>
  <c r="H252" i="2"/>
  <c r="H253" i="2"/>
  <c r="H254" i="2"/>
  <c r="H255" i="2"/>
  <c r="H256" i="2"/>
  <c r="H257" i="2"/>
  <c r="H258" i="2"/>
  <c r="H259" i="2"/>
  <c r="H260" i="2"/>
  <c r="H261" i="2"/>
  <c r="H262" i="2"/>
  <c r="H263" i="2"/>
  <c r="H264" i="2"/>
  <c r="H265" i="2"/>
  <c r="H266" i="2"/>
  <c r="H267" i="2"/>
  <c r="H268" i="2"/>
  <c r="H269" i="2"/>
  <c r="K60" i="5"/>
  <c r="J60" i="5"/>
  <c r="I60" i="5"/>
  <c r="K59" i="5"/>
  <c r="J59" i="5"/>
  <c r="I59" i="5"/>
  <c r="K58" i="5"/>
  <c r="I58"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F5" i="3"/>
  <c r="C5" i="3"/>
  <c r="H287" i="2"/>
  <c r="H286" i="2"/>
  <c r="H285" i="2"/>
  <c r="H284" i="2"/>
  <c r="H283" i="2"/>
  <c r="H282" i="2"/>
  <c r="H281" i="2"/>
  <c r="H280" i="2"/>
  <c r="H279" i="2"/>
  <c r="H278" i="2"/>
  <c r="H277" i="2"/>
  <c r="H276" i="2"/>
  <c r="H275" i="2"/>
  <c r="H274" i="2"/>
  <c r="H273" i="2"/>
  <c r="H272" i="2"/>
  <c r="H271" i="2"/>
  <c r="H270" i="2"/>
  <c r="H249" i="2"/>
  <c r="H248" i="2"/>
  <c r="H247" i="2"/>
  <c r="H246" i="2"/>
  <c r="H245" i="2"/>
  <c r="H244" i="2"/>
  <c r="H243" i="2"/>
  <c r="H242" i="2"/>
  <c r="H241" i="2"/>
  <c r="H240" i="2"/>
  <c r="H239" i="2"/>
  <c r="H238" i="2"/>
  <c r="H237" i="2"/>
  <c r="H236" i="2"/>
  <c r="H235" i="2"/>
  <c r="H234" i="2"/>
  <c r="H233" i="2"/>
  <c r="H232" i="2"/>
  <c r="H231" i="2"/>
  <c r="H230" i="2"/>
  <c r="I223" i="2"/>
  <c r="H223" i="2"/>
  <c r="G223" i="2"/>
  <c r="I222" i="2"/>
  <c r="H222" i="2"/>
  <c r="G222" i="2"/>
  <c r="I221" i="2"/>
  <c r="H221" i="2"/>
  <c r="G221" i="2"/>
  <c r="H220" i="2"/>
  <c r="G220" i="2"/>
  <c r="I220" i="2"/>
  <c r="H219" i="2"/>
  <c r="G219" i="2"/>
  <c r="I219" i="2"/>
  <c r="I218" i="2"/>
  <c r="H218" i="2"/>
  <c r="G218" i="2"/>
  <c r="I217" i="2"/>
  <c r="H217" i="2"/>
  <c r="G217" i="2"/>
  <c r="I216" i="2"/>
  <c r="H216" i="2"/>
  <c r="G216" i="2"/>
  <c r="I215" i="2"/>
  <c r="H215" i="2"/>
  <c r="G215" i="2"/>
  <c r="B23" i="2"/>
  <c r="G11" i="2"/>
  <c r="D4" i="1"/>
  <c r="D3" i="1"/>
  <c r="C25" i="1"/>
  <c r="E17" i="3"/>
  <c r="G33" i="2"/>
  <c r="E25" i="3"/>
  <c r="G41" i="2"/>
  <c r="E33" i="3"/>
  <c r="G49" i="2"/>
  <c r="E41" i="3"/>
  <c r="G57" i="2"/>
  <c r="E49" i="3"/>
  <c r="G65" i="2"/>
  <c r="E57" i="3"/>
  <c r="G73" i="2"/>
  <c r="E80" i="2"/>
  <c r="D65" i="3"/>
  <c r="F81" i="2"/>
  <c r="F85" i="2"/>
  <c r="F88" i="2"/>
  <c r="D21" i="3"/>
  <c r="F37" i="2"/>
  <c r="D19" i="3"/>
  <c r="F35" i="2"/>
  <c r="D16" i="3"/>
  <c r="F32" i="2"/>
  <c r="D13" i="3"/>
  <c r="F29" i="2"/>
  <c r="D11" i="3"/>
  <c r="F27" i="2"/>
  <c r="D8" i="3"/>
  <c r="F24" i="2"/>
  <c r="E62" i="3"/>
  <c r="G78" i="2"/>
  <c r="E59" i="3"/>
  <c r="G75" i="2"/>
  <c r="E56" i="3"/>
  <c r="G72" i="2"/>
  <c r="E54" i="3"/>
  <c r="G70" i="2"/>
  <c r="E51" i="3"/>
  <c r="G67" i="2"/>
  <c r="E48" i="3"/>
  <c r="G64" i="2"/>
  <c r="E46" i="3"/>
  <c r="G62" i="2"/>
  <c r="E43" i="3"/>
  <c r="G59" i="2"/>
  <c r="E40" i="3"/>
  <c r="G56" i="2"/>
  <c r="E38" i="3"/>
  <c r="G54" i="2"/>
  <c r="E35" i="3"/>
  <c r="G51" i="2"/>
  <c r="E32" i="3"/>
  <c r="G48" i="2"/>
  <c r="E30" i="3"/>
  <c r="G46" i="2"/>
  <c r="E27" i="3"/>
  <c r="G43" i="2"/>
  <c r="E24" i="3"/>
  <c r="G40" i="2"/>
  <c r="E22" i="3"/>
  <c r="G38" i="2"/>
  <c r="E19" i="3"/>
  <c r="G35" i="2"/>
  <c r="E16" i="3"/>
  <c r="G32" i="2"/>
  <c r="E14" i="3"/>
  <c r="G30" i="2"/>
  <c r="E11" i="3"/>
  <c r="G27" i="2"/>
  <c r="E8" i="3"/>
  <c r="G24" i="2"/>
  <c r="E6" i="3"/>
  <c r="G80" i="2"/>
  <c r="E65" i="3"/>
  <c r="G81" i="2"/>
  <c r="G85" i="2"/>
  <c r="G88" i="2"/>
  <c r="E9" i="3"/>
  <c r="G25" i="2"/>
  <c r="E86" i="2"/>
  <c r="G230" i="2"/>
  <c r="I230" i="2"/>
  <c r="F115" i="2"/>
  <c r="F147" i="2"/>
  <c r="F155" i="2"/>
  <c r="F187" i="2"/>
  <c r="F99" i="2"/>
  <c r="F131" i="2"/>
  <c r="F181" i="2"/>
  <c r="F159" i="2"/>
  <c r="F171" i="2"/>
  <c r="F197" i="2"/>
  <c r="F191" i="2"/>
  <c r="F196" i="2"/>
  <c r="F185" i="2"/>
  <c r="F174" i="2"/>
  <c r="F164" i="2"/>
  <c r="F153" i="2"/>
  <c r="F179" i="2"/>
  <c r="F194" i="2"/>
  <c r="F184" i="2"/>
  <c r="F173" i="2"/>
  <c r="F162" i="2"/>
  <c r="F152" i="2"/>
  <c r="F203" i="2"/>
  <c r="F141" i="2"/>
  <c r="F103" i="2"/>
  <c r="F135" i="2"/>
  <c r="F140" i="2"/>
  <c r="F129" i="2"/>
  <c r="F118" i="2"/>
  <c r="F108" i="2"/>
  <c r="F97" i="2"/>
  <c r="F123" i="2"/>
  <c r="F125" i="2"/>
  <c r="F201" i="2"/>
  <c r="F180" i="2"/>
  <c r="F158" i="2"/>
  <c r="F195" i="2"/>
  <c r="F189" i="2"/>
  <c r="F122" i="2"/>
  <c r="F106" i="2"/>
  <c r="F136" i="2"/>
  <c r="F120" i="2"/>
  <c r="F109" i="2"/>
  <c r="F98" i="2"/>
  <c r="F198" i="2"/>
  <c r="F188" i="2"/>
  <c r="F177" i="2"/>
  <c r="F166" i="2"/>
  <c r="F156" i="2"/>
  <c r="F151" i="2"/>
  <c r="F199" i="2"/>
  <c r="F145" i="2"/>
  <c r="F124" i="2"/>
  <c r="F102" i="2"/>
  <c r="F139" i="2"/>
  <c r="F200" i="2"/>
  <c r="F133" i="2"/>
  <c r="F117" i="2"/>
  <c r="F157" i="2"/>
  <c r="F202" i="2"/>
  <c r="F186" i="2"/>
  <c r="F170" i="2"/>
  <c r="F160" i="2"/>
  <c r="F149" i="2"/>
  <c r="F175" i="2"/>
  <c r="F190" i="2"/>
  <c r="F169" i="2"/>
  <c r="F163" i="2"/>
  <c r="F144" i="2"/>
  <c r="F128" i="2"/>
  <c r="F168" i="2"/>
  <c r="F101" i="2"/>
  <c r="F146" i="2"/>
  <c r="F130" i="2"/>
  <c r="F114" i="2"/>
  <c r="F104" i="2"/>
  <c r="F93" i="2"/>
  <c r="F111" i="2"/>
  <c r="F143" i="2"/>
  <c r="F204" i="2"/>
  <c r="F193" i="2"/>
  <c r="F182" i="2"/>
  <c r="F172" i="2"/>
  <c r="F161" i="2"/>
  <c r="F150" i="2"/>
  <c r="F127" i="2"/>
  <c r="F167" i="2"/>
  <c r="F132" i="2"/>
  <c r="F121" i="2"/>
  <c r="F100" i="2"/>
  <c r="F119" i="2"/>
  <c r="F134" i="2"/>
  <c r="F113" i="2"/>
  <c r="F107" i="2"/>
  <c r="F138" i="2"/>
  <c r="F178" i="2"/>
  <c r="F112" i="2"/>
  <c r="F96" i="2"/>
  <c r="F192" i="2"/>
  <c r="F176" i="2"/>
  <c r="F165" i="2"/>
  <c r="F154" i="2"/>
  <c r="F183" i="2"/>
  <c r="F148" i="2"/>
  <c r="F137" i="2"/>
  <c r="F126" i="2"/>
  <c r="F116" i="2"/>
  <c r="F105" i="2"/>
  <c r="F94" i="2"/>
  <c r="F142" i="2"/>
  <c r="F110" i="2"/>
  <c r="F95" i="2"/>
  <c r="F86" i="2"/>
  <c r="G126" i="2"/>
  <c r="G166" i="2"/>
  <c r="G198" i="2"/>
  <c r="G110" i="2"/>
  <c r="G142" i="2"/>
  <c r="G182" i="2"/>
  <c r="G128" i="2"/>
  <c r="G170" i="2"/>
  <c r="G202" i="2"/>
  <c r="G199" i="2"/>
  <c r="G188" i="2"/>
  <c r="G177" i="2"/>
  <c r="G167" i="2"/>
  <c r="G156" i="2"/>
  <c r="G150" i="2"/>
  <c r="G158" i="2"/>
  <c r="G190" i="2"/>
  <c r="G197" i="2"/>
  <c r="G187" i="2"/>
  <c r="G176" i="2"/>
  <c r="G165" i="2"/>
  <c r="G155" i="2"/>
  <c r="G114" i="2"/>
  <c r="G146" i="2"/>
  <c r="G143" i="2"/>
  <c r="G132" i="2"/>
  <c r="G121" i="2"/>
  <c r="G111" i="2"/>
  <c r="G100" i="2"/>
  <c r="G94" i="2"/>
  <c r="G102" i="2"/>
  <c r="G134" i="2"/>
  <c r="G154" i="2"/>
  <c r="G193" i="2"/>
  <c r="G172" i="2"/>
  <c r="G151" i="2"/>
  <c r="G203" i="2"/>
  <c r="G136" i="2"/>
  <c r="G120" i="2"/>
  <c r="G160" i="2"/>
  <c r="G93" i="2"/>
  <c r="G144" i="2"/>
  <c r="G133" i="2"/>
  <c r="G117" i="2"/>
  <c r="G107" i="2"/>
  <c r="G96" i="2"/>
  <c r="G201" i="2"/>
  <c r="G169" i="2"/>
  <c r="G159" i="2"/>
  <c r="G184" i="2"/>
  <c r="G98" i="2"/>
  <c r="G137" i="2"/>
  <c r="G116" i="2"/>
  <c r="G95" i="2"/>
  <c r="G147" i="2"/>
  <c r="G131" i="2"/>
  <c r="G171" i="2"/>
  <c r="G104" i="2"/>
  <c r="G195" i="2"/>
  <c r="G179" i="2"/>
  <c r="G168" i="2"/>
  <c r="G157" i="2"/>
  <c r="G178" i="2"/>
  <c r="G186" i="2"/>
  <c r="G204" i="2"/>
  <c r="G183" i="2"/>
  <c r="G161" i="2"/>
  <c r="G174" i="2"/>
  <c r="G141" i="2"/>
  <c r="G181" i="2"/>
  <c r="G115" i="2"/>
  <c r="G99" i="2"/>
  <c r="G139" i="2"/>
  <c r="G123" i="2"/>
  <c r="G112" i="2"/>
  <c r="G101" i="2"/>
  <c r="G122" i="2"/>
  <c r="G196" i="2"/>
  <c r="G185" i="2"/>
  <c r="G175" i="2"/>
  <c r="G164" i="2"/>
  <c r="G153" i="2"/>
  <c r="G106" i="2"/>
  <c r="G138" i="2"/>
  <c r="G180" i="2"/>
  <c r="G135" i="2"/>
  <c r="G124" i="2"/>
  <c r="G103" i="2"/>
  <c r="G130" i="2"/>
  <c r="G148" i="2"/>
  <c r="G127" i="2"/>
  <c r="G105" i="2"/>
  <c r="G118" i="2"/>
  <c r="G192" i="2"/>
  <c r="G125" i="2"/>
  <c r="G109" i="2"/>
  <c r="G149" i="2"/>
  <c r="G200" i="2"/>
  <c r="G189" i="2"/>
  <c r="G173" i="2"/>
  <c r="G163" i="2"/>
  <c r="G152" i="2"/>
  <c r="G162" i="2"/>
  <c r="G194" i="2"/>
  <c r="G140" i="2"/>
  <c r="G129" i="2"/>
  <c r="G119" i="2"/>
  <c r="G108" i="2"/>
  <c r="G97" i="2"/>
  <c r="G191" i="2"/>
  <c r="G145" i="2"/>
  <c r="G113" i="2"/>
  <c r="G86" i="2"/>
  <c r="E94" i="2"/>
  <c r="G232" i="2"/>
  <c r="I232" i="2" s="1"/>
  <c r="E106" i="2"/>
  <c r="G244" i="2"/>
  <c r="I244" i="2"/>
  <c r="E98" i="2"/>
  <c r="G236" i="2"/>
  <c r="I236" i="2"/>
  <c r="G231" i="2"/>
  <c r="I231" i="2" s="1"/>
  <c r="E137" i="2"/>
  <c r="G275" i="2"/>
  <c r="I275" i="2" s="1"/>
  <c r="E193" i="2"/>
  <c r="G331" i="2"/>
  <c r="I331" i="2" s="1"/>
  <c r="E177" i="2"/>
  <c r="G315" i="2"/>
  <c r="I315" i="2"/>
  <c r="E141" i="2"/>
  <c r="G279" i="2"/>
  <c r="I279" i="2" s="1"/>
  <c r="E129" i="2"/>
  <c r="G267" i="2"/>
  <c r="I267" i="2" s="1"/>
  <c r="E109" i="2"/>
  <c r="G247" i="2"/>
  <c r="I247" i="2"/>
  <c r="E185" i="2"/>
  <c r="G323" i="2"/>
  <c r="I323" i="2"/>
  <c r="E197" i="2"/>
  <c r="G335" i="2"/>
  <c r="I335" i="2" s="1"/>
  <c r="E165" i="2"/>
  <c r="G303" i="2"/>
  <c r="I303" i="2" s="1"/>
  <c r="E157" i="2"/>
  <c r="G295" i="2"/>
  <c r="I295" i="2" s="1"/>
  <c r="E149" i="2"/>
  <c r="G287" i="2"/>
  <c r="I287" i="2"/>
  <c r="E200" i="2"/>
  <c r="G338" i="2"/>
  <c r="I338" i="2" s="1"/>
  <c r="E188" i="2"/>
  <c r="G326" i="2"/>
  <c r="I326" i="2" s="1"/>
  <c r="E180" i="2"/>
  <c r="G318" i="2"/>
  <c r="I318" i="2"/>
  <c r="E172" i="2"/>
  <c r="G310" i="2"/>
  <c r="I310" i="2"/>
  <c r="E164" i="2"/>
  <c r="G302" i="2"/>
  <c r="I302" i="2" s="1"/>
  <c r="E156" i="2"/>
  <c r="G294" i="2"/>
  <c r="I294" i="2" s="1"/>
  <c r="E199" i="2"/>
  <c r="G337" i="2"/>
  <c r="I337" i="2" s="1"/>
  <c r="E191" i="2"/>
  <c r="G329" i="2"/>
  <c r="I329" i="2"/>
  <c r="E183" i="2"/>
  <c r="G321" i="2"/>
  <c r="I321" i="2" s="1"/>
  <c r="E175" i="2"/>
  <c r="G313" i="2"/>
  <c r="I313" i="2" s="1"/>
  <c r="E167" i="2"/>
  <c r="G305" i="2"/>
  <c r="I305" i="2"/>
  <c r="E159" i="2"/>
  <c r="G297" i="2"/>
  <c r="I297" i="2"/>
  <c r="E151" i="2"/>
  <c r="G289" i="2"/>
  <c r="I289" i="2" s="1"/>
  <c r="E201" i="2"/>
  <c r="G339" i="2"/>
  <c r="I339" i="2" s="1"/>
  <c r="E181" i="2"/>
  <c r="G319" i="2"/>
  <c r="I319" i="2" s="1"/>
  <c r="E169" i="2"/>
  <c r="G307" i="2"/>
  <c r="I307" i="2"/>
  <c r="E153" i="2"/>
  <c r="G291" i="2"/>
  <c r="I291" i="2" s="1"/>
  <c r="E148" i="2"/>
  <c r="G286" i="2"/>
  <c r="I286" i="2" s="1"/>
  <c r="E136" i="2"/>
  <c r="G274" i="2"/>
  <c r="I274" i="2"/>
  <c r="E128" i="2"/>
  <c r="G266" i="2"/>
  <c r="I266" i="2"/>
  <c r="E120" i="2"/>
  <c r="G258" i="2"/>
  <c r="I258" i="2" s="1"/>
  <c r="E112" i="2"/>
  <c r="G250" i="2"/>
  <c r="I250" i="2" s="1"/>
  <c r="E104" i="2"/>
  <c r="G242" i="2"/>
  <c r="I242" i="2" s="1"/>
  <c r="E147" i="2"/>
  <c r="G285" i="2"/>
  <c r="I285" i="2"/>
  <c r="E139" i="2"/>
  <c r="G277" i="2"/>
  <c r="I277" i="2" s="1"/>
  <c r="E131" i="2"/>
  <c r="G269" i="2"/>
  <c r="I269" i="2" s="1"/>
  <c r="E123" i="2"/>
  <c r="G261" i="2"/>
  <c r="I261" i="2"/>
  <c r="E115" i="2"/>
  <c r="G253" i="2"/>
  <c r="I253" i="2"/>
  <c r="E101" i="2"/>
  <c r="G239" i="2"/>
  <c r="I239" i="2" s="1"/>
  <c r="E204" i="2"/>
  <c r="G342" i="2"/>
  <c r="I342" i="2" s="1"/>
  <c r="E184" i="2"/>
  <c r="G322" i="2"/>
  <c r="I322" i="2" s="1"/>
  <c r="E168" i="2"/>
  <c r="G306" i="2"/>
  <c r="I306" i="2"/>
  <c r="E203" i="2"/>
  <c r="G341" i="2"/>
  <c r="I341" i="2" s="1"/>
  <c r="E187" i="2"/>
  <c r="G325" i="2"/>
  <c r="I325" i="2" s="1"/>
  <c r="E171" i="2"/>
  <c r="G309" i="2"/>
  <c r="I309" i="2"/>
  <c r="E155" i="2"/>
  <c r="G293" i="2"/>
  <c r="I293" i="2"/>
  <c r="E140" i="2"/>
  <c r="G278" i="2"/>
  <c r="I278" i="2" s="1"/>
  <c r="E194" i="2"/>
  <c r="G332" i="2"/>
  <c r="I332" i="2" s="1"/>
  <c r="E178" i="2"/>
  <c r="G316" i="2"/>
  <c r="I316" i="2" s="1"/>
  <c r="E144" i="2"/>
  <c r="G282" i="2"/>
  <c r="I282" i="2"/>
  <c r="E124" i="2"/>
  <c r="G262" i="2"/>
  <c r="I262" i="2" s="1"/>
  <c r="E108" i="2"/>
  <c r="G246" i="2"/>
  <c r="I246" i="2" s="1"/>
  <c r="E143" i="2"/>
  <c r="G281" i="2"/>
  <c r="I281" i="2"/>
  <c r="E127" i="2"/>
  <c r="G265" i="2"/>
  <c r="I265" i="2"/>
  <c r="E111" i="2"/>
  <c r="G249" i="2"/>
  <c r="I249" i="2" s="1"/>
  <c r="E107" i="2"/>
  <c r="G245" i="2"/>
  <c r="I245" i="2" s="1"/>
  <c r="E189" i="2"/>
  <c r="G327" i="2"/>
  <c r="I327" i="2" s="1"/>
  <c r="E113" i="2"/>
  <c r="G251" i="2"/>
  <c r="I251" i="2"/>
  <c r="E105" i="2"/>
  <c r="G243" i="2"/>
  <c r="I243" i="2" s="1"/>
  <c r="E196" i="2"/>
  <c r="G334" i="2"/>
  <c r="I334" i="2" s="1"/>
  <c r="E121" i="2"/>
  <c r="G259" i="2"/>
  <c r="I259" i="2"/>
  <c r="E192" i="2"/>
  <c r="G330" i="2"/>
  <c r="I330" i="2"/>
  <c r="E176" i="2"/>
  <c r="G314" i="2"/>
  <c r="I314" i="2" s="1"/>
  <c r="E160" i="2"/>
  <c r="G298" i="2"/>
  <c r="I298" i="2" s="1"/>
  <c r="E195" i="2"/>
  <c r="G333" i="2"/>
  <c r="I333" i="2" s="1"/>
  <c r="E179" i="2"/>
  <c r="G317" i="2"/>
  <c r="I317" i="2"/>
  <c r="E103" i="2"/>
  <c r="G241" i="2"/>
  <c r="I241" i="2" s="1"/>
  <c r="E99" i="2"/>
  <c r="G237" i="2"/>
  <c r="I237" i="2" s="1"/>
  <c r="E173" i="2"/>
  <c r="G311" i="2"/>
  <c r="I311" i="2"/>
  <c r="E97" i="2"/>
  <c r="G235" i="2"/>
  <c r="I235" i="2"/>
  <c r="E96" i="2"/>
  <c r="G234" i="2"/>
  <c r="I234" i="2" s="1"/>
  <c r="E142" i="2"/>
  <c r="G280" i="2"/>
  <c r="I280" i="2" s="1"/>
  <c r="E134" i="2"/>
  <c r="G272" i="2"/>
  <c r="I272" i="2" s="1"/>
  <c r="E126" i="2"/>
  <c r="G264" i="2"/>
  <c r="I264" i="2"/>
  <c r="E118" i="2"/>
  <c r="G256" i="2"/>
  <c r="I256" i="2" s="1"/>
  <c r="E110" i="2"/>
  <c r="G248" i="2"/>
  <c r="I248" i="2" s="1"/>
  <c r="E158" i="2"/>
  <c r="G296" i="2"/>
  <c r="I296" i="2"/>
  <c r="E125" i="2"/>
  <c r="G263" i="2"/>
  <c r="I263" i="2"/>
  <c r="E117" i="2"/>
  <c r="G255" i="2"/>
  <c r="I255" i="2" s="1"/>
  <c r="E146" i="2"/>
  <c r="G284" i="2"/>
  <c r="I284" i="2" s="1"/>
  <c r="E122" i="2"/>
  <c r="G260" i="2"/>
  <c r="I260" i="2" s="1"/>
  <c r="E154" i="2"/>
  <c r="G292" i="2"/>
  <c r="I292" i="2"/>
  <c r="E170" i="2"/>
  <c r="G308" i="2"/>
  <c r="I308" i="2" s="1"/>
  <c r="E162" i="2"/>
  <c r="G300" i="2"/>
  <c r="I300" i="2" s="1"/>
  <c r="E150" i="2"/>
  <c r="G288" i="2"/>
  <c r="I288" i="2"/>
  <c r="E132" i="2"/>
  <c r="G270" i="2"/>
  <c r="I270" i="2"/>
  <c r="E116" i="2"/>
  <c r="G254" i="2"/>
  <c r="I254" i="2" s="1"/>
  <c r="E100" i="2"/>
  <c r="G238" i="2"/>
  <c r="I238" i="2" s="1"/>
  <c r="E135" i="2"/>
  <c r="G273" i="2"/>
  <c r="I273" i="2" s="1"/>
  <c r="E119" i="2"/>
  <c r="G257" i="2"/>
  <c r="I257" i="2"/>
  <c r="E163" i="2"/>
  <c r="G301" i="2"/>
  <c r="I301" i="2" s="1"/>
  <c r="E95" i="2"/>
  <c r="G233" i="2"/>
  <c r="I233" i="2" s="1"/>
  <c r="E145" i="2"/>
  <c r="G283" i="2"/>
  <c r="I283" i="2"/>
  <c r="E133" i="2"/>
  <c r="G271" i="2"/>
  <c r="I271" i="2"/>
  <c r="E161" i="2"/>
  <c r="G299" i="2"/>
  <c r="I299" i="2" s="1"/>
  <c r="E152" i="2"/>
  <c r="G290" i="2"/>
  <c r="I290" i="2" s="1"/>
  <c r="E198" i="2"/>
  <c r="G336" i="2"/>
  <c r="I336" i="2" s="1"/>
  <c r="E190" i="2"/>
  <c r="G328" i="2"/>
  <c r="I328" i="2"/>
  <c r="E182" i="2"/>
  <c r="G320" i="2"/>
  <c r="I320" i="2" s="1"/>
  <c r="E174" i="2"/>
  <c r="G312" i="2"/>
  <c r="I312" i="2" s="1"/>
  <c r="E166" i="2"/>
  <c r="G304" i="2"/>
  <c r="I304" i="2"/>
  <c r="E138" i="2"/>
  <c r="G276" i="2"/>
  <c r="I276" i="2"/>
  <c r="E130" i="2"/>
  <c r="G268" i="2"/>
  <c r="I268" i="2" s="1"/>
  <c r="E114" i="2"/>
  <c r="G252" i="2"/>
  <c r="I252" i="2" s="1"/>
  <c r="E202" i="2"/>
  <c r="G340" i="2"/>
  <c r="I340" i="2" s="1"/>
  <c r="E186" i="2"/>
  <c r="G324" i="2"/>
  <c r="I324" i="2" s="1"/>
  <c r="E102" i="2"/>
  <c r="G240" i="2"/>
  <c r="I240" i="2" s="1"/>
</calcChain>
</file>

<file path=xl/sharedStrings.xml><?xml version="1.0" encoding="utf-8"?>
<sst xmlns="http://schemas.openxmlformats.org/spreadsheetml/2006/main" count="2198" uniqueCount="893">
  <si>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</si>
  <si>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</si>
  <si>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</si>
  <si>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</si>
  <si>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</si>
  <si>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</si>
  <si>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</si>
  <si>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</si>
  <si>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</si>
  <si>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</si>
  <si>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</si>
  <si>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</si>
  <si>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</si>
  <si>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</si>
  <si>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</si>
  <si>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</si>
  <si>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</si>
  <si>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</si>
  <si>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</si>
  <si>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</si>
  <si>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</si>
  <si>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</si>
  <si>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</si>
  <si>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</si>
  <si>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</si>
  <si>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</si>
  <si>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</si>
  <si>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</si>
  <si>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</si>
  <si>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</si>
  <si>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</si>
  <si>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</si>
  <si>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</si>
  <si>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</si>
  <si>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</si>
  <si>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</si>
  <si>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</si>
  <si>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</si>
  <si>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</si>
  <si>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</si>
  <si>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</si>
  <si>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</si>
  <si>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</si>
  <si>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</si>
  <si>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</si>
  <si>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</si>
  <si>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</si>
  <si>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</si>
  <si>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</si>
  <si>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</si>
  <si>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</si>
  <si>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</si>
  <si>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</si>
  <si>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</si>
  <si>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</si>
  <si>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</si>
  <si>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</si>
  <si>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</si>
  <si>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</si>
  <si>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</si>
  <si>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</si>
  <si>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</si>
  <si>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</si>
  <si>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</si>
  <si>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</si>
  <si>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</si>
  <si>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</si>
  <si>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</si>
  <si>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</si>
  <si>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</si>
  <si>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</si>
  <si>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</si>
  <si>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</si>
  <si>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</si>
  <si>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</si>
  <si>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</si>
  <si>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</si>
  <si>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</si>
  <si>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</si>
  <si>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</si>
  <si>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</si>
  <si>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</si>
  <si>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</si>
  <si>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</si>
  <si>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</si>
  <si>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</si>
  <si>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</si>
  <si>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</si>
  <si>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</si>
  <si>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</si>
  <si>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</si>
  <si>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</si>
  <si>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</si>
  <si>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</si>
  <si>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</si>
  <si>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</si>
  <si>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</si>
  <si>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</si>
  <si>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</si>
  <si>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</si>
  <si>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</si>
  <si>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</si>
  <si>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</si>
  <si>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</si>
  <si>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</si>
  <si>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</si>
  <si>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</si>
  <si>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</si>
  <si>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</si>
  <si>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</si>
  <si>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</si>
  <si>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</si>
  <si>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</si>
  <si>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</si>
  <si>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</si>
  <si>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</si>
  <si>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</si>
  <si>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</si>
  <si>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</si>
  <si>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</si>
  <si>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</si>
  <si>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</si>
  <si>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</si>
  <si>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</si>
  <si>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</si>
  <si>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</si>
  <si>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</si>
  <si>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</si>
  <si>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</si>
  <si>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</si>
  <si>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</si>
  <si>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</si>
  <si>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</si>
  <si>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</si>
  <si>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</si>
  <si>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</si>
  <si>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</si>
  <si>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</si>
  <si>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</si>
  <si>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</si>
  <si>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</si>
  <si>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</si>
  <si>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</si>
  <si>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</si>
  <si>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</si>
  <si>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</si>
  <si>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</si>
  <si>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</si>
  <si>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</si>
  <si>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</si>
  <si>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</si>
  <si>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</si>
  <si>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</si>
  <si>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</si>
  <si>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</si>
  <si>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</si>
  <si>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</si>
  <si>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</si>
  <si>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</si>
  <si>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</si>
  <si>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</si>
  <si>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</si>
  <si>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</si>
  <si>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</si>
  <si>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</si>
  <si>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</si>
  <si>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</si>
  <si>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</si>
  <si>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</si>
  <si>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</si>
  <si>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</si>
  <si>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</si>
  <si>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</si>
  <si>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</si>
  <si>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</si>
  <si>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</si>
  <si>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</si>
  <si>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</si>
  <si>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</si>
  <si>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</si>
  <si>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</si>
  <si>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</si>
  <si>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</si>
  <si>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</si>
  <si>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</si>
  <si>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</si>
  <si>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</si>
  <si>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</si>
  <si>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</si>
  <si>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</si>
  <si>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</si>
  <si>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</si>
  <si>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</si>
  <si>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</si>
  <si>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</si>
  <si>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</si>
  <si>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</si>
  <si>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</si>
  <si>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</si>
  <si>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</si>
  <si>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</si>
  <si>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</si>
  <si>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</si>
  <si>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</si>
  <si>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</si>
  <si>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</si>
  <si>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</si>
  <si>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</si>
  <si>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</si>
  <si>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</si>
  <si>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</si>
  <si>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</si>
  <si>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</si>
  <si>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</si>
  <si>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</si>
  <si>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</si>
  <si>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</si>
  <si>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</si>
  <si>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</si>
  <si>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</si>
  <si>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</si>
  <si>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</si>
  <si>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Notes</t>
  </si>
  <si>
    <t>Conversion Factors</t>
  </si>
  <si>
    <t>Assumption #</t>
  </si>
  <si>
    <t>San Juan- Expected</t>
  </si>
  <si>
    <t>San Juan- Minimum</t>
  </si>
  <si>
    <t>San Juan- Maximum</t>
  </si>
  <si>
    <t>Conc_TDS</t>
  </si>
  <si>
    <t>Conc_TSS</t>
  </si>
  <si>
    <t>Conc_Ag</t>
  </si>
  <si>
    <t>Conc_Al</t>
  </si>
  <si>
    <t>Conc_As</t>
  </si>
  <si>
    <t>Conc_B</t>
  </si>
  <si>
    <t>Conc_Ba</t>
  </si>
  <si>
    <t>Conc_Be</t>
  </si>
  <si>
    <t>Conc_Br</t>
  </si>
  <si>
    <t>Conc_Ca</t>
  </si>
  <si>
    <t>Conc_Cd</t>
  </si>
  <si>
    <t>Conc_Cl</t>
  </si>
  <si>
    <t>Conc_Co</t>
  </si>
  <si>
    <t>Conc_Cr</t>
  </si>
  <si>
    <t>Conc_Cu</t>
  </si>
  <si>
    <t>Conc_F</t>
  </si>
  <si>
    <t>Conc_FeTot</t>
  </si>
  <si>
    <t>Conc_HCO3</t>
  </si>
  <si>
    <t>Conc_Hg</t>
  </si>
  <si>
    <t>Conc_I</t>
  </si>
  <si>
    <t>Conc_K</t>
  </si>
  <si>
    <t>Conc_Li</t>
  </si>
  <si>
    <t>Conc_Mg</t>
  </si>
  <si>
    <t>Conc_Mn</t>
  </si>
  <si>
    <t>Conc_Mo</t>
  </si>
  <si>
    <t>Conc_NO2</t>
  </si>
  <si>
    <t>Conc_NO3</t>
  </si>
  <si>
    <t>Conc_NO3NO2</t>
  </si>
  <si>
    <t>Conc_NH4</t>
  </si>
  <si>
    <t>Conc_TKN</t>
  </si>
  <si>
    <t>Conc_Na</t>
  </si>
  <si>
    <t>Conc_Ni</t>
  </si>
  <si>
    <t>Conc_PO4</t>
  </si>
  <si>
    <t>Conc_Pb</t>
  </si>
  <si>
    <t>Conc_S</t>
  </si>
  <si>
    <t>Conc_SO3</t>
  </si>
  <si>
    <t>Conc_SO4</t>
  </si>
  <si>
    <t>Conc_Sb</t>
  </si>
  <si>
    <t>Conc_Se</t>
  </si>
  <si>
    <t>Conc_Si</t>
  </si>
  <si>
    <t>Conc_Sn</t>
  </si>
  <si>
    <t>Conc_Sr</t>
  </si>
  <si>
    <t>Conc_Ti</t>
  </si>
  <si>
    <t>Conc_Tl</t>
  </si>
  <si>
    <t>Conc_Zn</t>
  </si>
  <si>
    <t>Conc_ALKHCO3</t>
  </si>
  <si>
    <t>Conc_Acidity</t>
  </si>
  <si>
    <t>Conc_TOC</t>
  </si>
  <si>
    <t>Conc_CN</t>
  </si>
  <si>
    <t>Conc_Phenols</t>
  </si>
  <si>
    <t>Conc_Sr87Sr86</t>
  </si>
  <si>
    <t>Conc_Ra226</t>
  </si>
  <si>
    <t>Conc_Ra228</t>
  </si>
  <si>
    <t>[bbl/mcf]</t>
  </si>
  <si>
    <t>Conc_Benzene</t>
  </si>
  <si>
    <t>Conc_Toluene</t>
  </si>
  <si>
    <t>Conc_H2S</t>
  </si>
  <si>
    <t>[mg/L]</t>
  </si>
  <si>
    <t>CBM Well Production Water Burden</t>
  </si>
  <si>
    <t xml:space="preserve">This unit process covers the produced water associated with the production of a coalbed methane well. </t>
  </si>
  <si>
    <t>U.S. Coalbed Methane</t>
  </si>
  <si>
    <t>San Juan Basin</t>
  </si>
  <si>
    <t>Produced_Volume_Flow</t>
  </si>
  <si>
    <t>[L water/kg NG]</t>
  </si>
  <si>
    <t>NG_Density</t>
  </si>
  <si>
    <t>kg/mcf</t>
  </si>
  <si>
    <t>[kg / kg NG]</t>
  </si>
  <si>
    <t>L</t>
  </si>
  <si>
    <t>No</t>
  </si>
  <si>
    <t>Parameter set for Coalbed Methane production in the San Juan Basin</t>
  </si>
  <si>
    <t>1 through 3</t>
  </si>
  <si>
    <t>The Management and Effects of Coalbed Methane Produced Water in the Western United States</t>
  </si>
  <si>
    <t>National Research Council</t>
  </si>
  <si>
    <t>2010</t>
  </si>
  <si>
    <t>Washington, DC</t>
  </si>
  <si>
    <t>The National Academies Press</t>
  </si>
  <si>
    <t>Chapter 2</t>
  </si>
  <si>
    <t>Table 2.1</t>
  </si>
  <si>
    <t>https://www.nap.edu/catalog/12915/management-and-effects-of-coalbed-methane-produced-water-in-the-western-united-states</t>
  </si>
  <si>
    <t>1/17/2018</t>
  </si>
  <si>
    <t>2008</t>
  </si>
  <si>
    <t>Book</t>
  </si>
  <si>
    <t>Database</t>
  </si>
  <si>
    <t>U.S. Geological Survey National Produced Waters Geochemical Database</t>
  </si>
  <si>
    <t>Blondes, Madalyn S.</t>
  </si>
  <si>
    <t>Gans, Kathleen D.; Engle, Mark A.; Kharaka, Yousif K.; Reidy, Mark E.; Saraswathula, Varun; Thordsen, James J.; Rowan, Elizabeth L.; Morrissey, Eric A.</t>
  </si>
  <si>
    <t>2017</t>
  </si>
  <si>
    <t>Dec 8</t>
  </si>
  <si>
    <t>USGS online</t>
  </si>
  <si>
    <t>v2.3</t>
  </si>
  <si>
    <t>https://energy.usgs.gov/EnvironmentalAspects/EnvironmentalAspectsofEnergyProductionandUse/ProducedWaters.aspx#3822349-data</t>
  </si>
  <si>
    <t>2013</t>
  </si>
  <si>
    <t>San Juan Basin- Coal Bed Methane Wells</t>
  </si>
  <si>
    <t>Written Communication</t>
  </si>
  <si>
    <t>Assessment Study</t>
  </si>
  <si>
    <t>Website</t>
  </si>
  <si>
    <t>Fundamental Constant</t>
  </si>
  <si>
    <t>N/A</t>
  </si>
  <si>
    <t>NTP- 20 deg C, 1 atm</t>
  </si>
  <si>
    <t>1,3</t>
  </si>
  <si>
    <t>Density of natural gas at NTP</t>
  </si>
  <si>
    <t>Natural_Gas_Produced</t>
  </si>
  <si>
    <t>Reference Flow</t>
  </si>
  <si>
    <t>Methane</t>
  </si>
  <si>
    <t>kg/m3</t>
  </si>
  <si>
    <t xml:space="preserve">m3 = </t>
  </si>
  <si>
    <t>ft3</t>
  </si>
  <si>
    <t>Isothermal Properties for Methane</t>
  </si>
  <si>
    <t>NIST Chemistry WebBook</t>
  </si>
  <si>
    <t>Standard Reference Database 69</t>
  </si>
  <si>
    <t>http://webbook.nist.gov/cgi/fluid.cgi?T=20&amp;PLow=0&amp;PHigh=2&amp;PInc=1&amp;Applet=on&amp;Digits=5&amp;ID=C74828&amp;Action=Load&amp;Type=IsoTherm&amp;TUnit=C&amp;PUnit=atm&amp;DUnit=kg%2Fm3&amp;HUnit=kJ%2Fmol&amp;WUnit=m%2Fs&amp;VisUnit=uPa*s&amp;STUnit=N%2Fm&amp;RefState=DEF</t>
  </si>
  <si>
    <t>1/18/2018</t>
  </si>
  <si>
    <t>NIST</t>
  </si>
  <si>
    <t>barrel -&gt; L</t>
  </si>
  <si>
    <t>barrel</t>
  </si>
  <si>
    <t>*=(produced rate) * (barrel to litres conversion) / (natural gas density)</t>
  </si>
  <si>
    <t>L water/ kg NG</t>
  </si>
  <si>
    <t>density of natural gas is at NTP</t>
  </si>
  <si>
    <t>barrels is 42 gallon barrel</t>
  </si>
  <si>
    <t>kg / kg NG</t>
  </si>
  <si>
    <t>CBM is not considered to undergo any form of stimulation treatment at this time. Thus, it has no water input for stimulation.</t>
  </si>
  <si>
    <t>In this scenario, produced water refers to the formation waters in the coal formation that must be released before gas production can begin</t>
  </si>
  <si>
    <t xml:space="preserve">Water Quality parameters developed from USGS produced water database represent a distribution of the average concentration. Parameters were developed only for species that had reported values for at least 15% of the available data samples. A value of zero does not necessarily indicate "not present in the produced water," it simply implies a lack of available data. </t>
  </si>
  <si>
    <t>Produced Natural Gas</t>
  </si>
  <si>
    <r>
      <t xml:space="preserve">Note: All inputs and outputs are normalized per the reference flow (e.g., per </t>
    </r>
    <r>
      <rPr>
        <b/>
        <sz val="10"/>
        <color indexed="8"/>
        <rFont val="Arial"/>
        <family val="2"/>
      </rPr>
      <t xml:space="preserve">1 kg </t>
    </r>
    <r>
      <rPr>
        <sz val="10"/>
        <color indexed="8"/>
        <rFont val="Arial"/>
        <family val="2"/>
      </rPr>
      <t xml:space="preserve">of Produced </t>
    </r>
    <r>
      <rPr>
        <b/>
        <sz val="10"/>
        <color indexed="8"/>
        <rFont val="Arial"/>
        <family val="2"/>
      </rPr>
      <t>Natural Gas</t>
    </r>
    <r>
      <rPr>
        <sz val="10"/>
        <color indexed="8"/>
        <rFont val="Arial"/>
        <family val="2"/>
      </rPr>
      <t>)</t>
    </r>
  </si>
  <si>
    <t>Example Calculations</t>
  </si>
  <si>
    <t>Written out formulas of calculations performed in this unit process</t>
  </si>
  <si>
    <t>Abbreviations used throughout this DS: CBM - Coalbed Methane, NG - Natural Gas</t>
  </si>
  <si>
    <t>Rate at which produced water exits the well</t>
  </si>
  <si>
    <t>Concentration of TDS in produced water</t>
  </si>
  <si>
    <t>Concentration of TSS in produced water</t>
  </si>
  <si>
    <t>Concentration of Ag in produced water</t>
  </si>
  <si>
    <t>Concentration of Al in produced water</t>
  </si>
  <si>
    <t>Concentration of As in produced water</t>
  </si>
  <si>
    <t>Concentration of B in produced water</t>
  </si>
  <si>
    <t>Concentration of Ba in produced water</t>
  </si>
  <si>
    <t>Concentration of Be in produced water</t>
  </si>
  <si>
    <t>Concentration of Br in produced water</t>
  </si>
  <si>
    <t>Concentration of Ca in produced water</t>
  </si>
  <si>
    <t>Concentration of Cd in produced water</t>
  </si>
  <si>
    <t>Concentration of Cl in produced water</t>
  </si>
  <si>
    <t>Concentration of Co in produced water</t>
  </si>
  <si>
    <t>Concentration of Cr in produced water</t>
  </si>
  <si>
    <t>Concentration of Cu in produced water</t>
  </si>
  <si>
    <t>Concentration of F in produced water</t>
  </si>
  <si>
    <t>Concentration of FeTot in produced water</t>
  </si>
  <si>
    <t>Concentration of HCO3 in produced water</t>
  </si>
  <si>
    <t>Concentration of Hg in produced water</t>
  </si>
  <si>
    <t>Concentration of I in produced water</t>
  </si>
  <si>
    <t>Concentration of K in produced water</t>
  </si>
  <si>
    <t>Concentration of Li in produced water</t>
  </si>
  <si>
    <t>Concentration of Mg in produced water</t>
  </si>
  <si>
    <t>Concentration of Mn in produced water</t>
  </si>
  <si>
    <t>Concentration of Mo in produced water</t>
  </si>
  <si>
    <t>Concentration of NO2 in produced water</t>
  </si>
  <si>
    <t>Concentration of NO3 in produced water</t>
  </si>
  <si>
    <t>Concentration of NO3NO2 in produced water</t>
  </si>
  <si>
    <t>Concentration of NH4 in produced water</t>
  </si>
  <si>
    <t>Concentration of TKN in produced water</t>
  </si>
  <si>
    <t>Concentration of Na in produced water</t>
  </si>
  <si>
    <t>Concentration of Ni in produced water</t>
  </si>
  <si>
    <t>Concentration of PO4 in produced water</t>
  </si>
  <si>
    <t>Concentration of Pb in produced water</t>
  </si>
  <si>
    <t>Concentration of S in produced water</t>
  </si>
  <si>
    <t>Concentration of SO3 in produced water</t>
  </si>
  <si>
    <t>Concentration of SO4 in produced water</t>
  </si>
  <si>
    <t>Concentration of Sb in produced water</t>
  </si>
  <si>
    <t>Concentration of Se in produced water</t>
  </si>
  <si>
    <t>Concentration of Si in produced water</t>
  </si>
  <si>
    <t>Concentration of Sn in produced water</t>
  </si>
  <si>
    <t>Concentration of Sr in produced water</t>
  </si>
  <si>
    <t>Concentration of Ti in produced water</t>
  </si>
  <si>
    <t>Concentration of Tl in produced water</t>
  </si>
  <si>
    <t>Concentration of Zn in produced water</t>
  </si>
  <si>
    <t>Concentration of ALKHCO3 in produced water</t>
  </si>
  <si>
    <t>Concentration of Acidity in produced water</t>
  </si>
  <si>
    <t>Concentration of TOC in produced water</t>
  </si>
  <si>
    <t>Concentration of CN in produced water</t>
  </si>
  <si>
    <t>Concentration of Phenols in produced water</t>
  </si>
  <si>
    <t>Concentration of Sr87Sr86 in produced water</t>
  </si>
  <si>
    <t>Concentration of Ra226 in produced water</t>
  </si>
  <si>
    <t>Concentration of Ra228 in produced water</t>
  </si>
  <si>
    <t>Concentration of Benzene in produced water</t>
  </si>
  <si>
    <t>Concentration of Toluene in produced water</t>
  </si>
  <si>
    <t>Concentration of H2S in produced water</t>
  </si>
  <si>
    <t>Volume of water that exits the well as produced water</t>
  </si>
  <si>
    <t>Flow_TDS_water</t>
  </si>
  <si>
    <t>Flow_TSS_water</t>
  </si>
  <si>
    <t>Flow_Ag_water</t>
  </si>
  <si>
    <t>Flow_Al_water</t>
  </si>
  <si>
    <t>Flow_As_water</t>
  </si>
  <si>
    <t>Flow_B_water</t>
  </si>
  <si>
    <t>Flow_Ba_water</t>
  </si>
  <si>
    <t>Flow_Be_water</t>
  </si>
  <si>
    <t>Flow_Br_water</t>
  </si>
  <si>
    <t>Flow_Ca_water</t>
  </si>
  <si>
    <t>Flow_Cd_water</t>
  </si>
  <si>
    <t>Flow_Cl_water</t>
  </si>
  <si>
    <t>Flow_Co_water</t>
  </si>
  <si>
    <t>Flow_Cr_water</t>
  </si>
  <si>
    <t>Flow_Cu_water</t>
  </si>
  <si>
    <t>Flow_F_water</t>
  </si>
  <si>
    <t>Flow_FeTot_water</t>
  </si>
  <si>
    <t>Flow_HCO3_water</t>
  </si>
  <si>
    <t>Flow_Hg_water</t>
  </si>
  <si>
    <t>Flow_I_water</t>
  </si>
  <si>
    <t>Flow_K_water</t>
  </si>
  <si>
    <t>Flow_Li_water</t>
  </si>
  <si>
    <t>Flow_Mg_water</t>
  </si>
  <si>
    <t>Flow_Mn_water</t>
  </si>
  <si>
    <t>Flow_Mo_water</t>
  </si>
  <si>
    <t>Flow_NO2_water</t>
  </si>
  <si>
    <t>Flow_NO3_water</t>
  </si>
  <si>
    <t>Flow_NO3NO2_water</t>
  </si>
  <si>
    <t>Flow_NH4_water</t>
  </si>
  <si>
    <t>Flow_TKN_water</t>
  </si>
  <si>
    <t>Flow_Na_water</t>
  </si>
  <si>
    <t>Flow_Ni_water</t>
  </si>
  <si>
    <t>Flow_PO4_water</t>
  </si>
  <si>
    <t>Flow_Pb_water</t>
  </si>
  <si>
    <t>Flow_S_water</t>
  </si>
  <si>
    <t>Flow_SO3_water</t>
  </si>
  <si>
    <t>Flow_SO4_water</t>
  </si>
  <si>
    <t>Flow_Sb_water</t>
  </si>
  <si>
    <t>Flow_Se_water</t>
  </si>
  <si>
    <t>Flow_Si_water</t>
  </si>
  <si>
    <t>Flow_Sn_water</t>
  </si>
  <si>
    <t>Flow_Sr_water</t>
  </si>
  <si>
    <t>Flow_Ti_water</t>
  </si>
  <si>
    <t>Flow_Tl_water</t>
  </si>
  <si>
    <t>Flow_Zn_water</t>
  </si>
  <si>
    <t>Flow_ALKHCO3_water</t>
  </si>
  <si>
    <t>Flow_Acidity_water</t>
  </si>
  <si>
    <t>Flow_TOC_water</t>
  </si>
  <si>
    <t>Flow_CN_water</t>
  </si>
  <si>
    <t>Flow_Phenols_water</t>
  </si>
  <si>
    <t>Flow_Sr87Sr86_water</t>
  </si>
  <si>
    <t>Flow_Ra226_water</t>
  </si>
  <si>
    <t>Flow_Ra228_water</t>
  </si>
  <si>
    <t>Flow_Benzene_water</t>
  </si>
  <si>
    <t>Flow_Toluene_water</t>
  </si>
  <si>
    <t>Flow_H2S_water</t>
  </si>
  <si>
    <t>Flow_TDS_soil</t>
  </si>
  <si>
    <t>Flow_TSS_soil</t>
  </si>
  <si>
    <t>Flow_Ag_soil</t>
  </si>
  <si>
    <t>Flow_Al_soil</t>
  </si>
  <si>
    <t>Flow_As_soil</t>
  </si>
  <si>
    <t>Flow_B_soil</t>
  </si>
  <si>
    <t>Flow_Ba_soil</t>
  </si>
  <si>
    <t>Flow_Be_soil</t>
  </si>
  <si>
    <t>Flow_Br_soil</t>
  </si>
  <si>
    <t>Flow_Ca_soil</t>
  </si>
  <si>
    <t>Flow_Cd_soil</t>
  </si>
  <si>
    <t>Flow_Cl_soil</t>
  </si>
  <si>
    <t>Flow_Co_soil</t>
  </si>
  <si>
    <t>Flow_Cr_soil</t>
  </si>
  <si>
    <t>Flow_Cu_soil</t>
  </si>
  <si>
    <t>Flow_F_soil</t>
  </si>
  <si>
    <t>Flow_FeTot_soil</t>
  </si>
  <si>
    <t>Flow_HCO3_soil</t>
  </si>
  <si>
    <t>Flow_Hg_soil</t>
  </si>
  <si>
    <t>Flow_I_soil</t>
  </si>
  <si>
    <t>Flow_K_soil</t>
  </si>
  <si>
    <t>Flow_Li_soil</t>
  </si>
  <si>
    <t>Flow_Mg_soil</t>
  </si>
  <si>
    <t>Flow_Mn_soil</t>
  </si>
  <si>
    <t>Flow_Mo_soil</t>
  </si>
  <si>
    <t>Flow_NO2_soil</t>
  </si>
  <si>
    <t>Flow_NO3_soil</t>
  </si>
  <si>
    <t>Flow_NO3NO2_soil</t>
  </si>
  <si>
    <t>Flow_NH4_soil</t>
  </si>
  <si>
    <t>Flow_TKN_soil</t>
  </si>
  <si>
    <t>Flow_Na_soil</t>
  </si>
  <si>
    <t>Flow_Ni_soil</t>
  </si>
  <si>
    <t>Flow_PO4_soil</t>
  </si>
  <si>
    <t>Flow_Pb_soil</t>
  </si>
  <si>
    <t>Flow_S_soil</t>
  </si>
  <si>
    <t>Flow_SO3_soil</t>
  </si>
  <si>
    <t>Flow_SO4_soil</t>
  </si>
  <si>
    <t>Flow_Sb_soil</t>
  </si>
  <si>
    <t>Flow_Se_soil</t>
  </si>
  <si>
    <t>Flow_Si_soil</t>
  </si>
  <si>
    <t>Flow_Sn_soil</t>
  </si>
  <si>
    <t>Flow_Sr_soil</t>
  </si>
  <si>
    <t>Flow_Ti_soil</t>
  </si>
  <si>
    <t>Flow_Tl_soil</t>
  </si>
  <si>
    <t>Flow_Zn_soil</t>
  </si>
  <si>
    <t>Flow_ALKHCO3_soil</t>
  </si>
  <si>
    <t>Flow_Acidity_soil</t>
  </si>
  <si>
    <t>Flow_TOC_soil</t>
  </si>
  <si>
    <t>Flow_CN_soil</t>
  </si>
  <si>
    <t>Flow_Phenols_soil</t>
  </si>
  <si>
    <t>Flow_Sr87Sr86_soil</t>
  </si>
  <si>
    <t>Flow_Ra226_soil</t>
  </si>
  <si>
    <t>Flow_Ra228_soil</t>
  </si>
  <si>
    <t>Flow_Benzene_soil</t>
  </si>
  <si>
    <t>Flow_Toluene_soil</t>
  </si>
  <si>
    <t>Flow_H2S_soil</t>
  </si>
  <si>
    <t>Spill_Volume</t>
  </si>
  <si>
    <t>Volume of spilled produced water</t>
  </si>
  <si>
    <t>prob_spill</t>
  </si>
  <si>
    <t>prob_reach_env</t>
  </si>
  <si>
    <t>perc_soil</t>
  </si>
  <si>
    <t>perc_surfwater</t>
  </si>
  <si>
    <t>probability</t>
  </si>
  <si>
    <t>percent</t>
  </si>
  <si>
    <t>Mass flow of TDS released to surface water</t>
  </si>
  <si>
    <t>Mass flow of TSS released to surface water</t>
  </si>
  <si>
    <t>Mass flow of Ag released to surface water</t>
  </si>
  <si>
    <t>Mass flow of Al released to surface water</t>
  </si>
  <si>
    <t>Mass flow of As released to surface water</t>
  </si>
  <si>
    <t>Mass flow of B released to surface water</t>
  </si>
  <si>
    <t>Mass flow of Ba released to surface water</t>
  </si>
  <si>
    <t>Mass flow of Be released to surface water</t>
  </si>
  <si>
    <t>Mass flow of Br released to surface water</t>
  </si>
  <si>
    <t>Mass flow of Ca released to surface water</t>
  </si>
  <si>
    <t>Mass flow of Cd released to surface water</t>
  </si>
  <si>
    <t>Mass flow of Cl released to surface water</t>
  </si>
  <si>
    <t>Mass flow of Co released to surface water</t>
  </si>
  <si>
    <t>Mass flow of Cr released to surface water</t>
  </si>
  <si>
    <t>Mass flow of Cu released to surface water</t>
  </si>
  <si>
    <t>Mass flow of F released to surface water</t>
  </si>
  <si>
    <t>Mass flow of FeTo released to surface water</t>
  </si>
  <si>
    <t>Mass flow of HCO3 released to surface water</t>
  </si>
  <si>
    <t>Mass flow of Hg released to surface water</t>
  </si>
  <si>
    <t>Mass flow of I released to surface water</t>
  </si>
  <si>
    <t>Mass flow of K released to surface water</t>
  </si>
  <si>
    <t>Mass flow of Li released to surface water</t>
  </si>
  <si>
    <t>Mass flow of Mg released to surface water</t>
  </si>
  <si>
    <t>Mass flow of Mn released to surface water</t>
  </si>
  <si>
    <t>Mass flow of Mo released to surface water</t>
  </si>
  <si>
    <t>Mass flow of NO2 released to surface water</t>
  </si>
  <si>
    <t>Mass flow of NO3 released to surface water</t>
  </si>
  <si>
    <t>Mass flow of NO3NO2 released to surface water</t>
  </si>
  <si>
    <t>Mass flow of NH4 released to surface water</t>
  </si>
  <si>
    <t>Mass flow of TKN released to surface water</t>
  </si>
  <si>
    <t>Mass flow of Na released to surface water</t>
  </si>
  <si>
    <t>Mass flow of Ni released to surface water</t>
  </si>
  <si>
    <t>Mass flow of PO4 released to surface water</t>
  </si>
  <si>
    <t>Mass flow of Pb released to surface water</t>
  </si>
  <si>
    <t>Mass flow of S released to surface water</t>
  </si>
  <si>
    <t>Mass flow of SO3 released to surface water</t>
  </si>
  <si>
    <t>Mass flow of SO4 released to surface water</t>
  </si>
  <si>
    <t>Mass flow of Sb released to surface water</t>
  </si>
  <si>
    <t>Mass flow of Se released to surface water</t>
  </si>
  <si>
    <t>Mass flow of Si released to surface water</t>
  </si>
  <si>
    <t>Mass flow of Sn released to surface water</t>
  </si>
  <si>
    <t>Mass flow of Sr released to surface water</t>
  </si>
  <si>
    <t>Mass flow of Ti released to surface water</t>
  </si>
  <si>
    <t>Mass flow of Tl released to surface water</t>
  </si>
  <si>
    <t>Mass flow of Zn released to surface water</t>
  </si>
  <si>
    <t>Mass flow of ALKHCO3 released to surface water</t>
  </si>
  <si>
    <t>Mass flow of Acidity released to surface water</t>
  </si>
  <si>
    <t>Mass flow of TOC released to surface water</t>
  </si>
  <si>
    <t>Mass flow of CN released to surface water</t>
  </si>
  <si>
    <t>Mass flow of Phenols released to surface water</t>
  </si>
  <si>
    <t>Mass flow of Sr87Sr86 released to surface water</t>
  </si>
  <si>
    <t>Mass flow of Ra226 released to surface water</t>
  </si>
  <si>
    <t>Mass flow of Ra228 released to surface water</t>
  </si>
  <si>
    <t>Mass flow of Benzene released to surface water</t>
  </si>
  <si>
    <t>Mass flow of Toluene released to surface water</t>
  </si>
  <si>
    <t>Mass flow of H2S released to surface water</t>
  </si>
  <si>
    <t>Mass flow of TDS released to soil</t>
  </si>
  <si>
    <t>Mass flow of TSS released to soil</t>
  </si>
  <si>
    <t>Mass flow of Ag released to soil</t>
  </si>
  <si>
    <t>Mass flow of Al released to soil</t>
  </si>
  <si>
    <t>Mass flow of As released to soil</t>
  </si>
  <si>
    <t>Mass flow of B released to soil</t>
  </si>
  <si>
    <t>Mass flow of Ba released to soil</t>
  </si>
  <si>
    <t>Mass flow of Be released to soil</t>
  </si>
  <si>
    <t>Mass flow of Br released to soil</t>
  </si>
  <si>
    <t>Mass flow of Ca released to soil</t>
  </si>
  <si>
    <t>Mass flow of Cd released to soil</t>
  </si>
  <si>
    <t>Mass flow of Cl released to soil</t>
  </si>
  <si>
    <t>Mass flow of Co released to soil</t>
  </si>
  <si>
    <t>Mass flow of Cr released to soil</t>
  </si>
  <si>
    <t>Mass flow of Cu released to soil</t>
  </si>
  <si>
    <t>Mass flow of F released to soil</t>
  </si>
  <si>
    <t>Mass flow of FeTot released to soil</t>
  </si>
  <si>
    <t>Mass flow of HCO3 released to soil</t>
  </si>
  <si>
    <t>Mass flow of Hg released to soil</t>
  </si>
  <si>
    <t>Mass flow of I released to soil</t>
  </si>
  <si>
    <t>Mass flow of K released to soil</t>
  </si>
  <si>
    <t>Mass flow of Li released to soil</t>
  </si>
  <si>
    <t>Mass flow of Mg released to soil</t>
  </si>
  <si>
    <t>Mass flow of Mn released to soil</t>
  </si>
  <si>
    <t>Mass flow of Mo released to soil</t>
  </si>
  <si>
    <t>Mass flow of NO2 released to soil</t>
  </si>
  <si>
    <t>Mass flow of NO3 released to soil</t>
  </si>
  <si>
    <t>Mass flow of NO3NO2 released to soil</t>
  </si>
  <si>
    <t>Mass flow of NH4 released to soil</t>
  </si>
  <si>
    <t>Mass flow of TKN released to soil</t>
  </si>
  <si>
    <t>Mass flow of Na released to soil</t>
  </si>
  <si>
    <t>Mass flow of Ni released to soil</t>
  </si>
  <si>
    <t>Mass flow of PO4 released to soil</t>
  </si>
  <si>
    <t>Mass flow of Pb released to soil</t>
  </si>
  <si>
    <t>Mass flow of S released to soil</t>
  </si>
  <si>
    <t>Mass flow of SO3 released to soil</t>
  </si>
  <si>
    <t>Mass flow of SO4 released to soil</t>
  </si>
  <si>
    <t>Mass flow of Sb released to soil</t>
  </si>
  <si>
    <t>Mass flow of Se released to soil</t>
  </si>
  <si>
    <t>Mass flow of Si released to soil</t>
  </si>
  <si>
    <t>Mass flow of Sn released to soil</t>
  </si>
  <si>
    <t>Mass flow of Sr released to soil</t>
  </si>
  <si>
    <t>Mass flow of Ti released to soil</t>
  </si>
  <si>
    <t>Mass flow of Tl released to soil</t>
  </si>
  <si>
    <t>Mass flow of Zn released to soil</t>
  </si>
  <si>
    <t>Mass flow of ALKHCO3 released to soil</t>
  </si>
  <si>
    <t>Mass flow of Acidity released to soil</t>
  </si>
  <si>
    <t>Mass flow of TOC released to soil</t>
  </si>
  <si>
    <t>Mass flow of CN released to soil</t>
  </si>
  <si>
    <t>Mass flow of Phenols released to soil</t>
  </si>
  <si>
    <t>Mass flow of Sr87Sr86 released to soil</t>
  </si>
  <si>
    <t>Mass flow of Ra226 released to soil</t>
  </si>
  <si>
    <t>Mass flow of Ra228  released to soil</t>
  </si>
  <si>
    <t>Mass flow of Benzene  released to soil</t>
  </si>
  <si>
    <t>Mass flow of Toluene released to soil</t>
  </si>
  <si>
    <t>Mass flow of H2S released to soil</t>
  </si>
  <si>
    <t>Flow_XXX_water/soil (effluent species mass flow to environment)</t>
  </si>
  <si>
    <t>*=[( Spill_Volume) * (Conncentration of species XXX) / 10^6 (convert to kg)]*(probability of spill)*(probability spill reaches environmental receptor)*(probability that environmental receptor is soil/water)</t>
  </si>
  <si>
    <t>Only releases of produced water are considered in this model, as they were determined to be the most likely</t>
  </si>
  <si>
    <t>The location of the spill is determined to be irrelevant, only the volume of the spill and the probability of it reaching an environmental receptor are considered</t>
  </si>
  <si>
    <t>Releases consider all volumes that reach environmental receptors, regardless of possible recovery</t>
  </si>
  <si>
    <t>Release volumes are adapted from research regarding spills during hydraulic fracturing. It was assumed that the likelihood of a spill produced water occuring and its likelihood of reaching an environmental receptor were comparable between different well types. The volume of spilled fluid at the hydraulically fractured wells was parameterized to a percent of total produced water, with this percent applied to produced water for CBM</t>
  </si>
  <si>
    <t>Natural gas [reference flow]</t>
  </si>
  <si>
    <t>Water (produced) [Water]</t>
  </si>
  <si>
    <t>TDS [emissions to water]</t>
  </si>
  <si>
    <t>TSS [emissions to water]</t>
  </si>
  <si>
    <t>Silver [inorganic emissions to water]</t>
  </si>
  <si>
    <t>Aluminum [inorganic emissions to water]</t>
  </si>
  <si>
    <t>Arsenic [inorganic emissions to water]</t>
  </si>
  <si>
    <t>Boron [inorganic emissions to water]</t>
  </si>
  <si>
    <t>Barium [inorganic emissions to water]</t>
  </si>
  <si>
    <t>Berylium [inorganic emissions to water]</t>
  </si>
  <si>
    <t>Bromine [inorganic emissions to water]</t>
  </si>
  <si>
    <t>Calcium [inorganic emissions to water]</t>
  </si>
  <si>
    <t>Cadmium [inorganic emissions to water]</t>
  </si>
  <si>
    <t>Chlorine [inorganic emissions to water]</t>
  </si>
  <si>
    <t>Cobalt [inorganic emissions to water]</t>
  </si>
  <si>
    <t>Chromium [inorganic emissions to water]</t>
  </si>
  <si>
    <t>Copper [inorganic emissions to water]</t>
  </si>
  <si>
    <t>Fluorine [inorganic emissions to water]</t>
  </si>
  <si>
    <t>Total Iron [inorganic emissions to water]</t>
  </si>
  <si>
    <t>Bicarbonate [inorganic emissions to water]</t>
  </si>
  <si>
    <t>Mercury [inorganic emissions to water]</t>
  </si>
  <si>
    <t>Iodine [inorganic emissions to water]</t>
  </si>
  <si>
    <t>Potassium [inorganic emissions to water]</t>
  </si>
  <si>
    <t>Lithium [inorganic emissions to water]</t>
  </si>
  <si>
    <t>Magnesium [inorganic emissions to water]</t>
  </si>
  <si>
    <t>Manganese [inorganic emissions to water]</t>
  </si>
  <si>
    <t>Molybdenum [inorganic emissions to water]</t>
  </si>
  <si>
    <t>Nitrite [inorganic emissions to water]</t>
  </si>
  <si>
    <t>Nitrate [inorganic emissions to water]</t>
  </si>
  <si>
    <t>nitrate-nitrite [inorganic emissions to water]</t>
  </si>
  <si>
    <t>Ammonium [inorganic emissions to water]</t>
  </si>
  <si>
    <t>Total Kjeldahl Nitrogen [inorganic emissions to water]</t>
  </si>
  <si>
    <t>Sodium [inorganic emissions to water]</t>
  </si>
  <si>
    <t>Nickel [inorganic emissions to water]</t>
  </si>
  <si>
    <t>Phosphate [inorganic emissions to water]</t>
  </si>
  <si>
    <t>Lead [inorganic emissions to water]</t>
  </si>
  <si>
    <t>Sulfur [inorganic emissions to water]</t>
  </si>
  <si>
    <t>Sulfite [inorganic emissions to water]</t>
  </si>
  <si>
    <t>Sulfate [inorganic emissions to water]</t>
  </si>
  <si>
    <t>Antimony [inorganic emissions to water]</t>
  </si>
  <si>
    <t>Selenium [inorganic emissions to water]</t>
  </si>
  <si>
    <t>Silicon [inorganic emissions to water]</t>
  </si>
  <si>
    <t>Tin [inorganic emissions to water]</t>
  </si>
  <si>
    <t>Strontium [inorganic emissions to water]</t>
  </si>
  <si>
    <t>Titanium [inorganic emissions to water]</t>
  </si>
  <si>
    <t>Thalium [inorganic emissions to water]</t>
  </si>
  <si>
    <t>Zinc [inorganic emissions to water]</t>
  </si>
  <si>
    <t>Alkalinity [inorganic emissions to water]</t>
  </si>
  <si>
    <t>Acidity [inorganic emissions to water]</t>
  </si>
  <si>
    <t>TOC [organic emissions to water]</t>
  </si>
  <si>
    <t>Cyanide [inorganic emissions to water]</t>
  </si>
  <si>
    <t>Phenols [organic emissions to water]</t>
  </si>
  <si>
    <t>Strontium 87 or 86 [inorganic emissions to water]</t>
  </si>
  <si>
    <t>Radium 226 [inorganic emissions to water]</t>
  </si>
  <si>
    <t>Radium 228 [inorganic emissions to water]</t>
  </si>
  <si>
    <t>Benzene [organic emissions to water]</t>
  </si>
  <si>
    <t>Toluene [organic emissions to water]</t>
  </si>
  <si>
    <t>Hydrogen Sulfide [inorganic emissions to water]</t>
  </si>
  <si>
    <t>TDS [emissions to agricultural soil]</t>
  </si>
  <si>
    <t>TSS [emissions to agricultural soil]</t>
  </si>
  <si>
    <t>Silver [inorganic emissions to agricultural soil]</t>
  </si>
  <si>
    <t>Aluminum [inorganic emissions to agricultural soil]</t>
  </si>
  <si>
    <t>Arsenic [inorganic emissions to agricultural soil]</t>
  </si>
  <si>
    <t>Boron [inorganic emissions to agricultural soil]</t>
  </si>
  <si>
    <t>Barium [inorganic emissions to agricultural soil]</t>
  </si>
  <si>
    <t>Berylium [inorganic emissions to agricultural soil]</t>
  </si>
  <si>
    <t>Bromine [inorganic emissions to agricultural soil]</t>
  </si>
  <si>
    <t>Calcium [inorganic emissions to agricultural soil]</t>
  </si>
  <si>
    <t>Cadmium [inorganic emissions to agricultural soil]</t>
  </si>
  <si>
    <t>Chlorine [inorganic emissions to agricultural soil]</t>
  </si>
  <si>
    <t>Cobalt [inorganic emissions to agricultural soil]</t>
  </si>
  <si>
    <t>Chromium [inorganic emissions to agricultural soil]</t>
  </si>
  <si>
    <t>Copper [inorganic emissions to agricultural soil]</t>
  </si>
  <si>
    <t>Fluorine [inorganic emissions to agricultural soil]</t>
  </si>
  <si>
    <t>Total Iron [inorganic emissions to agricultural soil]</t>
  </si>
  <si>
    <t>Bicarbonate [inorganic emissions to agricultural soil]</t>
  </si>
  <si>
    <t>Mercury [inorganic emissions to agricultural soil]</t>
  </si>
  <si>
    <t>Iodine [inorganic emissions to agricultural soil]</t>
  </si>
  <si>
    <t>Potassium [inorganic emissions to agricultural soil]</t>
  </si>
  <si>
    <t>Lithium [inorganic emissions to agricultural soil]</t>
  </si>
  <si>
    <t>Magnesium [inorganic emissions to agricultural soil]</t>
  </si>
  <si>
    <t>Manganese [inorganic emissions to agricultural soil]</t>
  </si>
  <si>
    <t>Molybdenum [inorganic emissions to agricultural soil]</t>
  </si>
  <si>
    <t>Nitrite [inorganic emissions to agricultural soil]</t>
  </si>
  <si>
    <t>Nitrate [inorganic emissions to agricultural soil]</t>
  </si>
  <si>
    <t>nitrate-nitrite [inorganic emissions to agricultural soil]</t>
  </si>
  <si>
    <t>Ammonium [inorganic emissions to agricultural soil]</t>
  </si>
  <si>
    <t>Total Kjeldahl Nitrogen [inorganic emissions to agricultural soil]</t>
  </si>
  <si>
    <t>Sodium [inorganic emissions to agricultural soil]</t>
  </si>
  <si>
    <t>Nickel [inorganic emissions to agricultural soil]</t>
  </si>
  <si>
    <t>Phosphate [inorganic emissions to agricultural soil]</t>
  </si>
  <si>
    <t>Lead [inorganic emissions to agricultural soil]</t>
  </si>
  <si>
    <t>Sulfur [inorganic emissions to agricultural soil]</t>
  </si>
  <si>
    <t>Sulfite [inorganic emissions to agricultural soil]</t>
  </si>
  <si>
    <t>Sulfate [inorganic emissions to agricultural soil]</t>
  </si>
  <si>
    <t>Antimony [inorganic emissions to agricultural soil]</t>
  </si>
  <si>
    <t>Selenium [inorganic emissions to agricultural soil]</t>
  </si>
  <si>
    <t>Silicon [inorganic emissions to agricultural soil]</t>
  </si>
  <si>
    <t>Tin [inorganic emissions to agricultural soil]</t>
  </si>
  <si>
    <t>Strontium [inorganic emissions to agricultural soil]</t>
  </si>
  <si>
    <t>Titanium [inorganic emissions toagricultural soil]</t>
  </si>
  <si>
    <t>Thalium [inorganic emissions to agricultural soil]</t>
  </si>
  <si>
    <t>Zinc [inorganic emissions to agricultural soil]</t>
  </si>
  <si>
    <t>Alkalinity [inorganic emissions to agricultural soil]</t>
  </si>
  <si>
    <t>Acidity [inorganic emissions to agricultural soil]</t>
  </si>
  <si>
    <t>TOC [organic emissions to agricultural soil]</t>
  </si>
  <si>
    <t>Cyanide [inorganic emissions to agricultural soil]</t>
  </si>
  <si>
    <t>Phenols [organic emissions to agricultural soil]</t>
  </si>
  <si>
    <t>Strontium 87 or 86 [inorganic emissions to agricultural soil]</t>
  </si>
  <si>
    <t>Radium 226 [inorganic emissions to agricultural soil]</t>
  </si>
  <si>
    <t>Radium 228 [inorganic emissions to agricultural soil]</t>
  </si>
  <si>
    <t xml:space="preserve">Benzene [organic emissions to agricultural soil] </t>
  </si>
  <si>
    <t>Toluene [organic emissions to agricultural soil]</t>
  </si>
  <si>
    <t>Hydrogen Sulfide [inorganic emissions to agricultural soil]</t>
  </si>
  <si>
    <t>Emissions to surface water</t>
  </si>
  <si>
    <t>Emissions to soil</t>
  </si>
  <si>
    <t>probability a spill occurs</t>
  </si>
  <si>
    <t>probability the spill reaches the environment</t>
  </si>
  <si>
    <t>percent of spilled volume that reaches the environment in the form of soil</t>
  </si>
  <si>
    <t>percent of spilled volume that reaches the environment in the form of surface water</t>
  </si>
  <si>
    <t>Report</t>
  </si>
  <si>
    <t>Review of State and Industry Spill Data: Characterization of Hydraulic Fracturing-Related Spills</t>
  </si>
  <si>
    <t>Burden, Susan; Cluff, Maryam A.; DeHaven, Leigh E.; Roberts, Cindy; Sharkey, Susan L.; Singer, Alison</t>
  </si>
  <si>
    <t>2015</t>
  </si>
  <si>
    <t>May</t>
  </si>
  <si>
    <t>Washington, D.C.</t>
  </si>
  <si>
    <t>Office of Research and Development</t>
  </si>
  <si>
    <t>2006-2012</t>
  </si>
  <si>
    <t>Arkansas, Colorado, Louisiana, New Mexico, Oklahoma, Pennsylvania, Texas, Utah, Wyoming</t>
  </si>
  <si>
    <t>1,3,4</t>
  </si>
  <si>
    <t xml:space="preserve">This unit process provides a summary of relevant input and output flows associated with water use in producing a CBM well. No stimulation treatment is considered necessary.  Produced water is due to formation waters, and is calculated as a function of natural gas productiont. Water effluent qualtiy is calculated as well, and presented as mass flows released to the environment. </t>
  </si>
  <si>
    <t>Produced_Rate_CC</t>
  </si>
  <si>
    <t>OIL_EUR</t>
  </si>
  <si>
    <t>[bbl/well]</t>
  </si>
  <si>
    <t>NG_Energy</t>
  </si>
  <si>
    <t>OIL_Energy</t>
  </si>
  <si>
    <t>Co_Product_Multiplier</t>
  </si>
  <si>
    <t>[kg/MJ]</t>
  </si>
  <si>
    <t>Energy content of NG</t>
  </si>
  <si>
    <t>[bbl/MJ]</t>
  </si>
  <si>
    <t>Energy content of Oil</t>
  </si>
  <si>
    <t>[percent]</t>
  </si>
  <si>
    <t>The percent of water burdens that should be attributed to NG on an eneryg basis</t>
  </si>
  <si>
    <t>Spill_Volume_Allocated</t>
  </si>
  <si>
    <t>Estimated_Ultimate_Recovery</t>
  </si>
  <si>
    <t>[mcf/well]</t>
  </si>
  <si>
    <t>Estimated Ultimated Recovery of natural gas from one well</t>
  </si>
  <si>
    <t>Estimated Ultimated Recovery of oil co-product from one well</t>
  </si>
  <si>
    <t>This unit process is composed of this document and the file, DF_NG_Production_Water_CBM_2018.01.docx, which provides additional details regarding calculations, data quality, and references as relevant.</t>
  </si>
  <si>
    <t>(Produced_Rate)*158.9872949 *Co_Product_Multiplier/ NG_Density</t>
  </si>
  <si>
    <t>(Produced_Rate)*(parameterized spill volume percents, see Assumptions)*Co_Product_Multiplier</t>
  </si>
  <si>
    <t>[( Spill_Volume) * Conc_TDS / 10^6]*prob_spill*prob_reach_env*perc_water</t>
  </si>
  <si>
    <t>[( Spill_Volume) * Conc_TSS / 10^6]*prob_spill*prob_reach_env*perc_water</t>
  </si>
  <si>
    <t>[( Spill_Volume) * Conc_Ag / 10^6]*prob_spill*prob_reach_env*perc_water</t>
  </si>
  <si>
    <t>[( Spill_Volume) * Conc_Al / 10^6]*prob_spill*prob_reach_env*perc_water</t>
  </si>
  <si>
    <t>[( Spill_Volume) * Conc_As / 10^6]*prob_spill*prob_reach_env*perc_water</t>
  </si>
  <si>
    <t>[( Spill_Volume) * Conc_B / 10^6]*prob_spill*prob_reach_env*perc_water</t>
  </si>
  <si>
    <t>[( Spill_Volume) * Conc_Ba / 10^6]*prob_spill*prob_reach_env*perc_water</t>
  </si>
  <si>
    <t>[( Spill_Volume) * Conc_Be / 10^6]*prob_spill*prob_reach_env*perc_water</t>
  </si>
  <si>
    <t>[( Spill_Volume) * Conc_Br / 10^6]*prob_spill*prob_reach_env*perc_water</t>
  </si>
  <si>
    <t>[( Spill_Volume) * Conc_Ca / 10^6]*prob_spill*prob_reach_env*perc_water</t>
  </si>
  <si>
    <t>[( Spill_Volume) * Conc_Cd / 10^6]*prob_spill*prob_reach_env*perc_water</t>
  </si>
  <si>
    <t>[( Spill_Volume) * Conc_Cl / 10^6]*prob_spill*prob_reach_env*perc_water</t>
  </si>
  <si>
    <t>[( Spill_Volume) * Conc_Co / 10^6]*prob_spill*prob_reach_env*perc_water</t>
  </si>
  <si>
    <t>[( Spill_Volume) * Conc_Cr / 10^6]*prob_spill*prob_reach_env*perc_water</t>
  </si>
  <si>
    <t>[( Spill_Volume) * Conc_Cu / 10^6]*prob_spill*prob_reach_env*perc_water</t>
  </si>
  <si>
    <t>[( Spill_Volume) * Conc_F / 10^6]*prob_spill*prob_reach_env*perc_water</t>
  </si>
  <si>
    <t>[( Spill_Volume) * Conc_FeTot / 10^6]*prob_spill*prob_reach_env*perc_water</t>
  </si>
  <si>
    <t>[( Spill_Volume) * Conc_HCO3 / 10^6]*prob_spill*prob_reach_env*perc_water</t>
  </si>
  <si>
    <t>[( Spill_Volume) * Conc_Hg / 10^6]*prob_spill*prob_reach_env*perc_water</t>
  </si>
  <si>
    <t>[( Spill_Volume) * Conc_I / 10^6]*prob_spill*prob_reach_env*perc_water</t>
  </si>
  <si>
    <t>[( Spill_Volume) * Conc_K / 10^6]*prob_spill*prob_reach_env*perc_water</t>
  </si>
  <si>
    <t>[( Spill_Volume) * Conc_Li / 10^6]*prob_spill*prob_reach_env*perc_water</t>
  </si>
  <si>
    <t>[( Spill_Volume) * Conc_Mg / 10^6]*prob_spill*prob_reach_env*perc_water</t>
  </si>
  <si>
    <t>[( Spill_Volume) * Conc_Mn / 10^6]*prob_spill*prob_reach_env*perc_water</t>
  </si>
  <si>
    <t>[( Spill_Volume) * Conc_Mo / 10^6]*prob_spill*prob_reach_env*perc_water</t>
  </si>
  <si>
    <t>[( Spill_Volume) * Conc_NO2 / 10^6]*prob_spill*prob_reach_env*perc_water</t>
  </si>
  <si>
    <t>[( Spill_Volume) * Conc_NO3 / 10^6]*prob_spill*prob_reach_env*perc_water</t>
  </si>
  <si>
    <t>[( Spill_Volume) * Conc_NO3NO2 / 10^6]*prob_spill*prob_reach_env*perc_water</t>
  </si>
  <si>
    <t>[( Spill_Volume) * Conc_NH4 / 10^6]*prob_spill*prob_reach_env*perc_water</t>
  </si>
  <si>
    <t>[( Spill_Volume) * Conc_TKN / 10^6]*prob_spill*prob_reach_env*perc_water</t>
  </si>
  <si>
    <t>[( Spill_Volume) * Conc_Na / 10^6]*prob_spill*prob_reach_env*perc_water</t>
  </si>
  <si>
    <t>[( Spill_Volume) * Conc_Ni / 10^6]*prob_spill*prob_reach_env*perc_water</t>
  </si>
  <si>
    <t>[( Spill_Volume) * Conc_PO4 / 10^6]*prob_spill*prob_reach_env*perc_water</t>
  </si>
  <si>
    <t>[( Spill_Volume) * Conc_Pb / 10^6]*prob_spill*prob_reach_env*perc_water</t>
  </si>
  <si>
    <t>[( Spill_Volume) * Conc_S / 10^6]*prob_spill*prob_reach_env*perc_water</t>
  </si>
  <si>
    <t>[( Spill_Volume) * Conc_SO3 / 10^6]*prob_spill*prob_reach_env*perc_water</t>
  </si>
  <si>
    <t>[( Spill_Volume) * Conc_SO4 / 10^6]*prob_spill*prob_reach_env*perc_water</t>
  </si>
  <si>
    <t>[( Spill_Volume) * Conc_Sb / 10^6]*prob_spill*prob_reach_env*perc_water</t>
  </si>
  <si>
    <t>[( Spill_Volume) * Conc_Se / 10^6]*prob_spill*prob_reach_env*perc_water</t>
  </si>
  <si>
    <t>[( Spill_Volume) * Conc_Si / 10^6]*prob_spill*prob_reach_env*perc_water</t>
  </si>
  <si>
    <t>[( Spill_Volume) * Conc_Sn / 10^6]*prob_spill*prob_reach_env*perc_water</t>
  </si>
  <si>
    <t>[( Spill_Volume) * Conc_Sr / 10^6]*prob_spill*prob_reach_env*perc_water</t>
  </si>
  <si>
    <t>[( Spill_Volume) * Conc_Ti / 10^6]*prob_spill*prob_reach_env*perc_water</t>
  </si>
  <si>
    <t>[( Spill_Volume) * Conc_Tl / 10^6]*prob_spill*prob_reach_env*perc_water</t>
  </si>
  <si>
    <t>[( Spill_Volume) * Conc_Zn / 10^6]*prob_spill*prob_reach_env*perc_water</t>
  </si>
  <si>
    <t>[( Spill_Volume) * Conc_ALKHCO3 / 10^6]*prob_spill*prob_reach_env*perc_water</t>
  </si>
  <si>
    <t>[( Spill_Volume) * Conc_Acidity / 10^6]*prob_spill*prob_reach_env*perc_water</t>
  </si>
  <si>
    <t>[( Spill_Volume) * Conc_TOC / 10^6]*prob_spill*prob_reach_env*perc_water</t>
  </si>
  <si>
    <t>[( Spill_Volume) * Conc_CN / 10^6]*prob_spill*prob_reach_env*perc_water</t>
  </si>
  <si>
    <t>[( Spill_Volume) * Conc_Phenols / 10^6]*prob_spill*prob_reach_env*perc_water</t>
  </si>
  <si>
    <t>[( Spill_Volume) * Conc_Sr87Sr86 / 10^6]*prob_spill*prob_reach_env*perc_water</t>
  </si>
  <si>
    <t>[( Spill_Volume) * Conc_Ra226 / 10^6]*prob_spill*prob_reach_env*perc_water</t>
  </si>
  <si>
    <t>[( Spill_Volume) * Conc_Ra228 / 10^6]*prob_spill*prob_reach_env*perc_water</t>
  </si>
  <si>
    <t>[( Spill_Volume) * Conc_Benzene / 10^6]*prob_spill*prob_reach_env*perc_water</t>
  </si>
  <si>
    <t>[( Spill_Volume) * Conc_Toluene / 10^6]*prob_spill*prob_reach_env*perc_water</t>
  </si>
  <si>
    <t>[( Spill_Volume) * Conc_H2S / 10^6]*prob_spill*prob_reach_env*perc_water</t>
  </si>
  <si>
    <t>[( Spill_Volume) * Conc_TSS / 10^6]*prob_spill*prob_reach_env*perc_soil</t>
  </si>
  <si>
    <t>[( Spill_Volume) * Conc_Ag / 10^6]*prob_spill*prob_reach_env*perc_soil</t>
  </si>
  <si>
    <t>[( Spill_Volume) * Conc_Al / 10^6]*prob_spill*prob_reach_env*perc_soil</t>
  </si>
  <si>
    <t>[( Spill_Volume) * Conc_As / 10^6]*prob_spill*prob_reach_env*perc_soil</t>
  </si>
  <si>
    <t>[( Spill_Volume) * Conc_B / 10^6]*prob_spill*prob_reach_env*perc_soil</t>
  </si>
  <si>
    <t>[( Spill_Volume) * Conc_Ba / 10^6]*prob_spill*prob_reach_env*perc_soil</t>
  </si>
  <si>
    <t>[( Spill_Volume) * Conc_Be / 10^6]*prob_spill*prob_reach_env*perc_soil</t>
  </si>
  <si>
    <t>[( Spill_Volume) * Conc_Br / 10^6]*prob_spill*prob_reach_env*perc_soil</t>
  </si>
  <si>
    <t>[( Spill_Volume) * Conc_Ca / 10^6]*prob_spill*prob_reach_env*perc_soil</t>
  </si>
  <si>
    <t>[( Spill_Volume) * Conc_Cd / 10^6]*prob_spill*prob_reach_env*perc_soil</t>
  </si>
  <si>
    <t>[( Spill_Volume) * Conc_Cl / 10^6]*prob_spill*prob_reach_env*perc_soil</t>
  </si>
  <si>
    <t>[( Spill_Volume) * Conc_Co / 10^6]*prob_spill*prob_reach_env*perc_soil</t>
  </si>
  <si>
    <t>[( Spill_Volume) * Conc_Cr / 10^6]*prob_spill*prob_reach_env*perc_soil</t>
  </si>
  <si>
    <t>[( Spill_Volume) * Conc_Cu / 10^6]*prob_spill*prob_reach_env*perc_soil</t>
  </si>
  <si>
    <t>Energy Units and Calculators Explained</t>
  </si>
  <si>
    <t>U.S. Energy Information Administration</t>
  </si>
  <si>
    <t>2018</t>
  </si>
  <si>
    <t>August 8</t>
  </si>
  <si>
    <t>EIA</t>
  </si>
  <si>
    <t>https://www.eia.gov/energyexplained/index.php?page=about_energy_units</t>
  </si>
  <si>
    <t>1/22/2019</t>
  </si>
  <si>
    <t>DrillingInfo Desktop Application</t>
  </si>
  <si>
    <t>DrillingInfo</t>
  </si>
  <si>
    <t>7,8</t>
  </si>
  <si>
    <t>1,2,3,4,5,6,7,8</t>
  </si>
  <si>
    <t>https://www.eia.gov/dnav/ng/ng_cons_heat_a_EPG0_VGTH_btucf_a.htm</t>
  </si>
  <si>
    <t>Heat Content of Natural Gas Consumed</t>
  </si>
  <si>
    <t>12/31</t>
  </si>
  <si>
    <t>Compendium of Greenhouse gas Emissions Methodologies for the Oil and Natural Gas Industry</t>
  </si>
  <si>
    <t>American Petroleum Institute</t>
  </si>
  <si>
    <t>2009</t>
  </si>
  <si>
    <t>August</t>
  </si>
  <si>
    <t>API</t>
  </si>
  <si>
    <t>https://www.api.org/~/media/Files/EHS/climate-change/2009_GHG_COMPENDIUM.pdf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</si>
</sst>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0.000"/>
    <numFmt numFmtId="166" formatCode="0.000000"/>
    <numFmt numFmtId="167" formatCode="0.00000"/>
  </numFmts>
  <fonts count="3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name val="Calibri"/>
      <family val="2"/>
      <scheme val="minor"/>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theme="8" tint="0.79998168889431442"/>
        <bgColor indexed="64"/>
      </patternFill>
    </fill>
  </fills>
  <borders count="4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cellStyleXfs>
  <cellXfs count="426">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4" fillId="9" borderId="16" xfId="2" applyFill="1" applyBorder="1" applyAlignment="1">
      <alignment vertical="top"/>
    </xf>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5" borderId="16" xfId="0" applyFont="1" applyFill="1" applyBorder="1" applyAlignment="1" applyProtection="1">
      <alignment vertical="top"/>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3" fillId="0" borderId="29" xfId="0" applyFont="1" applyBorder="1" applyAlignment="1">
      <alignment horizontal="center"/>
    </xf>
    <xf numFmtId="0" fontId="3" fillId="0" borderId="16" xfId="0" applyFont="1" applyBorder="1" applyAlignment="1">
      <alignment horizontal="center"/>
    </xf>
    <xf numFmtId="0" fontId="3" fillId="0" borderId="30" xfId="0" applyFont="1" applyBorder="1" applyAlignment="1">
      <alignment horizontal="center"/>
    </xf>
    <xf numFmtId="0" fontId="7" fillId="0" borderId="31" xfId="2" applyFont="1" applyFill="1" applyBorder="1" applyAlignment="1">
      <alignment horizontal="center" wrapText="1"/>
    </xf>
    <xf numFmtId="0" fontId="7" fillId="0" borderId="16" xfId="2" applyFont="1" applyFill="1" applyBorder="1" applyAlignment="1">
      <alignment horizontal="center" wrapText="1"/>
    </xf>
    <xf numFmtId="164" fontId="15" fillId="0" borderId="16" xfId="0" applyNumberFormat="1" applyFont="1" applyFill="1" applyBorder="1"/>
    <xf numFmtId="164" fontId="15" fillId="0" borderId="30" xfId="0" applyNumberFormat="1" applyFont="1" applyFill="1" applyBorder="1"/>
    <xf numFmtId="2" fontId="15" fillId="0" borderId="29" xfId="0" applyNumberFormat="1" applyFont="1" applyFill="1" applyBorder="1"/>
    <xf numFmtId="2" fontId="15" fillId="0" borderId="16" xfId="0" applyNumberFormat="1" applyFont="1" applyFill="1" applyBorder="1"/>
    <xf numFmtId="2" fontId="15" fillId="0" borderId="30" xfId="0" applyNumberFormat="1" applyFont="1" applyFill="1" applyBorder="1"/>
    <xf numFmtId="0" fontId="4" fillId="0" borderId="32" xfId="2" applyFont="1" applyFill="1" applyBorder="1" applyProtection="1">
      <protection locked="0"/>
    </xf>
    <xf numFmtId="165" fontId="15" fillId="0" borderId="32" xfId="0" applyNumberFormat="1" applyFont="1" applyFill="1" applyBorder="1"/>
    <xf numFmtId="165" fontId="15" fillId="0" borderId="34" xfId="0" applyNumberFormat="1" applyFont="1" applyFill="1" applyBorder="1"/>
    <xf numFmtId="165" fontId="15" fillId="0" borderId="33" xfId="0" applyNumberFormat="1" applyFont="1" applyFill="1" applyBorder="1"/>
    <xf numFmtId="0" fontId="19"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0"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1"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1"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2"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3" fillId="7" borderId="0" xfId="2" applyFont="1" applyFill="1"/>
    <xf numFmtId="0" fontId="4" fillId="7" borderId="0" xfId="2" applyFill="1"/>
    <xf numFmtId="0" fontId="6" fillId="10" borderId="37" xfId="2" applyFont="1" applyFill="1" applyBorder="1" applyAlignment="1">
      <alignment horizontal="center"/>
    </xf>
    <xf numFmtId="0" fontId="24" fillId="0" borderId="37" xfId="2" applyFont="1" applyBorder="1" applyAlignment="1">
      <alignment wrapText="1"/>
    </xf>
    <xf numFmtId="0" fontId="25" fillId="0" borderId="37" xfId="2" applyFont="1" applyBorder="1" applyAlignment="1">
      <alignment wrapText="1"/>
    </xf>
    <xf numFmtId="0" fontId="6" fillId="0" borderId="36" xfId="2" applyFont="1" applyBorder="1" applyAlignment="1">
      <alignment wrapText="1"/>
    </xf>
    <xf numFmtId="0" fontId="6" fillId="0" borderId="0" xfId="2" applyFont="1" applyFill="1" applyBorder="1" applyAlignment="1">
      <alignment wrapText="1"/>
    </xf>
    <xf numFmtId="0" fontId="24" fillId="0" borderId="0" xfId="2" applyFont="1" applyBorder="1" applyAlignment="1">
      <alignment wrapText="1"/>
    </xf>
    <xf numFmtId="0" fontId="23"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8" fillId="0" borderId="0" xfId="2" applyFont="1" applyFill="1" applyBorder="1"/>
    <xf numFmtId="0" fontId="15" fillId="6" borderId="0" xfId="2" applyFont="1" applyFill="1" applyBorder="1"/>
    <xf numFmtId="0" fontId="29" fillId="0" borderId="0" xfId="2" applyFont="1" applyFill="1" applyBorder="1" applyAlignment="1">
      <alignment horizontal="left"/>
    </xf>
    <xf numFmtId="0" fontId="29" fillId="0" borderId="0" xfId="2" applyFont="1" applyFill="1" applyBorder="1"/>
    <xf numFmtId="0" fontId="28" fillId="0" borderId="22" xfId="2" applyFont="1" applyFill="1" applyBorder="1"/>
    <xf numFmtId="0" fontId="15" fillId="0" borderId="0" xfId="2" applyFont="1" applyFill="1"/>
    <xf numFmtId="0" fontId="30" fillId="0" borderId="0" xfId="2" applyFont="1" applyFill="1"/>
    <xf numFmtId="0" fontId="15" fillId="0" borderId="0" xfId="2" applyFont="1" applyFill="1" applyAlignment="1">
      <alignment horizontal="left"/>
    </xf>
    <xf numFmtId="0" fontId="15" fillId="0" borderId="22" xfId="2" applyFont="1" applyFill="1" applyBorder="1"/>
    <xf numFmtId="0" fontId="29"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1" fillId="0" borderId="0" xfId="3" applyFont="1" applyAlignment="1" applyProtection="1"/>
    <xf numFmtId="0" fontId="4" fillId="0" borderId="10" xfId="2" applyFont="1" applyFill="1" applyBorder="1" applyAlignment="1">
      <alignment horizontal="center" vertical="center" wrapText="1"/>
    </xf>
    <xf numFmtId="0" fontId="4" fillId="0" borderId="29" xfId="2" applyFont="1" applyBorder="1" applyProtection="1">
      <protection locked="0"/>
    </xf>
    <xf numFmtId="0" fontId="0" fillId="0" borderId="29" xfId="0" applyFill="1" applyBorder="1"/>
    <xf numFmtId="0" fontId="0" fillId="0" borderId="39" xfId="0" applyFill="1" applyBorder="1"/>
    <xf numFmtId="0" fontId="4" fillId="0" borderId="39" xfId="2" applyFont="1" applyFill="1" applyBorder="1" applyProtection="1">
      <protection locked="0"/>
    </xf>
    <xf numFmtId="0" fontId="15" fillId="0" borderId="11" xfId="0" applyFont="1" applyBorder="1" applyProtection="1">
      <protection locked="0"/>
    </xf>
    <xf numFmtId="0" fontId="0" fillId="0" borderId="16" xfId="0" applyBorder="1"/>
    <xf numFmtId="164" fontId="15" fillId="6" borderId="1" xfId="0" applyNumberFormat="1" applyFont="1" applyFill="1" applyBorder="1"/>
    <xf numFmtId="0" fontId="2" fillId="0" borderId="40" xfId="2" applyFont="1" applyFill="1" applyBorder="1" applyAlignment="1">
      <alignment horizontal="center"/>
    </xf>
    <xf numFmtId="0" fontId="3" fillId="11" borderId="1" xfId="0" applyFont="1" applyFill="1" applyBorder="1" applyAlignment="1">
      <alignment horizontal="center"/>
    </xf>
    <xf numFmtId="164" fontId="15" fillId="6" borderId="1" xfId="0" applyNumberFormat="1" applyFont="1" applyFill="1" applyBorder="1" applyAlignment="1">
      <alignment horizontal="right"/>
    </xf>
    <xf numFmtId="165" fontId="15" fillId="6" borderId="41" xfId="0" applyNumberFormat="1" applyFont="1" applyFill="1" applyBorder="1"/>
    <xf numFmtId="0" fontId="15" fillId="0" borderId="15" xfId="0" applyFont="1" applyBorder="1" applyProtection="1">
      <protection locked="0"/>
    </xf>
    <xf numFmtId="0" fontId="7" fillId="0" borderId="11" xfId="2" applyFont="1" applyFill="1" applyBorder="1" applyAlignment="1">
      <alignment horizontal="center" wrapText="1"/>
    </xf>
    <xf numFmtId="0" fontId="0" fillId="0" borderId="29" xfId="0" applyBorder="1"/>
    <xf numFmtId="0" fontId="0" fillId="0" borderId="30" xfId="0" applyBorder="1"/>
    <xf numFmtId="0" fontId="0" fillId="0" borderId="8" xfId="0" applyBorder="1"/>
    <xf numFmtId="0" fontId="0" fillId="0" borderId="0" xfId="0" applyBorder="1"/>
    <xf numFmtId="0" fontId="0" fillId="0" borderId="42" xfId="0" applyBorder="1"/>
    <xf numFmtId="0" fontId="15" fillId="0" borderId="16" xfId="0" applyFont="1" applyBorder="1" applyAlignment="1" applyProtection="1">
      <alignment horizontal="left"/>
      <protection locked="0"/>
    </xf>
    <xf numFmtId="0" fontId="2" fillId="0" borderId="27" xfId="2" applyFont="1" applyFill="1" applyBorder="1" applyAlignment="1"/>
    <xf numFmtId="0" fontId="2" fillId="0" borderId="28" xfId="2" applyFont="1" applyFill="1" applyBorder="1" applyAlignment="1"/>
    <xf numFmtId="0" fontId="0" fillId="0" borderId="0" xfId="0" applyFill="1" applyBorder="1"/>
    <xf numFmtId="167" fontId="15" fillId="0" borderId="16" xfId="0" applyNumberFormat="1" applyFont="1" applyFill="1" applyBorder="1"/>
    <xf numFmtId="167" fontId="15" fillId="10" borderId="16" xfId="0" applyNumberFormat="1" applyFont="1" applyFill="1" applyBorder="1" applyAlignment="1" applyProtection="1">
      <alignment vertical="top"/>
      <protection hidden="1"/>
    </xf>
    <xf numFmtId="0" fontId="15" fillId="0" borderId="17" xfId="0" applyFont="1" applyBorder="1" applyProtection="1">
      <protection locked="0"/>
    </xf>
    <xf numFmtId="0" fontId="4" fillId="0" borderId="26" xfId="2" applyFont="1" applyBorder="1" applyProtection="1">
      <protection locked="0"/>
    </xf>
    <xf numFmtId="0" fontId="15" fillId="0" borderId="44" xfId="0" applyFont="1" applyFill="1" applyBorder="1" applyAlignment="1">
      <alignment wrapText="1"/>
    </xf>
    <xf numFmtId="167" fontId="15" fillId="0" borderId="44" xfId="0" applyNumberFormat="1" applyFont="1" applyFill="1" applyBorder="1"/>
    <xf numFmtId="0" fontId="15" fillId="0" borderId="7" xfId="0" applyFont="1" applyBorder="1" applyProtection="1">
      <protection locked="0"/>
    </xf>
    <xf numFmtId="0" fontId="15" fillId="0" borderId="30" xfId="0" applyFont="1" applyBorder="1" applyAlignment="1" applyProtection="1">
      <alignment horizontal="left"/>
      <protection locked="0"/>
    </xf>
    <xf numFmtId="0" fontId="15" fillId="0" borderId="30" xfId="0" applyFont="1" applyBorder="1" applyAlignment="1" applyProtection="1">
      <alignment horizontal="center"/>
      <protection locked="0"/>
    </xf>
    <xf numFmtId="0" fontId="6" fillId="9" borderId="32" xfId="2" applyFont="1" applyFill="1" applyBorder="1"/>
    <xf numFmtId="0" fontId="4" fillId="9" borderId="34" xfId="2" applyFill="1" applyBorder="1" applyAlignment="1">
      <alignment vertical="top"/>
    </xf>
    <xf numFmtId="0" fontId="4" fillId="9" borderId="33" xfId="2" applyFill="1" applyBorder="1" applyAlignment="1">
      <alignment horizontal="left"/>
    </xf>
    <xf numFmtId="0" fontId="6" fillId="3" borderId="45" xfId="2" applyFont="1" applyFill="1" applyBorder="1" applyAlignment="1">
      <alignment horizontal="center"/>
    </xf>
    <xf numFmtId="0" fontId="6" fillId="3" borderId="46" xfId="2" applyFont="1" applyFill="1" applyBorder="1" applyAlignment="1">
      <alignment horizontal="center"/>
    </xf>
    <xf numFmtId="0" fontId="6" fillId="3" borderId="44" xfId="2" applyFont="1" applyFill="1" applyBorder="1" applyAlignment="1">
      <alignment horizontal="center"/>
    </xf>
    <xf numFmtId="0" fontId="4" fillId="9" borderId="47" xfId="2" applyFill="1" applyBorder="1" applyAlignment="1"/>
    <xf numFmtId="0" fontId="4" fillId="9" borderId="14" xfId="2" applyFill="1" applyBorder="1" applyAlignment="1"/>
    <xf numFmtId="0" fontId="4" fillId="9" borderId="15" xfId="2" applyFill="1" applyBorder="1" applyAlignment="1"/>
    <xf numFmtId="16" fontId="18" fillId="0" borderId="10" xfId="0" applyNumberFormat="1" applyFont="1" applyBorder="1" applyAlignment="1">
      <alignment horizontal="center" vertical="top"/>
    </xf>
    <xf numFmtId="0" fontId="15" fillId="0" borderId="17" xfId="0" applyFont="1" applyBorder="1" applyAlignment="1" applyProtection="1">
      <alignment horizontal="right"/>
      <protection locked="0"/>
    </xf>
    <xf numFmtId="0" fontId="6" fillId="0" borderId="16" xfId="2" applyFont="1" applyFill="1" applyBorder="1" applyAlignment="1">
      <alignment horizontal="center"/>
    </xf>
    <xf numFmtId="0" fontId="4" fillId="0" borderId="16" xfId="2" applyFont="1" applyFill="1" applyBorder="1" applyAlignment="1">
      <alignment horizontal="left"/>
    </xf>
    <xf numFmtId="0" fontId="4" fillId="0" borderId="16" xfId="2" applyFont="1" applyFill="1" applyBorder="1" applyAlignment="1">
      <alignment horizontal="right"/>
    </xf>
    <xf numFmtId="0" fontId="4" fillId="0" borderId="10" xfId="2" applyFont="1" applyBorder="1" applyAlignment="1" applyProtection="1">
      <alignment horizontal="left"/>
      <protection locked="0"/>
    </xf>
    <xf numFmtId="0" fontId="0" fillId="0" borderId="0" xfId="0" applyFill="1"/>
    <xf numFmtId="0" fontId="15" fillId="0" borderId="0" xfId="0" applyFont="1" applyFill="1"/>
    <xf numFmtId="0" fontId="18" fillId="0" borderId="10" xfId="0" applyFont="1" applyBorder="1" applyAlignment="1">
      <alignment vertical="top" wrapText="1"/>
    </xf>
    <xf numFmtId="0" fontId="0" fillId="0" borderId="10" xfId="0" applyBorder="1" applyAlignment="1">
      <alignment vertical="top" wrapText="1"/>
    </xf>
    <xf numFmtId="0" fontId="0" fillId="0" borderId="9" xfId="0" applyBorder="1" applyAlignment="1">
      <alignment vertical="top" wrapText="1"/>
    </xf>
    <xf numFmtId="0" fontId="3" fillId="0" borderId="10" xfId="0" applyFont="1" applyBorder="1" applyAlignment="1"/>
    <xf numFmtId="0" fontId="4" fillId="0" borderId="17"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0" xfId="2" applyFont="1" applyBorder="1" applyAlignment="1" applyProtection="1">
      <protection locked="0"/>
    </xf>
    <xf numFmtId="0" fontId="4" fillId="0" borderId="10" xfId="2" applyFont="1" applyBorder="1" applyAlignment="1" applyProtection="1">
      <alignment horizontal="left"/>
      <protection locked="0"/>
    </xf>
    <xf numFmtId="0" fontId="4" fillId="0" borderId="16" xfId="2" applyFont="1" applyFill="1" applyBorder="1" applyAlignment="1" applyProtection="1">
      <alignment horizontal="left" vertical="top" wrapText="1"/>
      <protection locked="0"/>
    </xf>
    <xf numFmtId="11" fontId="15" fillId="0" borderId="16" xfId="0" applyNumberFormat="1" applyFont="1" applyFill="1" applyBorder="1"/>
    <xf numFmtId="0" fontId="15" fillId="0" borderId="43" xfId="0" applyFont="1" applyBorder="1" applyProtection="1">
      <protection locked="0"/>
    </xf>
    <xf numFmtId="0" fontId="15" fillId="0" borderId="0" xfId="0" applyFont="1" applyFill="1" applyBorder="1" applyAlignment="1">
      <alignment wrapText="1"/>
    </xf>
    <xf numFmtId="11" fontId="15" fillId="10" borderId="16" xfId="0" applyNumberFormat="1" applyFont="1" applyFill="1" applyBorder="1" applyAlignment="1" applyProtection="1">
      <alignment vertical="top"/>
      <protection hidden="1"/>
    </xf>
    <xf numFmtId="0" fontId="4" fillId="0" borderId="16" xfId="2" applyFont="1" applyFill="1" applyBorder="1" applyAlignment="1" applyProtection="1">
      <alignment horizontal="left" vertical="top"/>
      <protection locked="0"/>
    </xf>
    <xf numFmtId="0" fontId="4" fillId="0" borderId="16" xfId="2" applyFont="1" applyFill="1" applyBorder="1" applyAlignment="1" applyProtection="1">
      <alignment vertical="top"/>
      <protection locked="0"/>
    </xf>
    <xf numFmtId="0" fontId="4" fillId="0" borderId="10" xfId="2" applyFont="1" applyFill="1" applyBorder="1" applyAlignment="1" applyProtection="1">
      <alignment vertical="top"/>
      <protection locked="0"/>
    </xf>
    <xf numFmtId="0" fontId="4" fillId="0" borderId="17" xfId="2" applyFont="1" applyFill="1" applyBorder="1" applyAlignment="1" applyProtection="1">
      <alignment vertical="top"/>
      <protection locked="0"/>
    </xf>
    <xf numFmtId="0" fontId="0" fillId="0" borderId="21" xfId="0" applyFill="1" applyBorder="1"/>
    <xf numFmtId="0" fontId="15" fillId="0" borderId="0" xfId="0" applyFont="1" applyAlignment="1">
      <alignment horizontal="left" vertical="top"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1" xfId="2" applyFont="1" applyBorder="1" applyAlignment="1" applyProtection="1">
      <alignment horizontal="left"/>
      <protection locked="0"/>
    </xf>
    <xf numFmtId="0" fontId="4" fillId="0" borderId="10" xfId="2" applyFont="1" applyBorder="1" applyAlignment="1" applyProtection="1">
      <protection locked="0"/>
    </xf>
    <xf numFmtId="0" fontId="15" fillId="0" borderId="16" xfId="0" applyFont="1" applyBorder="1" applyProtection="1">
      <protection locked="0"/>
    </xf>
    <xf numFmtId="166" fontId="15" fillId="0" borderId="16" xfId="0" applyNumberFormat="1" applyFont="1" applyFill="1" applyBorder="1"/>
    <xf numFmtId="11" fontId="0" fillId="0" borderId="0" xfId="0" applyNumberFormat="1"/>
    <xf numFmtId="0" fontId="0" fillId="16" borderId="0" xfId="0" applyFill="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 xfId="2" applyFont="1" applyFill="1" applyBorder="1" applyAlignment="1">
      <alignment horizontal="left"/>
    </xf>
    <xf numFmtId="0" fontId="4" fillId="0" borderId="10" xfId="2" applyFont="1" applyFill="1" applyBorder="1" applyAlignment="1">
      <alignment horizontal="left"/>
    </xf>
    <xf numFmtId="0" fontId="4" fillId="0" borderId="17" xfId="2" applyFont="1" applyFill="1" applyBorder="1" applyAlignment="1">
      <alignment horizontal="left"/>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40" xfId="2" applyFont="1" applyFill="1" applyBorder="1" applyAlignment="1">
      <alignment horizontal="center"/>
    </xf>
    <xf numFmtId="0" fontId="6" fillId="3" borderId="6" xfId="2" applyFont="1" applyFill="1" applyBorder="1" applyAlignment="1">
      <alignment horizontal="center"/>
    </xf>
    <xf numFmtId="0" fontId="6" fillId="3" borderId="7" xfId="2" applyFont="1" applyFill="1" applyBorder="1" applyAlignment="1">
      <alignment horizontal="center"/>
    </xf>
    <xf numFmtId="0" fontId="4" fillId="0" borderId="10" xfId="2" applyFont="1" applyBorder="1" applyAlignment="1" applyProtection="1">
      <alignment horizontal="left"/>
      <protection locked="0"/>
    </xf>
    <xf numFmtId="0" fontId="4" fillId="0" borderId="11"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 xfId="2" applyFont="1" applyBorder="1" applyAlignment="1" applyProtection="1">
      <protection locked="0"/>
    </xf>
    <xf numFmtId="0" fontId="4" fillId="0" borderId="10" xfId="2" applyFont="1" applyBorder="1" applyAlignment="1" applyProtection="1">
      <protection locked="0"/>
    </xf>
    <xf numFmtId="0" fontId="4" fillId="0" borderId="11" xfId="2" applyFont="1" applyBorder="1" applyAlignment="1" applyProtection="1">
      <protection locked="0"/>
    </xf>
    <xf numFmtId="0" fontId="7" fillId="0" borderId="16"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3" fillId="0" borderId="10" xfId="0" applyFont="1" applyBorder="1" applyAlignment="1">
      <alignment horizontal="center"/>
    </xf>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29" xfId="2" applyFont="1" applyFill="1" applyBorder="1" applyAlignment="1">
      <alignment horizontal="center"/>
    </xf>
    <xf numFmtId="0" fontId="3" fillId="0" borderId="5"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6" fillId="0" borderId="7" xfId="2" applyFont="1" applyFill="1" applyBorder="1" applyAlignment="1">
      <alignment horizontal="center"/>
    </xf>
    <xf numFmtId="0" fontId="6" fillId="0" borderId="11" xfId="2" applyFont="1" applyFill="1" applyBorder="1" applyAlignment="1">
      <alignment horizontal="center"/>
    </xf>
    <xf numFmtId="0" fontId="18" fillId="0" borderId="31"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4" fillId="6" borderId="19" xfId="2" applyFont="1" applyFill="1" applyBorder="1" applyAlignment="1">
      <alignment horizontal="center"/>
    </xf>
    <xf numFmtId="0" fontId="4" fillId="6" borderId="20" xfId="2" applyFont="1" applyFill="1" applyBorder="1" applyAlignment="1">
      <alignment horizontal="center"/>
    </xf>
    <xf numFmtId="0" fontId="4" fillId="6" borderId="43" xfId="2" applyFont="1" applyFill="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5" xfId="2" applyFont="1" applyFill="1" applyBorder="1" applyAlignment="1">
      <alignment horizontal="center" wrapText="1"/>
    </xf>
    <xf numFmtId="0" fontId="6" fillId="10" borderId="36"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5" xfId="2" applyFont="1" applyBorder="1" applyAlignment="1">
      <alignment horizontal="center" wrapText="1"/>
    </xf>
    <xf numFmtId="0" fontId="6" fillId="0" borderId="38" xfId="2" applyFont="1" applyBorder="1" applyAlignment="1">
      <alignment horizontal="center" wrapText="1"/>
    </xf>
    <xf numFmtId="0" fontId="6" fillId="0" borderId="36" xfId="2" applyFont="1" applyBorder="1" applyAlignment="1">
      <alignment horizontal="center" wrapText="1"/>
    </xf>
    <xf numFmtId="0" fontId="24" fillId="0" borderId="2" xfId="2" applyFont="1" applyBorder="1" applyAlignment="1">
      <alignment wrapText="1"/>
    </xf>
    <xf numFmtId="0" fontId="24" fillId="0" borderId="4" xfId="2" applyFont="1" applyBorder="1" applyAlignment="1">
      <alignment wrapText="1"/>
    </xf>
    <xf numFmtId="0" fontId="24" fillId="0" borderId="3" xfId="2" applyFont="1" applyBorder="1" applyAlignment="1">
      <alignment wrapText="1"/>
    </xf>
    <xf numFmtId="0" fontId="25" fillId="0" borderId="2" xfId="2" applyFont="1" applyBorder="1" applyAlignment="1">
      <alignment wrapText="1"/>
    </xf>
    <xf numFmtId="0" fontId="25" fillId="0" borderId="4" xfId="2" applyFont="1" applyBorder="1" applyAlignment="1">
      <alignment wrapText="1"/>
    </xf>
    <xf numFmtId="0" fontId="25" fillId="0" borderId="2" xfId="2" applyFont="1" applyBorder="1"/>
    <xf numFmtId="0" fontId="25"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xf numFmtId="0" fontId="31" fillId="0" borderId="10" xfId="2" applyFont="1" applyBorder="1" applyAlignment="1">
      <alignment horizontal="left" vertical="center" wrapText="1"/>
    </xf>
    <xf numFmtId="0" fontId="4" fillId="0" borderId="20"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0" fillId="0" borderId="20"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4" fillId="0" borderId="0" xfId="2" applyFont="1" applyFill="1" applyBorder="1" applyAlignment="1">
      <alignment horizontal="center" vertical="center" wrapText="1"/>
    </xf>
    <xf numFmtId="0" fontId="15" fillId="0" borderId="17" xfId="0" applyFont="1" applyFill="1" applyBorder="1" applyProtection="1">
      <protection locked="0"/>
    </xf>
    <xf numFmtId="0" fontId="4" fillId="0" borderId="0" xfId="0" applyFont="1" applyFill="1" applyAlignment="1" applyProtection="1">
      <alignment horizontal="left" vertical="top" wrapText="1"/>
      <protection locked="0"/>
    </xf>
    <xf numFmtId="0" fontId="15" fillId="0" borderId="16" xfId="0" applyFont="1" applyFill="1" applyBorder="1" applyAlignment="1" applyProtection="1">
      <alignment horizontal="right"/>
      <protection locked="0"/>
    </xf>
  </cellXfs>
  <cellStyles count="4">
    <cellStyle name="Comma" xfId="1" builtinId="3"/>
    <cellStyle name="Hyperlink" xfId="3" builtinId="8"/>
    <cellStyle name="Normal" xfId="0" builtinId="0"/>
    <cellStyle name="Normal 2" xfId="2" xr:uid="{00000000-0005-0000-0000-000003000000}"/>
  </cellStyles>
  <dxfs count="5">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3</xdr:col>
          <xdr:colOff>3933825</xdr:colOff>
          <xdr:row>16</xdr:row>
          <xdr:rowOff>257175</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67</xdr:row>
      <xdr:rowOff>56030</xdr:rowOff>
    </xdr:from>
    <xdr:to>
      <xdr:col>8</xdr:col>
      <xdr:colOff>5740444</xdr:colOff>
      <xdr:row>70</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116947</xdr:colOff>
      <xdr:row>21</xdr:row>
      <xdr:rowOff>137887</xdr:rowOff>
    </xdr:to>
    <xdr:grpSp>
      <xdr:nvGrpSpPr>
        <xdr:cNvPr id="40" name="Legend">
          <a:extLst>
            <a:ext uri="{FF2B5EF4-FFF2-40B4-BE49-F238E27FC236}">
              <a16:creationId xmlns:a16="http://schemas.microsoft.com/office/drawing/2014/main" id="{00000000-0008-0000-0800-000028000000}"/>
            </a:ext>
          </a:extLst>
        </xdr:cNvPr>
        <xdr:cNvGrpSpPr/>
      </xdr:nvGrpSpPr>
      <xdr:grpSpPr>
        <a:xfrm>
          <a:off x="0" y="3352800"/>
          <a:ext cx="1953911" cy="785587"/>
          <a:chOff x="7457181" y="3134295"/>
          <a:chExt cx="1953912" cy="753022"/>
        </a:xfrm>
      </xdr:grpSpPr>
      <xdr:sp macro="" textlink="">
        <xdr:nvSpPr>
          <xdr:cNvPr id="41" name="LegendBox">
            <a:extLst>
              <a:ext uri="{FF2B5EF4-FFF2-40B4-BE49-F238E27FC236}">
                <a16:creationId xmlns:a16="http://schemas.microsoft.com/office/drawing/2014/main" id="{00000000-0008-0000-0800-000029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2" name="Upstream Emssion Data">
            <a:extLst>
              <a:ext uri="{FF2B5EF4-FFF2-40B4-BE49-F238E27FC236}">
                <a16:creationId xmlns:a16="http://schemas.microsoft.com/office/drawing/2014/main" id="{00000000-0008-0000-0800-00002A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43" name="TextBox 42">
            <a:extLst>
              <a:ext uri="{FF2B5EF4-FFF2-40B4-BE49-F238E27FC236}">
                <a16:creationId xmlns:a16="http://schemas.microsoft.com/office/drawing/2014/main" id="{00000000-0008-0000-0800-00002B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44" name="TextBox 43">
            <a:extLst>
              <a:ext uri="{FF2B5EF4-FFF2-40B4-BE49-F238E27FC236}">
                <a16:creationId xmlns:a16="http://schemas.microsoft.com/office/drawing/2014/main" id="{00000000-0008-0000-0800-00002C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45" name="TextBox 44">
            <a:extLst>
              <a:ext uri="{FF2B5EF4-FFF2-40B4-BE49-F238E27FC236}">
                <a16:creationId xmlns:a16="http://schemas.microsoft.com/office/drawing/2014/main" id="{00000000-0008-0000-0800-00002D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5</xdr:col>
      <xdr:colOff>508000</xdr:colOff>
      <xdr:row>1</xdr:row>
      <xdr:rowOff>114300</xdr:rowOff>
    </xdr:from>
    <xdr:to>
      <xdr:col>11</xdr:col>
      <xdr:colOff>510785</xdr:colOff>
      <xdr:row>17</xdr:row>
      <xdr:rowOff>7008</xdr:rowOff>
    </xdr:to>
    <xdr:grpSp>
      <xdr:nvGrpSpPr>
        <xdr:cNvPr id="2" name="Boundary Group">
          <a:extLst>
            <a:ext uri="{FF2B5EF4-FFF2-40B4-BE49-F238E27FC236}">
              <a16:creationId xmlns:a16="http://schemas.microsoft.com/office/drawing/2014/main" id="{00000000-0008-0000-0800-000002000000}"/>
            </a:ext>
          </a:extLst>
        </xdr:cNvPr>
        <xdr:cNvGrpSpPr/>
      </xdr:nvGrpSpPr>
      <xdr:grpSpPr>
        <a:xfrm>
          <a:off x="3569607" y="304800"/>
          <a:ext cx="3676714" cy="2940708"/>
          <a:chOff x="3556000" y="304800"/>
          <a:chExt cx="3660385" cy="2940708"/>
        </a:xfrm>
      </xdr:grpSpPr>
      <xdr:sp macro="" textlink="">
        <xdr:nvSpPr>
          <xdr:cNvPr id="46" name="Boundary Box">
            <a:extLst>
              <a:ext uri="{FF2B5EF4-FFF2-40B4-BE49-F238E27FC236}">
                <a16:creationId xmlns:a16="http://schemas.microsoft.com/office/drawing/2014/main" id="{00000000-0008-0000-0800-00002E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CBM Well Production Water Burden: System Boundary</a:t>
            </a:r>
          </a:p>
        </xdr:txBody>
      </xdr:sp>
      <xdr:sp macro="" textlink="">
        <xdr:nvSpPr>
          <xdr:cNvPr id="47" name="Process">
            <a:extLst>
              <a:ext uri="{FF2B5EF4-FFF2-40B4-BE49-F238E27FC236}">
                <a16:creationId xmlns:a16="http://schemas.microsoft.com/office/drawing/2014/main" id="{00000000-0008-0000-0800-00002F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This unit process covers the produced water associated with the production of a coalbed methane well. </a:t>
            </a:r>
          </a:p>
        </xdr:txBody>
      </xdr:sp>
    </xdr:grpSp>
    <xdr:clientData/>
  </xdr:twoCellAnchor>
  <xdr:twoCellAnchor>
    <xdr:from>
      <xdr:col>7</xdr:col>
      <xdr:colOff>50800</xdr:colOff>
      <xdr:row>17</xdr:row>
      <xdr:rowOff>114300</xdr:rowOff>
    </xdr:from>
    <xdr:to>
      <xdr:col>10</xdr:col>
      <xdr:colOff>518123</xdr:colOff>
      <xdr:row>21</xdr:row>
      <xdr:rowOff>133839</xdr:rowOff>
    </xdr:to>
    <xdr:sp macro="" textlink="">
      <xdr:nvSpPr>
        <xdr:cNvPr id="48" name="Reference Flow">
          <a:extLst>
            <a:ext uri="{FF2B5EF4-FFF2-40B4-BE49-F238E27FC236}">
              <a16:creationId xmlns:a16="http://schemas.microsoft.com/office/drawing/2014/main" id="{00000000-0008-0000-0800-000030000000}"/>
            </a:ext>
          </a:extLst>
        </xdr:cNvPr>
        <xdr:cNvSpPr/>
      </xdr:nvSpPr>
      <xdr:spPr>
        <a:xfrm>
          <a:off x="4318000" y="3352800"/>
          <a:ext cx="2296123"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[reference flow]</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589262</xdr:colOff>
      <xdr:row>14</xdr:row>
      <xdr:rowOff>81094</xdr:rowOff>
    </xdr:from>
    <xdr:to>
      <xdr:col>8</xdr:col>
      <xdr:colOff>607913</xdr:colOff>
      <xdr:row>17</xdr:row>
      <xdr:rowOff>114300</xdr:rowOff>
    </xdr:to>
    <xdr:cxnSp macro="">
      <xdr:nvCxnSpPr>
        <xdr:cNvPr id="49" name="Straight Arrow Connector Process">
          <a:extLst>
            <a:ext uri="{FF2B5EF4-FFF2-40B4-BE49-F238E27FC236}">
              <a16:creationId xmlns:a16="http://schemas.microsoft.com/office/drawing/2014/main" id="{00000000-0008-0000-0800-000031000000}"/>
            </a:ext>
          </a:extLst>
        </xdr:cNvPr>
        <xdr:cNvCxnSpPr>
          <a:stCxn id="47" idx="2"/>
          <a:endCxn id="48" idx="0"/>
        </xdr:cNvCxnSpPr>
      </xdr:nvCxnSpPr>
      <xdr:spPr>
        <a:xfrm flipH="1">
          <a:off x="5466062" y="2748094"/>
          <a:ext cx="1865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A505"/>
  <sheetViews>
    <sheetView workbookViewId="0">
      <selection activeCell="R5" sqref="R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05" t="s">
        <v>0</v>
      </c>
      <c r="B1" s="305"/>
      <c r="C1" s="305"/>
      <c r="D1" s="305"/>
      <c r="E1" s="305"/>
      <c r="F1" s="305"/>
      <c r="G1" s="305"/>
      <c r="H1" s="305"/>
      <c r="I1" s="305"/>
      <c r="J1" s="305"/>
      <c r="K1" s="305"/>
      <c r="L1" s="305"/>
      <c r="M1" s="305"/>
      <c r="N1" s="305"/>
      <c r="O1" s="1"/>
    </row>
    <row r="2" spans="1:27" ht="21" thickBot="1" x14ac:dyDescent="0.35">
      <c r="A2" s="305" t="s">
        <v>1</v>
      </c>
      <c r="B2" s="305"/>
      <c r="C2" s="305"/>
      <c r="D2" s="305"/>
      <c r="E2" s="305"/>
      <c r="F2" s="305"/>
      <c r="G2" s="305"/>
      <c r="H2" s="305"/>
      <c r="I2" s="305"/>
      <c r="J2" s="305"/>
      <c r="K2" s="305"/>
      <c r="L2" s="305"/>
      <c r="M2" s="305"/>
      <c r="N2" s="305"/>
      <c r="O2" s="1"/>
    </row>
    <row r="3" spans="1:27" ht="12.75" customHeight="1" thickBot="1" x14ac:dyDescent="0.25">
      <c r="B3" s="2"/>
      <c r="C3" s="4" t="s">
        <v>2</v>
      </c>
      <c r="D3" s="5" t="str">
        <f>'Data Summary'!D4</f>
        <v>CBM Well Production Water Burden</v>
      </c>
      <c r="E3" s="6"/>
      <c r="F3" s="6"/>
      <c r="G3" s="6"/>
      <c r="H3" s="6"/>
      <c r="I3" s="6"/>
      <c r="J3" s="6"/>
      <c r="K3" s="6"/>
      <c r="L3" s="6"/>
      <c r="M3" s="7"/>
      <c r="N3" s="2"/>
      <c r="O3" s="2"/>
    </row>
    <row r="4" spans="1:27" ht="42.75" customHeight="1" thickBot="1" x14ac:dyDescent="0.25">
      <c r="B4" s="2"/>
      <c r="C4" s="4" t="s">
        <v>3</v>
      </c>
      <c r="D4" s="306" t="str">
        <f>'Data Summary'!D6</f>
        <v xml:space="preserve">This unit process covers the produced water associated with the production of a coalbed methane well. </v>
      </c>
      <c r="E4" s="307"/>
      <c r="F4" s="307"/>
      <c r="G4" s="307"/>
      <c r="H4" s="307"/>
      <c r="I4" s="307"/>
      <c r="J4" s="307"/>
      <c r="K4" s="307"/>
      <c r="L4" s="307"/>
      <c r="M4" s="308"/>
      <c r="N4" s="2"/>
      <c r="O4" s="2"/>
    </row>
    <row r="5" spans="1:27" ht="39" customHeight="1" thickBot="1" x14ac:dyDescent="0.25">
      <c r="B5" s="2"/>
      <c r="C5" s="4" t="s">
        <v>4</v>
      </c>
      <c r="D5" s="309" t="s">
        <v>800</v>
      </c>
      <c r="E5" s="310"/>
      <c r="F5" s="310"/>
      <c r="G5" s="310"/>
      <c r="H5" s="310"/>
      <c r="I5" s="310"/>
      <c r="J5" s="310"/>
      <c r="K5" s="310"/>
      <c r="L5" s="310"/>
      <c r="M5" s="311"/>
      <c r="N5" s="2"/>
      <c r="O5" s="2"/>
    </row>
    <row r="6" spans="1:27" ht="56.25" customHeight="1" thickBot="1" x14ac:dyDescent="0.25">
      <c r="B6" s="2"/>
      <c r="C6" s="8" t="s">
        <v>5</v>
      </c>
      <c r="D6" s="309" t="s">
        <v>6</v>
      </c>
      <c r="E6" s="310"/>
      <c r="F6" s="310"/>
      <c r="G6" s="310"/>
      <c r="H6" s="310"/>
      <c r="I6" s="310"/>
      <c r="J6" s="310"/>
      <c r="K6" s="310"/>
      <c r="L6" s="310"/>
      <c r="M6" s="311"/>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99" t="s">
        <v>10</v>
      </c>
      <c r="C9" s="10" t="s">
        <v>11</v>
      </c>
      <c r="D9" s="301" t="s">
        <v>12</v>
      </c>
      <c r="E9" s="301"/>
      <c r="F9" s="301"/>
      <c r="G9" s="301"/>
      <c r="H9" s="301"/>
      <c r="I9" s="301"/>
      <c r="J9" s="301"/>
      <c r="K9" s="301"/>
      <c r="L9" s="301"/>
      <c r="M9" s="302"/>
      <c r="N9" s="2"/>
      <c r="O9" s="2"/>
      <c r="P9" s="2"/>
      <c r="Q9" s="2"/>
      <c r="R9" s="2"/>
      <c r="S9" s="2"/>
      <c r="T9" s="2"/>
      <c r="U9" s="2"/>
      <c r="V9" s="2"/>
      <c r="W9" s="2"/>
      <c r="X9" s="2"/>
      <c r="Y9" s="2"/>
      <c r="Z9" s="2"/>
      <c r="AA9" s="2"/>
    </row>
    <row r="10" spans="1:27" s="11" customFormat="1" ht="15" customHeight="1" x14ac:dyDescent="0.2">
      <c r="A10" s="2"/>
      <c r="B10" s="300"/>
      <c r="C10" s="12" t="s">
        <v>13</v>
      </c>
      <c r="D10" s="303" t="s">
        <v>14</v>
      </c>
      <c r="E10" s="303"/>
      <c r="F10" s="303"/>
      <c r="G10" s="303"/>
      <c r="H10" s="303"/>
      <c r="I10" s="303"/>
      <c r="J10" s="303"/>
      <c r="K10" s="303"/>
      <c r="L10" s="303"/>
      <c r="M10" s="304"/>
      <c r="N10" s="2"/>
      <c r="O10" s="2"/>
      <c r="P10" s="2"/>
      <c r="Q10" s="2"/>
      <c r="R10" s="2"/>
      <c r="S10" s="2"/>
      <c r="T10" s="2"/>
      <c r="U10" s="2"/>
      <c r="V10" s="2"/>
      <c r="W10" s="2"/>
      <c r="X10" s="2"/>
      <c r="Y10" s="2"/>
      <c r="Z10" s="2"/>
      <c r="AA10" s="2"/>
    </row>
    <row r="11" spans="1:27" s="11" customFormat="1" ht="15" customHeight="1" x14ac:dyDescent="0.2">
      <c r="A11" s="2"/>
      <c r="B11" s="300"/>
      <c r="C11" s="12" t="s">
        <v>15</v>
      </c>
      <c r="D11" s="303" t="s">
        <v>16</v>
      </c>
      <c r="E11" s="303"/>
      <c r="F11" s="303"/>
      <c r="G11" s="303"/>
      <c r="H11" s="303"/>
      <c r="I11" s="303"/>
      <c r="J11" s="303"/>
      <c r="K11" s="303"/>
      <c r="L11" s="303"/>
      <c r="M11" s="304"/>
      <c r="N11" s="2"/>
      <c r="O11" s="2"/>
      <c r="P11" s="2"/>
      <c r="Q11" s="2"/>
      <c r="R11" s="2"/>
      <c r="S11" s="2"/>
      <c r="T11" s="2"/>
      <c r="U11" s="2"/>
      <c r="V11" s="2"/>
      <c r="W11" s="2"/>
      <c r="X11" s="2"/>
      <c r="Y11" s="2"/>
      <c r="Z11" s="2"/>
      <c r="AA11" s="2"/>
    </row>
    <row r="12" spans="1:27" s="11" customFormat="1" ht="15" customHeight="1" x14ac:dyDescent="0.2">
      <c r="A12" s="2"/>
      <c r="B12" s="300"/>
      <c r="C12" s="12" t="s">
        <v>17</v>
      </c>
      <c r="D12" s="303" t="s">
        <v>18</v>
      </c>
      <c r="E12" s="303"/>
      <c r="F12" s="303"/>
      <c r="G12" s="303"/>
      <c r="H12" s="303"/>
      <c r="I12" s="303"/>
      <c r="J12" s="303"/>
      <c r="K12" s="303"/>
      <c r="L12" s="303"/>
      <c r="M12" s="304"/>
      <c r="N12" s="2"/>
      <c r="O12" s="2"/>
      <c r="P12" s="2"/>
      <c r="Q12" s="2"/>
      <c r="R12" s="2"/>
      <c r="S12" s="2"/>
      <c r="T12" s="2"/>
      <c r="U12" s="2"/>
      <c r="V12" s="2"/>
      <c r="W12" s="2"/>
      <c r="X12" s="2"/>
      <c r="Y12" s="2"/>
      <c r="Z12" s="2"/>
      <c r="AA12" s="2"/>
    </row>
    <row r="13" spans="1:27" ht="18" customHeight="1" x14ac:dyDescent="0.2">
      <c r="B13" s="312" t="s">
        <v>19</v>
      </c>
      <c r="C13" s="13" t="s">
        <v>353</v>
      </c>
      <c r="D13" s="316" t="s">
        <v>354</v>
      </c>
      <c r="E13" s="316"/>
      <c r="F13" s="316"/>
      <c r="G13" s="316"/>
      <c r="H13" s="316"/>
      <c r="I13" s="316"/>
      <c r="J13" s="316"/>
      <c r="K13" s="316"/>
      <c r="L13" s="316"/>
      <c r="M13" s="317"/>
      <c r="N13" s="2"/>
      <c r="O13" s="2"/>
    </row>
    <row r="14" spans="1:27" ht="21" customHeight="1" x14ac:dyDescent="0.2">
      <c r="B14" s="312"/>
      <c r="C14" s="13" t="s">
        <v>20</v>
      </c>
      <c r="D14" s="316" t="s">
        <v>21</v>
      </c>
      <c r="E14" s="316"/>
      <c r="F14" s="316"/>
      <c r="G14" s="316"/>
      <c r="H14" s="316"/>
      <c r="I14" s="316"/>
      <c r="J14" s="316"/>
      <c r="K14" s="316"/>
      <c r="L14" s="316"/>
      <c r="M14" s="317"/>
      <c r="N14" s="2"/>
      <c r="O14" s="2"/>
    </row>
    <row r="15" spans="1:27" ht="18.75" customHeight="1" x14ac:dyDescent="0.2">
      <c r="B15" s="312"/>
      <c r="C15" s="14" t="s">
        <v>22</v>
      </c>
      <c r="D15" s="316" t="s">
        <v>22</v>
      </c>
      <c r="E15" s="316"/>
      <c r="F15" s="316"/>
      <c r="G15" s="316"/>
      <c r="H15" s="316"/>
      <c r="I15" s="316"/>
      <c r="J15" s="316"/>
      <c r="K15" s="316"/>
      <c r="L15" s="316"/>
      <c r="M15" s="317"/>
      <c r="N15" s="2"/>
      <c r="O15" s="2"/>
    </row>
    <row r="16" spans="1:27" ht="13.5" thickBot="1" x14ac:dyDescent="0.25">
      <c r="B16" s="313"/>
      <c r="C16" s="15"/>
      <c r="D16" s="318"/>
      <c r="E16" s="318"/>
      <c r="F16" s="318"/>
      <c r="G16" s="318"/>
      <c r="H16" s="318"/>
      <c r="I16" s="318"/>
      <c r="J16" s="318"/>
      <c r="K16" s="318"/>
      <c r="L16" s="318"/>
      <c r="M16" s="319"/>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6">
        <v>43116</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7" t="s">
        <v>25</v>
      </c>
      <c r="D21" s="9"/>
      <c r="E21" s="9"/>
      <c r="F21" s="9"/>
      <c r="G21" s="9"/>
      <c r="H21" s="9"/>
      <c r="I21" s="9"/>
      <c r="J21" s="9"/>
      <c r="K21" s="9"/>
      <c r="L21" s="9"/>
      <c r="M21" s="9"/>
      <c r="N21" s="2"/>
      <c r="O21" s="2"/>
    </row>
    <row r="22" spans="2:16" x14ac:dyDescent="0.2">
      <c r="B22" s="9" t="s">
        <v>26</v>
      </c>
      <c r="C22" s="17"/>
      <c r="D22" s="9"/>
      <c r="E22" s="9"/>
      <c r="F22" s="9"/>
      <c r="G22" s="9"/>
      <c r="H22" s="9"/>
      <c r="I22" s="9"/>
      <c r="J22" s="9"/>
      <c r="K22" s="9"/>
      <c r="L22" s="9"/>
      <c r="M22" s="9"/>
      <c r="N22" s="2"/>
      <c r="O22" s="2"/>
    </row>
    <row r="23" spans="2:16" x14ac:dyDescent="0.2">
      <c r="B23" s="9"/>
      <c r="C23" s="17"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314" t="str">
        <f>"This document should be cited as: NETL (2018). NETL Life Cycle Inventory Data – Unit Process: "&amp;D3&amp;". U.S. Department of Energy, National Energy Technology Laboratory. Last Updated: January 2018 (version 01). www.netl.doe.gov/LCA (http://www.netl.doe.gov/LCA)"</f>
        <v>This document should be cited as: NETL (2018). NETL Life Cycle Inventory Data – Unit Process: CBM Well Production Water Burden. U.S. Department of Energy, National Energy Technology Laboratory. Last Updated: January 2018 (version 01). www.netl.doe.gov/LCA (http://www.netl.doe.gov/LCA)</v>
      </c>
      <c r="D25" s="314"/>
      <c r="E25" s="314"/>
      <c r="F25" s="314"/>
      <c r="G25" s="314"/>
      <c r="H25" s="314"/>
      <c r="I25" s="314"/>
      <c r="J25" s="314"/>
      <c r="K25" s="314"/>
      <c r="L25" s="314"/>
      <c r="M25" s="314"/>
      <c r="N25" s="2"/>
      <c r="O25" s="2"/>
    </row>
    <row r="26" spans="2:16" x14ac:dyDescent="0.2">
      <c r="B26" s="9" t="s">
        <v>29</v>
      </c>
      <c r="C26" s="9"/>
      <c r="D26" s="9"/>
      <c r="E26" s="9"/>
      <c r="F26" s="9"/>
      <c r="G26" s="17"/>
      <c r="H26" s="17"/>
      <c r="I26" s="17"/>
      <c r="J26" s="17"/>
      <c r="K26" s="17"/>
      <c r="L26" s="17"/>
      <c r="M26" s="17"/>
      <c r="N26" s="2"/>
      <c r="O26" s="2"/>
    </row>
    <row r="27" spans="2:16" x14ac:dyDescent="0.2">
      <c r="B27" s="17"/>
      <c r="C27" s="17" t="s">
        <v>30</v>
      </c>
      <c r="D27" s="17"/>
      <c r="E27" s="18" t="s">
        <v>31</v>
      </c>
      <c r="F27" s="19"/>
      <c r="G27" s="17" t="s">
        <v>32</v>
      </c>
      <c r="H27" s="17"/>
      <c r="I27" s="17"/>
      <c r="J27" s="17"/>
      <c r="K27" s="17"/>
      <c r="L27" s="17"/>
      <c r="M27" s="17"/>
      <c r="N27" s="2"/>
      <c r="O27" s="2"/>
      <c r="P27" s="17"/>
    </row>
    <row r="28" spans="2:16" x14ac:dyDescent="0.2">
      <c r="B28" s="17"/>
      <c r="C28" s="17" t="s">
        <v>33</v>
      </c>
      <c r="D28" s="17"/>
      <c r="E28" s="17"/>
      <c r="F28" s="17"/>
      <c r="G28" s="17"/>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17"/>
      <c r="O29" s="17"/>
      <c r="P29" s="17"/>
    </row>
    <row r="30" spans="2:16" x14ac:dyDescent="0.2">
      <c r="B30" s="17"/>
      <c r="C30" s="315" t="s">
        <v>355</v>
      </c>
      <c r="D30" s="315"/>
      <c r="E30" s="315"/>
      <c r="F30" s="315"/>
      <c r="G30" s="315"/>
      <c r="H30" s="315"/>
      <c r="I30" s="315"/>
      <c r="J30" s="315"/>
      <c r="K30" s="315"/>
      <c r="L30" s="315"/>
      <c r="M30" s="315"/>
      <c r="N30" s="17"/>
      <c r="O30" s="17"/>
      <c r="P30" s="17"/>
    </row>
    <row r="31" spans="2:16" x14ac:dyDescent="0.2">
      <c r="B31" s="17"/>
      <c r="C31" s="17"/>
      <c r="D31" s="17"/>
      <c r="E31" s="17"/>
      <c r="F31" s="17"/>
      <c r="G31" s="17"/>
      <c r="H31" s="17"/>
      <c r="I31" s="17"/>
      <c r="J31" s="17"/>
      <c r="K31" s="17"/>
      <c r="L31" s="17"/>
      <c r="M31" s="17"/>
      <c r="N31" s="17"/>
      <c r="O31" s="17"/>
    </row>
    <row r="32" spans="2:16" x14ac:dyDescent="0.2">
      <c r="B32" s="9" t="s">
        <v>35</v>
      </c>
      <c r="C32" s="17"/>
      <c r="D32" s="17"/>
      <c r="E32" s="17"/>
      <c r="F32" s="17"/>
      <c r="G32" s="17"/>
      <c r="H32" s="17"/>
      <c r="I32" s="17"/>
      <c r="J32" s="17"/>
      <c r="K32" s="17"/>
      <c r="L32" s="17"/>
      <c r="M32" s="17"/>
      <c r="N32" s="17"/>
      <c r="O32" s="17"/>
    </row>
    <row r="33" spans="2:15" x14ac:dyDescent="0.2">
      <c r="B33" s="17"/>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9" t="s">
        <v>36</v>
      </c>
      <c r="C48" s="17"/>
      <c r="D48" s="17"/>
      <c r="E48" s="17"/>
      <c r="F48" s="17"/>
      <c r="G48" s="17"/>
      <c r="H48" s="17"/>
      <c r="I48" s="17"/>
      <c r="J48" s="17"/>
      <c r="K48" s="17"/>
      <c r="L48" s="17"/>
      <c r="M48" s="17"/>
      <c r="N48" s="17"/>
      <c r="O48" s="17"/>
    </row>
    <row r="49" spans="2:15" x14ac:dyDescent="0.2">
      <c r="B49" s="17"/>
      <c r="C49" s="20" t="s">
        <v>37</v>
      </c>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sheetData>
  <mergeCells count="17">
    <mergeCell ref="B13:B16"/>
    <mergeCell ref="C25:M25"/>
    <mergeCell ref="C30:M30"/>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Y650"/>
  <sheetViews>
    <sheetView topLeftCell="A72" zoomScale="90" zoomScaleNormal="90" workbookViewId="0">
      <selection activeCell="I97" sqref="I97"/>
    </sheetView>
  </sheetViews>
  <sheetFormatPr defaultColWidth="9.140625" defaultRowHeight="12.75" x14ac:dyDescent="0.2"/>
  <cols>
    <col min="1" max="1" width="1.85546875" style="2" customWidth="1"/>
    <col min="2" max="2" width="3.5703125" style="68" customWidth="1"/>
    <col min="3" max="3" width="37.7109375" style="3" customWidth="1"/>
    <col min="4" max="4" width="75" style="3" customWidth="1"/>
    <col min="5" max="6" width="12.42578125" style="3" customWidth="1"/>
    <col min="7" max="7" width="12.85546875" style="3" customWidth="1"/>
    <col min="8" max="8" width="26.7109375" style="3" customWidth="1"/>
    <col min="9" max="9" width="12.5703125" style="2" customWidth="1"/>
    <col min="10" max="10" width="14.42578125" style="3" customWidth="1"/>
    <col min="11" max="11" width="12" style="3" customWidth="1"/>
    <col min="12" max="12" width="16.140625" style="3" bestFit="1" customWidth="1"/>
    <col min="13" max="13" width="11.5703125" style="3" customWidth="1"/>
    <col min="14" max="14" width="14.5703125" style="3" customWidth="1"/>
    <col min="15" max="15" width="13" style="3" customWidth="1"/>
    <col min="16" max="16" width="21.28515625"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05" t="s">
        <v>0</v>
      </c>
      <c r="C1" s="305"/>
      <c r="D1" s="305"/>
      <c r="E1" s="305"/>
      <c r="F1" s="305"/>
      <c r="G1" s="305"/>
      <c r="H1" s="305"/>
      <c r="I1" s="305"/>
      <c r="J1" s="305"/>
      <c r="K1" s="305"/>
      <c r="L1" s="305"/>
      <c r="M1" s="305"/>
      <c r="N1" s="305"/>
      <c r="O1" s="305"/>
      <c r="P1" s="305"/>
      <c r="Q1" s="305"/>
    </row>
    <row r="2" spans="1:25" ht="20.25" x14ac:dyDescent="0.3">
      <c r="B2" s="305" t="s">
        <v>38</v>
      </c>
      <c r="C2" s="305"/>
      <c r="D2" s="305"/>
      <c r="E2" s="305"/>
      <c r="F2" s="305"/>
      <c r="G2" s="305"/>
      <c r="H2" s="305"/>
      <c r="I2" s="305"/>
      <c r="J2" s="305"/>
      <c r="K2" s="305"/>
      <c r="L2" s="305"/>
      <c r="M2" s="305"/>
      <c r="N2" s="305"/>
      <c r="O2" s="305"/>
      <c r="P2" s="305"/>
      <c r="Q2" s="305"/>
    </row>
    <row r="3" spans="1:25" ht="5.25" customHeight="1" x14ac:dyDescent="0.2">
      <c r="B3" s="9"/>
      <c r="C3" s="2"/>
      <c r="D3" s="2"/>
      <c r="E3" s="2"/>
      <c r="F3" s="2"/>
      <c r="G3" s="2"/>
      <c r="H3" s="2"/>
      <c r="J3" s="2"/>
      <c r="K3" s="2"/>
      <c r="L3" s="2"/>
      <c r="M3" s="2"/>
      <c r="N3" s="2"/>
      <c r="O3" s="2"/>
      <c r="P3" s="2"/>
    </row>
    <row r="4" spans="1:25" ht="13.5" thickBot="1" x14ac:dyDescent="0.25">
      <c r="B4" s="323" t="s">
        <v>39</v>
      </c>
      <c r="C4" s="323"/>
      <c r="D4" s="21" t="s">
        <v>286</v>
      </c>
      <c r="E4" s="22"/>
      <c r="F4" s="2"/>
      <c r="G4" s="2"/>
      <c r="H4" s="2"/>
      <c r="J4" s="2"/>
      <c r="K4" s="2"/>
      <c r="L4" s="2"/>
      <c r="M4" s="2"/>
      <c r="N4" s="2"/>
      <c r="O4" s="2"/>
      <c r="P4" s="2"/>
    </row>
    <row r="5" spans="1:25" ht="13.5" thickBot="1" x14ac:dyDescent="0.25">
      <c r="B5" s="323" t="s">
        <v>40</v>
      </c>
      <c r="C5" s="323"/>
      <c r="D5" s="23">
        <v>1</v>
      </c>
      <c r="E5" s="24" t="s">
        <v>41</v>
      </c>
      <c r="F5" s="25" t="s">
        <v>42</v>
      </c>
      <c r="G5" s="325" t="s">
        <v>351</v>
      </c>
      <c r="H5" s="325"/>
      <c r="I5" s="325"/>
      <c r="J5" s="325"/>
      <c r="K5" s="26"/>
      <c r="L5" s="26"/>
      <c r="M5" s="27" t="s">
        <v>17</v>
      </c>
      <c r="N5" s="28" t="str">
        <f>DQI!I118</f>
        <v>2,1,3,3,3</v>
      </c>
      <c r="O5" s="29"/>
      <c r="P5" s="17" t="s">
        <v>43</v>
      </c>
    </row>
    <row r="6" spans="1:25" ht="27.75" customHeight="1" x14ac:dyDescent="0.2">
      <c r="B6" s="326" t="s">
        <v>44</v>
      </c>
      <c r="C6" s="327"/>
      <c r="D6" s="328" t="s">
        <v>287</v>
      </c>
      <c r="E6" s="329"/>
      <c r="F6" s="329"/>
      <c r="G6" s="329"/>
      <c r="H6" s="329"/>
      <c r="I6" s="329"/>
      <c r="J6" s="329"/>
      <c r="K6" s="329"/>
      <c r="L6" s="329"/>
      <c r="M6" s="329"/>
      <c r="N6" s="329"/>
      <c r="O6" s="330"/>
      <c r="P6" s="30"/>
    </row>
    <row r="7" spans="1:25" ht="13.5" thickBot="1" x14ac:dyDescent="0.25">
      <c r="B7" s="9"/>
      <c r="C7" s="2"/>
      <c r="D7" s="2"/>
      <c r="E7" s="2"/>
      <c r="F7" s="2"/>
      <c r="G7" s="2"/>
      <c r="H7" s="2"/>
      <c r="J7" s="2"/>
      <c r="K7" s="2"/>
      <c r="L7" s="2"/>
      <c r="M7" s="2"/>
      <c r="N7" s="2"/>
      <c r="O7" s="2"/>
      <c r="P7" s="2"/>
    </row>
    <row r="8" spans="1:25" s="32" customFormat="1" ht="13.5" thickBot="1" x14ac:dyDescent="0.25">
      <c r="A8" s="31"/>
      <c r="B8" s="331" t="s">
        <v>45</v>
      </c>
      <c r="C8" s="332"/>
      <c r="D8" s="332"/>
      <c r="E8" s="332"/>
      <c r="F8" s="332"/>
      <c r="G8" s="332"/>
      <c r="H8" s="332"/>
      <c r="I8" s="332"/>
      <c r="J8" s="332"/>
      <c r="K8" s="332"/>
      <c r="L8" s="332"/>
      <c r="M8" s="332"/>
      <c r="N8" s="332"/>
      <c r="O8" s="332"/>
      <c r="P8" s="333"/>
      <c r="Q8" s="31"/>
      <c r="R8" s="31"/>
      <c r="S8" s="31"/>
      <c r="T8" s="31"/>
      <c r="U8" s="31"/>
      <c r="V8" s="31"/>
      <c r="W8" s="31"/>
      <c r="X8" s="31"/>
      <c r="Y8" s="31"/>
    </row>
    <row r="9" spans="1:25" x14ac:dyDescent="0.2">
      <c r="B9" s="9"/>
      <c r="C9" s="2"/>
      <c r="D9" s="2"/>
      <c r="E9" s="2"/>
      <c r="F9" s="2"/>
      <c r="G9" s="2"/>
      <c r="H9" s="2"/>
      <c r="J9" s="2"/>
      <c r="K9" s="2"/>
      <c r="L9" s="2"/>
      <c r="M9" s="2"/>
      <c r="N9" s="2"/>
      <c r="O9" s="2"/>
      <c r="P9" s="2"/>
    </row>
    <row r="10" spans="1:25" x14ac:dyDescent="0.2">
      <c r="B10" s="323" t="s">
        <v>46</v>
      </c>
      <c r="C10" s="323"/>
      <c r="D10" s="334" t="s">
        <v>288</v>
      </c>
      <c r="E10" s="335"/>
      <c r="F10" s="2"/>
      <c r="G10" s="33" t="s">
        <v>47</v>
      </c>
      <c r="H10" s="34"/>
      <c r="I10" s="34"/>
      <c r="J10" s="34"/>
      <c r="K10" s="34"/>
      <c r="L10" s="34"/>
      <c r="M10" s="34"/>
      <c r="N10" s="34"/>
      <c r="O10" s="35"/>
      <c r="P10" s="2"/>
    </row>
    <row r="11" spans="1:25" x14ac:dyDescent="0.2">
      <c r="B11" s="336" t="s">
        <v>48</v>
      </c>
      <c r="C11" s="337"/>
      <c r="D11" s="338" t="s">
        <v>289</v>
      </c>
      <c r="E11" s="335"/>
      <c r="F11" s="2"/>
      <c r="G11" s="36" t="str">
        <f>CONCATENATE("Reference Flow: ",D5," ",E5," of ",G5)</f>
        <v>Reference Flow: 1 kg of Produced Natural Gas</v>
      </c>
      <c r="H11" s="37"/>
      <c r="I11" s="37"/>
      <c r="J11" s="37"/>
      <c r="K11" s="37"/>
      <c r="L11" s="37"/>
      <c r="M11" s="37"/>
      <c r="N11" s="37"/>
      <c r="O11" s="38"/>
      <c r="P11" s="2"/>
    </row>
    <row r="12" spans="1:25" x14ac:dyDescent="0.2">
      <c r="B12" s="323" t="s">
        <v>49</v>
      </c>
      <c r="C12" s="323"/>
      <c r="D12" s="324">
        <v>2016</v>
      </c>
      <c r="E12" s="324"/>
      <c r="F12" s="2"/>
      <c r="G12" s="36"/>
      <c r="H12" s="37"/>
      <c r="I12" s="37"/>
      <c r="J12" s="37"/>
      <c r="K12" s="37"/>
      <c r="L12" s="37"/>
      <c r="M12" s="37"/>
      <c r="N12" s="37"/>
      <c r="O12" s="38"/>
      <c r="P12" s="2"/>
    </row>
    <row r="13" spans="1:25" ht="12.75" customHeight="1" x14ac:dyDescent="0.2">
      <c r="B13" s="323" t="s">
        <v>50</v>
      </c>
      <c r="C13" s="323"/>
      <c r="D13" s="324" t="s">
        <v>85</v>
      </c>
      <c r="E13" s="324"/>
      <c r="F13" s="2"/>
      <c r="G13" s="339" t="s">
        <v>782</v>
      </c>
      <c r="H13" s="340"/>
      <c r="I13" s="340"/>
      <c r="J13" s="340"/>
      <c r="K13" s="340"/>
      <c r="L13" s="340"/>
      <c r="M13" s="340"/>
      <c r="N13" s="340"/>
      <c r="O13" s="341"/>
      <c r="P13" s="2"/>
    </row>
    <row r="14" spans="1:25" x14ac:dyDescent="0.2">
      <c r="B14" s="323" t="s">
        <v>51</v>
      </c>
      <c r="C14" s="323"/>
      <c r="D14" s="324" t="s">
        <v>91</v>
      </c>
      <c r="E14" s="324"/>
      <c r="F14" s="2"/>
      <c r="G14" s="339"/>
      <c r="H14" s="340"/>
      <c r="I14" s="340"/>
      <c r="J14" s="340"/>
      <c r="K14" s="340"/>
      <c r="L14" s="340"/>
      <c r="M14" s="340"/>
      <c r="N14" s="340"/>
      <c r="O14" s="341"/>
      <c r="P14" s="2"/>
    </row>
    <row r="15" spans="1:25" x14ac:dyDescent="0.2">
      <c r="B15" s="323" t="s">
        <v>52</v>
      </c>
      <c r="C15" s="323"/>
      <c r="D15" s="324" t="s">
        <v>296</v>
      </c>
      <c r="E15" s="324"/>
      <c r="F15" s="2"/>
      <c r="G15" s="339"/>
      <c r="H15" s="340"/>
      <c r="I15" s="340"/>
      <c r="J15" s="340"/>
      <c r="K15" s="340"/>
      <c r="L15" s="340"/>
      <c r="M15" s="340"/>
      <c r="N15" s="340"/>
      <c r="O15" s="341"/>
      <c r="P15" s="2"/>
    </row>
    <row r="16" spans="1:25" x14ac:dyDescent="0.2">
      <c r="B16" s="323" t="s">
        <v>53</v>
      </c>
      <c r="C16" s="323"/>
      <c r="D16" s="324" t="s">
        <v>92</v>
      </c>
      <c r="E16" s="324"/>
      <c r="F16" s="2"/>
      <c r="G16" s="339"/>
      <c r="H16" s="340"/>
      <c r="I16" s="340"/>
      <c r="J16" s="340"/>
      <c r="K16" s="340"/>
      <c r="L16" s="340"/>
      <c r="M16" s="340"/>
      <c r="N16" s="340"/>
      <c r="O16" s="341"/>
      <c r="P16" s="2"/>
    </row>
    <row r="17" spans="1:25" ht="23.45" customHeight="1" x14ac:dyDescent="0.2">
      <c r="B17" s="343" t="s">
        <v>54</v>
      </c>
      <c r="C17" s="344"/>
      <c r="D17" s="345"/>
      <c r="E17" s="345"/>
      <c r="F17" s="2"/>
      <c r="G17" s="39" t="s">
        <v>352</v>
      </c>
      <c r="H17" s="40"/>
      <c r="I17" s="40"/>
      <c r="J17" s="40"/>
      <c r="K17" s="40"/>
      <c r="L17" s="40"/>
      <c r="M17" s="40"/>
      <c r="N17" s="40"/>
      <c r="O17" s="41"/>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2" customFormat="1" ht="13.5" thickBot="1" x14ac:dyDescent="0.25">
      <c r="A20" s="31"/>
      <c r="B20" s="331" t="s">
        <v>55</v>
      </c>
      <c r="C20" s="332"/>
      <c r="D20" s="332"/>
      <c r="E20" s="332"/>
      <c r="F20" s="332"/>
      <c r="G20" s="332"/>
      <c r="H20" s="332"/>
      <c r="I20" s="332"/>
      <c r="J20" s="332"/>
      <c r="K20" s="332"/>
      <c r="L20" s="332"/>
      <c r="M20" s="332"/>
      <c r="N20" s="332"/>
      <c r="O20" s="332"/>
      <c r="P20" s="333"/>
      <c r="Q20" s="31"/>
      <c r="R20" s="31"/>
      <c r="S20" s="31"/>
      <c r="T20" s="31"/>
      <c r="U20" s="31"/>
      <c r="V20" s="31"/>
      <c r="W20" s="31"/>
      <c r="X20" s="31"/>
      <c r="Y20" s="31"/>
    </row>
    <row r="21" spans="1:25" ht="13.5" thickBot="1" x14ac:dyDescent="0.25">
      <c r="B21" s="9"/>
      <c r="C21" s="2"/>
      <c r="D21" s="2"/>
      <c r="E21" s="2"/>
      <c r="F21" s="2"/>
      <c r="G21" s="42" t="s">
        <v>56</v>
      </c>
      <c r="H21" s="2"/>
      <c r="J21" s="2"/>
      <c r="K21" s="2"/>
      <c r="L21" s="2"/>
      <c r="M21" s="2"/>
      <c r="N21" s="2"/>
      <c r="O21" s="2"/>
      <c r="P21" s="2"/>
    </row>
    <row r="22" spans="1:25" ht="13.5" thickBot="1" x14ac:dyDescent="0.25">
      <c r="B22" s="9"/>
      <c r="C22" s="258" t="s">
        <v>57</v>
      </c>
      <c r="D22" s="259" t="s">
        <v>58</v>
      </c>
      <c r="E22" s="259" t="s">
        <v>59</v>
      </c>
      <c r="F22" s="259" t="s">
        <v>60</v>
      </c>
      <c r="G22" s="259" t="s">
        <v>61</v>
      </c>
      <c r="H22" s="259" t="s">
        <v>62</v>
      </c>
      <c r="I22" s="260" t="s">
        <v>63</v>
      </c>
      <c r="J22" s="346" t="s">
        <v>64</v>
      </c>
      <c r="K22" s="347"/>
      <c r="L22" s="347"/>
      <c r="M22" s="347"/>
      <c r="N22" s="347"/>
      <c r="O22" s="347"/>
      <c r="P22" s="348"/>
    </row>
    <row r="23" spans="1:25" x14ac:dyDescent="0.2">
      <c r="B23" s="17">
        <f t="shared" ref="B23:B209" si="0">LEN(C23)</f>
        <v>16</v>
      </c>
      <c r="C23" s="249" t="s">
        <v>783</v>
      </c>
      <c r="D23" s="250"/>
      <c r="E23" s="251">
        <f>PS!C7</f>
        <v>3.7999999999999999E-2</v>
      </c>
      <c r="F23" s="251">
        <f>PS!D7</f>
        <v>3.7999999999999999E-2</v>
      </c>
      <c r="G23" s="251">
        <f>PS!E7</f>
        <v>3.7999999999999999E-2</v>
      </c>
      <c r="H23" s="252" t="s">
        <v>281</v>
      </c>
      <c r="I23" s="248">
        <v>1</v>
      </c>
      <c r="J23" s="338" t="s">
        <v>356</v>
      </c>
      <c r="K23" s="349"/>
      <c r="L23" s="349"/>
      <c r="M23" s="349"/>
      <c r="N23" s="349"/>
      <c r="O23" s="349"/>
      <c r="P23" s="350"/>
    </row>
    <row r="24" spans="1:25" ht="15" x14ac:dyDescent="0.25">
      <c r="B24" s="17">
        <f t="shared" si="0"/>
        <v>8</v>
      </c>
      <c r="C24" s="225" t="s">
        <v>228</v>
      </c>
      <c r="D24" s="45"/>
      <c r="E24" s="246">
        <f>PS!C8</f>
        <v>4946.2912912912916</v>
      </c>
      <c r="F24" s="246">
        <f>PS!D8</f>
        <v>4607.5050700033444</v>
      </c>
      <c r="G24" s="246">
        <f>PS!E8</f>
        <v>5285.0775125792388</v>
      </c>
      <c r="H24" s="228" t="s">
        <v>285</v>
      </c>
      <c r="I24" s="248">
        <v>2</v>
      </c>
      <c r="J24" s="338" t="s">
        <v>357</v>
      </c>
      <c r="K24" s="349"/>
      <c r="L24" s="349"/>
      <c r="M24" s="349"/>
      <c r="N24" s="349"/>
      <c r="O24" s="349"/>
      <c r="P24" s="351"/>
    </row>
    <row r="25" spans="1:25" ht="15" x14ac:dyDescent="0.25">
      <c r="B25" s="17">
        <f t="shared" si="0"/>
        <v>8</v>
      </c>
      <c r="C25" s="225" t="s">
        <v>229</v>
      </c>
      <c r="D25" s="45"/>
      <c r="E25" s="246">
        <f>PS!C9</f>
        <v>0</v>
      </c>
      <c r="F25" s="246">
        <f>PS!D9</f>
        <v>0</v>
      </c>
      <c r="G25" s="246">
        <f>PS!E9</f>
        <v>0</v>
      </c>
      <c r="H25" s="228" t="s">
        <v>285</v>
      </c>
      <c r="I25" s="248">
        <v>2</v>
      </c>
      <c r="J25" s="338" t="s">
        <v>358</v>
      </c>
      <c r="K25" s="349"/>
      <c r="L25" s="349"/>
      <c r="M25" s="349"/>
      <c r="N25" s="349"/>
      <c r="O25" s="349"/>
      <c r="P25" s="351"/>
    </row>
    <row r="26" spans="1:25" ht="15" x14ac:dyDescent="0.25">
      <c r="B26" s="17">
        <f t="shared" si="0"/>
        <v>7</v>
      </c>
      <c r="C26" s="225" t="s">
        <v>230</v>
      </c>
      <c r="D26" s="45"/>
      <c r="E26" s="246">
        <f>PS!C10</f>
        <v>0</v>
      </c>
      <c r="F26" s="246">
        <f>PS!D10</f>
        <v>0</v>
      </c>
      <c r="G26" s="246">
        <f>PS!E10</f>
        <v>0</v>
      </c>
      <c r="H26" s="228" t="s">
        <v>285</v>
      </c>
      <c r="I26" s="248">
        <v>2</v>
      </c>
      <c r="J26" s="338" t="s">
        <v>359</v>
      </c>
      <c r="K26" s="349"/>
      <c r="L26" s="349"/>
      <c r="M26" s="349"/>
      <c r="N26" s="349"/>
      <c r="O26" s="349"/>
      <c r="P26" s="351"/>
    </row>
    <row r="27" spans="1:25" ht="15" x14ac:dyDescent="0.25">
      <c r="B27" s="17">
        <f t="shared" si="0"/>
        <v>7</v>
      </c>
      <c r="C27" s="225" t="s">
        <v>231</v>
      </c>
      <c r="D27" s="45"/>
      <c r="E27" s="246">
        <f>PS!C11</f>
        <v>0</v>
      </c>
      <c r="F27" s="246">
        <f>PS!D11</f>
        <v>0</v>
      </c>
      <c r="G27" s="246">
        <f>PS!E11</f>
        <v>0</v>
      </c>
      <c r="H27" s="228" t="s">
        <v>285</v>
      </c>
      <c r="I27" s="248">
        <v>2</v>
      </c>
      <c r="J27" s="269" t="s">
        <v>360</v>
      </c>
      <c r="K27" s="269"/>
      <c r="L27" s="269"/>
      <c r="M27" s="269"/>
      <c r="N27" s="269"/>
      <c r="O27" s="269"/>
      <c r="P27" s="276"/>
    </row>
    <row r="28" spans="1:25" ht="15" x14ac:dyDescent="0.25">
      <c r="B28" s="17">
        <f t="shared" si="0"/>
        <v>7</v>
      </c>
      <c r="C28" s="225" t="s">
        <v>232</v>
      </c>
      <c r="D28" s="45"/>
      <c r="E28" s="246">
        <f>PS!C12</f>
        <v>0</v>
      </c>
      <c r="F28" s="246">
        <f>PS!D12</f>
        <v>0</v>
      </c>
      <c r="G28" s="246">
        <f>PS!E12</f>
        <v>0</v>
      </c>
      <c r="H28" s="228" t="s">
        <v>285</v>
      </c>
      <c r="I28" s="248">
        <v>2</v>
      </c>
      <c r="J28" s="269" t="s">
        <v>361</v>
      </c>
      <c r="K28" s="269"/>
      <c r="L28" s="269"/>
      <c r="M28" s="269"/>
      <c r="N28" s="269"/>
      <c r="O28" s="269"/>
      <c r="P28" s="276"/>
    </row>
    <row r="29" spans="1:25" ht="15" x14ac:dyDescent="0.25">
      <c r="B29" s="17">
        <f t="shared" si="0"/>
        <v>6</v>
      </c>
      <c r="C29" s="225" t="s">
        <v>233</v>
      </c>
      <c r="D29" s="45"/>
      <c r="E29" s="246">
        <f>PS!C13</f>
        <v>0.38316397228637433</v>
      </c>
      <c r="F29" s="246">
        <f>PS!D13</f>
        <v>0.35131914102001038</v>
      </c>
      <c r="G29" s="246">
        <f>PS!E13</f>
        <v>0.41500880355273828</v>
      </c>
      <c r="H29" s="228" t="s">
        <v>285</v>
      </c>
      <c r="I29" s="248">
        <v>2</v>
      </c>
      <c r="J29" s="269" t="s">
        <v>362</v>
      </c>
      <c r="K29" s="269"/>
      <c r="L29" s="269"/>
      <c r="M29" s="269"/>
      <c r="N29" s="269"/>
      <c r="O29" s="269"/>
      <c r="P29" s="276"/>
    </row>
    <row r="30" spans="1:25" ht="15" x14ac:dyDescent="0.25">
      <c r="B30" s="17">
        <f t="shared" si="0"/>
        <v>7</v>
      </c>
      <c r="C30" s="225" t="s">
        <v>234</v>
      </c>
      <c r="D30" s="45"/>
      <c r="E30" s="246">
        <f>PS!C14</f>
        <v>0</v>
      </c>
      <c r="F30" s="246">
        <f>PS!D14</f>
        <v>0</v>
      </c>
      <c r="G30" s="246">
        <f>PS!E14</f>
        <v>0</v>
      </c>
      <c r="H30" s="228" t="s">
        <v>285</v>
      </c>
      <c r="I30" s="248">
        <v>2</v>
      </c>
      <c r="J30" s="269" t="s">
        <v>363</v>
      </c>
      <c r="K30" s="269"/>
      <c r="L30" s="269"/>
      <c r="M30" s="269"/>
      <c r="N30" s="269"/>
      <c r="O30" s="269"/>
      <c r="P30" s="276"/>
    </row>
    <row r="31" spans="1:25" ht="15" x14ac:dyDescent="0.25">
      <c r="B31" s="17">
        <f t="shared" si="0"/>
        <v>7</v>
      </c>
      <c r="C31" s="225" t="s">
        <v>235</v>
      </c>
      <c r="D31" s="45"/>
      <c r="E31" s="246">
        <f>PS!C15</f>
        <v>0</v>
      </c>
      <c r="F31" s="246">
        <f>PS!D15</f>
        <v>0</v>
      </c>
      <c r="G31" s="246">
        <f>PS!E15</f>
        <v>0</v>
      </c>
      <c r="H31" s="228" t="s">
        <v>285</v>
      </c>
      <c r="I31" s="248">
        <v>2</v>
      </c>
      <c r="J31" s="269" t="s">
        <v>364</v>
      </c>
      <c r="K31" s="269"/>
      <c r="L31" s="269"/>
      <c r="M31" s="269"/>
      <c r="N31" s="269"/>
      <c r="O31" s="269"/>
      <c r="P31" s="276"/>
    </row>
    <row r="32" spans="1:25" ht="15" x14ac:dyDescent="0.25">
      <c r="B32" s="17">
        <f t="shared" si="0"/>
        <v>7</v>
      </c>
      <c r="C32" s="225" t="s">
        <v>236</v>
      </c>
      <c r="D32" s="45"/>
      <c r="E32" s="246">
        <f>PS!C16</f>
        <v>6.0409647058823515</v>
      </c>
      <c r="F32" s="246">
        <f>PS!D16</f>
        <v>5.3493173966403216</v>
      </c>
      <c r="G32" s="246">
        <f>PS!E16</f>
        <v>6.7326120151243813</v>
      </c>
      <c r="H32" s="228" t="s">
        <v>285</v>
      </c>
      <c r="I32" s="248">
        <v>2</v>
      </c>
      <c r="J32" s="269" t="s">
        <v>365</v>
      </c>
      <c r="K32" s="269"/>
      <c r="L32" s="269"/>
      <c r="M32" s="269"/>
      <c r="N32" s="269"/>
      <c r="O32" s="269"/>
      <c r="P32" s="276"/>
    </row>
    <row r="33" spans="2:16" ht="15" x14ac:dyDescent="0.25">
      <c r="B33" s="17">
        <f t="shared" si="0"/>
        <v>7</v>
      </c>
      <c r="C33" s="225" t="s">
        <v>237</v>
      </c>
      <c r="D33" s="45"/>
      <c r="E33" s="246">
        <f>PS!C17</f>
        <v>3380.3341291291295</v>
      </c>
      <c r="F33" s="246">
        <f>PS!D17</f>
        <v>3189.0629553253029</v>
      </c>
      <c r="G33" s="246">
        <f>PS!E17</f>
        <v>3571.605302932956</v>
      </c>
      <c r="H33" s="228" t="s">
        <v>285</v>
      </c>
      <c r="I33" s="248">
        <v>2</v>
      </c>
      <c r="J33" s="269" t="s">
        <v>366</v>
      </c>
      <c r="K33" s="269"/>
      <c r="L33" s="269"/>
      <c r="M33" s="269"/>
      <c r="N33" s="269"/>
      <c r="O33" s="269"/>
      <c r="P33" s="276"/>
    </row>
    <row r="34" spans="2:16" ht="15" x14ac:dyDescent="0.25">
      <c r="B34" s="17">
        <f t="shared" si="0"/>
        <v>7</v>
      </c>
      <c r="C34" s="225" t="s">
        <v>238</v>
      </c>
      <c r="D34" s="45"/>
      <c r="E34" s="246">
        <f>PS!C18</f>
        <v>0</v>
      </c>
      <c r="F34" s="246">
        <f>PS!D18</f>
        <v>0</v>
      </c>
      <c r="G34" s="246">
        <f>PS!E18</f>
        <v>0</v>
      </c>
      <c r="H34" s="228" t="s">
        <v>285</v>
      </c>
      <c r="I34" s="248">
        <v>2</v>
      </c>
      <c r="J34" s="269" t="s">
        <v>367</v>
      </c>
      <c r="K34" s="269"/>
      <c r="L34" s="269"/>
      <c r="M34" s="269"/>
      <c r="N34" s="269"/>
      <c r="O34" s="269"/>
      <c r="P34" s="276"/>
    </row>
    <row r="35" spans="2:16" ht="15" x14ac:dyDescent="0.25">
      <c r="B35" s="17">
        <f t="shared" si="0"/>
        <v>7</v>
      </c>
      <c r="C35" s="225" t="s">
        <v>239</v>
      </c>
      <c r="D35" s="45"/>
      <c r="E35" s="246">
        <f>PS!C19</f>
        <v>53.289563909774429</v>
      </c>
      <c r="F35" s="246">
        <f>PS!D19</f>
        <v>32.306071218424577</v>
      </c>
      <c r="G35" s="246">
        <f>PS!E19</f>
        <v>74.273056601124267</v>
      </c>
      <c r="H35" s="228" t="s">
        <v>285</v>
      </c>
      <c r="I35" s="248">
        <v>2</v>
      </c>
      <c r="J35" s="269" t="s">
        <v>368</v>
      </c>
      <c r="K35" s="269"/>
      <c r="L35" s="269"/>
      <c r="M35" s="269"/>
      <c r="N35" s="269"/>
      <c r="O35" s="269"/>
      <c r="P35" s="276"/>
    </row>
    <row r="36" spans="2:16" ht="15" x14ac:dyDescent="0.25">
      <c r="B36" s="17">
        <f t="shared" si="0"/>
        <v>7</v>
      </c>
      <c r="C36" s="225" t="s">
        <v>240</v>
      </c>
      <c r="D36" s="45"/>
      <c r="E36" s="246">
        <f>PS!C20</f>
        <v>0</v>
      </c>
      <c r="F36" s="246">
        <f>PS!D20</f>
        <v>0</v>
      </c>
      <c r="G36" s="246">
        <f>PS!E20</f>
        <v>0</v>
      </c>
      <c r="H36" s="228" t="s">
        <v>285</v>
      </c>
      <c r="I36" s="248">
        <v>2</v>
      </c>
      <c r="J36" s="269" t="s">
        <v>369</v>
      </c>
      <c r="K36" s="269"/>
      <c r="L36" s="269"/>
      <c r="M36" s="269"/>
      <c r="N36" s="269"/>
      <c r="O36" s="269"/>
      <c r="P36" s="276"/>
    </row>
    <row r="37" spans="2:16" ht="15" x14ac:dyDescent="0.25">
      <c r="B37" s="17">
        <f t="shared" si="0"/>
        <v>7</v>
      </c>
      <c r="C37" s="225" t="s">
        <v>241</v>
      </c>
      <c r="D37" s="45"/>
      <c r="E37" s="246">
        <f>PS!C21</f>
        <v>6.0727272727272658E-2</v>
      </c>
      <c r="F37" s="246">
        <f>PS!D21</f>
        <v>3.8614878811742553E-2</v>
      </c>
      <c r="G37" s="246">
        <f>PS!E21</f>
        <v>8.2839666642802762E-2</v>
      </c>
      <c r="H37" s="228" t="s">
        <v>285</v>
      </c>
      <c r="I37" s="248">
        <v>2</v>
      </c>
      <c r="J37" s="269" t="s">
        <v>370</v>
      </c>
      <c r="K37" s="269"/>
      <c r="L37" s="269"/>
      <c r="M37" s="269"/>
      <c r="N37" s="269"/>
      <c r="O37" s="269"/>
      <c r="P37" s="276"/>
    </row>
    <row r="38" spans="2:16" ht="15" x14ac:dyDescent="0.25">
      <c r="B38" s="17">
        <f t="shared" si="0"/>
        <v>7</v>
      </c>
      <c r="C38" s="225" t="s">
        <v>242</v>
      </c>
      <c r="D38" s="45"/>
      <c r="E38" s="246">
        <f>PS!C22</f>
        <v>8.6279069767441638E-2</v>
      </c>
      <c r="F38" s="246">
        <f>PS!D22</f>
        <v>5.4840421912074208E-2</v>
      </c>
      <c r="G38" s="246">
        <f>PS!E22</f>
        <v>0.11771771762280907</v>
      </c>
      <c r="H38" s="228" t="s">
        <v>285</v>
      </c>
      <c r="I38" s="248">
        <v>2</v>
      </c>
      <c r="J38" s="269" t="s">
        <v>371</v>
      </c>
      <c r="K38" s="269"/>
      <c r="L38" s="269"/>
      <c r="M38" s="269"/>
      <c r="N38" s="269"/>
      <c r="O38" s="269"/>
      <c r="P38" s="276"/>
    </row>
    <row r="39" spans="2:16" ht="15" x14ac:dyDescent="0.25">
      <c r="B39" s="17">
        <f t="shared" si="0"/>
        <v>6</v>
      </c>
      <c r="C39" s="225" t="s">
        <v>243</v>
      </c>
      <c r="D39" s="45"/>
      <c r="E39" s="246">
        <f>PS!C23</f>
        <v>0</v>
      </c>
      <c r="F39" s="246">
        <f>PS!D23</f>
        <v>0</v>
      </c>
      <c r="G39" s="246">
        <f>PS!E23</f>
        <v>0</v>
      </c>
      <c r="H39" s="228" t="s">
        <v>285</v>
      </c>
      <c r="I39" s="248">
        <v>2</v>
      </c>
      <c r="J39" s="269" t="s">
        <v>372</v>
      </c>
      <c r="K39" s="269"/>
      <c r="L39" s="269"/>
      <c r="M39" s="269"/>
      <c r="N39" s="269"/>
      <c r="O39" s="269"/>
      <c r="P39" s="276"/>
    </row>
    <row r="40" spans="2:16" ht="15" x14ac:dyDescent="0.25">
      <c r="B40" s="17">
        <f t="shared" si="0"/>
        <v>10</v>
      </c>
      <c r="C40" s="225" t="s">
        <v>244</v>
      </c>
      <c r="D40" s="45"/>
      <c r="E40" s="246">
        <f>PS!C24</f>
        <v>9.4232264150943337</v>
      </c>
      <c r="F40" s="246">
        <f>PS!D24</f>
        <v>7.7930324527848409</v>
      </c>
      <c r="G40" s="246">
        <f>PS!E24</f>
        <v>11.053420377403826</v>
      </c>
      <c r="H40" s="228" t="s">
        <v>285</v>
      </c>
      <c r="I40" s="248">
        <v>2</v>
      </c>
      <c r="J40" s="269" t="s">
        <v>373</v>
      </c>
      <c r="K40" s="269"/>
      <c r="L40" s="269"/>
      <c r="M40" s="269"/>
      <c r="N40" s="269"/>
      <c r="O40" s="269"/>
      <c r="P40" s="276"/>
    </row>
    <row r="41" spans="2:16" ht="15" x14ac:dyDescent="0.25">
      <c r="B41" s="17">
        <f t="shared" si="0"/>
        <v>9</v>
      </c>
      <c r="C41" s="226" t="s">
        <v>245</v>
      </c>
      <c r="D41" s="45"/>
      <c r="E41" s="246">
        <f>PS!C25</f>
        <v>3536.5556213017753</v>
      </c>
      <c r="F41" s="246">
        <f>PS!D25</f>
        <v>3311.5305283494199</v>
      </c>
      <c r="G41" s="246">
        <f>PS!E25</f>
        <v>3761.5807142541307</v>
      </c>
      <c r="H41" s="228" t="s">
        <v>285</v>
      </c>
      <c r="I41" s="248">
        <v>2</v>
      </c>
      <c r="J41" s="269" t="s">
        <v>374</v>
      </c>
      <c r="K41" s="269"/>
      <c r="L41" s="269"/>
      <c r="M41" s="269"/>
      <c r="N41" s="269"/>
      <c r="O41" s="269"/>
      <c r="P41" s="276"/>
    </row>
    <row r="42" spans="2:16" ht="15" x14ac:dyDescent="0.25">
      <c r="B42" s="17">
        <f t="shared" si="0"/>
        <v>7</v>
      </c>
      <c r="C42" s="225" t="s">
        <v>246</v>
      </c>
      <c r="D42" s="45"/>
      <c r="E42" s="246">
        <f>PS!C26</f>
        <v>0</v>
      </c>
      <c r="F42" s="246">
        <f>PS!D26</f>
        <v>0</v>
      </c>
      <c r="G42" s="246">
        <f>PS!E26</f>
        <v>0</v>
      </c>
      <c r="H42" s="228" t="s">
        <v>285</v>
      </c>
      <c r="I42" s="248">
        <v>2</v>
      </c>
      <c r="J42" s="269" t="s">
        <v>375</v>
      </c>
      <c r="K42" s="269"/>
      <c r="L42" s="269"/>
      <c r="M42" s="269"/>
      <c r="N42" s="269"/>
      <c r="O42" s="269"/>
      <c r="P42" s="276"/>
    </row>
    <row r="43" spans="2:16" ht="15" x14ac:dyDescent="0.25">
      <c r="B43" s="17">
        <f t="shared" si="0"/>
        <v>6</v>
      </c>
      <c r="C43" s="226" t="s">
        <v>247</v>
      </c>
      <c r="D43" s="45"/>
      <c r="E43" s="246">
        <f>PS!C27</f>
        <v>0</v>
      </c>
      <c r="F43" s="246">
        <f>PS!D27</f>
        <v>0</v>
      </c>
      <c r="G43" s="246">
        <f>PS!E27</f>
        <v>0</v>
      </c>
      <c r="H43" s="228" t="s">
        <v>285</v>
      </c>
      <c r="I43" s="248">
        <v>2</v>
      </c>
      <c r="J43" s="269" t="s">
        <v>376</v>
      </c>
      <c r="K43" s="269"/>
      <c r="L43" s="269"/>
      <c r="M43" s="269"/>
      <c r="N43" s="269"/>
      <c r="O43" s="269"/>
      <c r="P43" s="276"/>
    </row>
    <row r="44" spans="2:16" ht="15" x14ac:dyDescent="0.25">
      <c r="B44" s="17">
        <f t="shared" si="0"/>
        <v>6</v>
      </c>
      <c r="C44" s="225" t="s">
        <v>248</v>
      </c>
      <c r="D44" s="45"/>
      <c r="E44" s="246">
        <f>PS!C28</f>
        <v>15.892834645669287</v>
      </c>
      <c r="F44" s="246">
        <f>PS!D28</f>
        <v>13.483361178978205</v>
      </c>
      <c r="G44" s="246">
        <f>PS!E28</f>
        <v>18.302308112360368</v>
      </c>
      <c r="H44" s="228" t="s">
        <v>285</v>
      </c>
      <c r="I44" s="248">
        <v>2</v>
      </c>
      <c r="J44" s="269" t="s">
        <v>377</v>
      </c>
      <c r="K44" s="269"/>
      <c r="L44" s="269"/>
      <c r="M44" s="269"/>
      <c r="N44" s="269"/>
      <c r="O44" s="269"/>
      <c r="P44" s="276"/>
    </row>
    <row r="45" spans="2:16" ht="15" x14ac:dyDescent="0.25">
      <c r="B45" s="17">
        <f t="shared" si="0"/>
        <v>7</v>
      </c>
      <c r="C45" s="225" t="s">
        <v>249</v>
      </c>
      <c r="D45" s="45"/>
      <c r="E45" s="246">
        <f>PS!C29</f>
        <v>0</v>
      </c>
      <c r="F45" s="246">
        <f>PS!D29</f>
        <v>0</v>
      </c>
      <c r="G45" s="246">
        <f>PS!E29</f>
        <v>0</v>
      </c>
      <c r="H45" s="228" t="s">
        <v>285</v>
      </c>
      <c r="I45" s="248">
        <v>2</v>
      </c>
      <c r="J45" s="269" t="s">
        <v>378</v>
      </c>
      <c r="K45" s="269"/>
      <c r="L45" s="269"/>
      <c r="M45" s="269"/>
      <c r="N45" s="269"/>
      <c r="O45" s="269"/>
      <c r="P45" s="276"/>
    </row>
    <row r="46" spans="2:16" ht="15" x14ac:dyDescent="0.25">
      <c r="B46" s="17">
        <f t="shared" si="0"/>
        <v>7</v>
      </c>
      <c r="C46" s="225" t="s">
        <v>250</v>
      </c>
      <c r="D46" s="45"/>
      <c r="E46" s="246">
        <f>PS!C30</f>
        <v>635.65278713629402</v>
      </c>
      <c r="F46" s="246">
        <f>PS!D30</f>
        <v>508.28139476424963</v>
      </c>
      <c r="G46" s="246">
        <f>PS!E30</f>
        <v>763.02417950833842</v>
      </c>
      <c r="H46" s="228" t="s">
        <v>285</v>
      </c>
      <c r="I46" s="248">
        <v>2</v>
      </c>
      <c r="J46" s="269" t="s">
        <v>379</v>
      </c>
      <c r="K46" s="269"/>
      <c r="L46" s="269"/>
      <c r="M46" s="269"/>
      <c r="N46" s="269"/>
      <c r="O46" s="269"/>
      <c r="P46" s="276"/>
    </row>
    <row r="47" spans="2:16" ht="15" x14ac:dyDescent="0.25">
      <c r="B47" s="17">
        <f t="shared" si="0"/>
        <v>7</v>
      </c>
      <c r="C47" s="225" t="s">
        <v>251</v>
      </c>
      <c r="D47" s="45"/>
      <c r="E47" s="246">
        <f>PS!C31</f>
        <v>0.13779569892473134</v>
      </c>
      <c r="F47" s="246">
        <f>PS!D31</f>
        <v>0.12070571077018329</v>
      </c>
      <c r="G47" s="246">
        <f>PS!E31</f>
        <v>0.15488568707927941</v>
      </c>
      <c r="H47" s="228" t="s">
        <v>285</v>
      </c>
      <c r="I47" s="248">
        <v>2</v>
      </c>
      <c r="J47" s="269" t="s">
        <v>380</v>
      </c>
      <c r="K47" s="269"/>
      <c r="L47" s="269"/>
      <c r="M47" s="269"/>
      <c r="N47" s="269"/>
      <c r="O47" s="269"/>
      <c r="P47" s="276"/>
    </row>
    <row r="48" spans="2:16" ht="15" x14ac:dyDescent="0.25">
      <c r="B48" s="17">
        <f t="shared" si="0"/>
        <v>7</v>
      </c>
      <c r="C48" s="225" t="s">
        <v>252</v>
      </c>
      <c r="D48" s="45"/>
      <c r="E48" s="246">
        <f>PS!C32</f>
        <v>0</v>
      </c>
      <c r="F48" s="246">
        <f>PS!D32</f>
        <v>0</v>
      </c>
      <c r="G48" s="246">
        <f>PS!E32</f>
        <v>0</v>
      </c>
      <c r="H48" s="228" t="s">
        <v>285</v>
      </c>
      <c r="I48" s="248">
        <v>2</v>
      </c>
      <c r="J48" s="269" t="s">
        <v>381</v>
      </c>
      <c r="K48" s="269"/>
      <c r="L48" s="269"/>
      <c r="M48" s="269"/>
      <c r="N48" s="269"/>
      <c r="O48" s="269"/>
      <c r="P48" s="276"/>
    </row>
    <row r="49" spans="2:16" ht="15" x14ac:dyDescent="0.25">
      <c r="B49" s="17">
        <f t="shared" si="0"/>
        <v>8</v>
      </c>
      <c r="C49" s="225" t="s">
        <v>253</v>
      </c>
      <c r="D49" s="45"/>
      <c r="E49" s="246">
        <f>PS!C33</f>
        <v>0</v>
      </c>
      <c r="F49" s="246">
        <f>PS!D33</f>
        <v>0</v>
      </c>
      <c r="G49" s="246">
        <f>PS!E33</f>
        <v>0</v>
      </c>
      <c r="H49" s="228" t="s">
        <v>285</v>
      </c>
      <c r="I49" s="248">
        <v>2</v>
      </c>
      <c r="J49" s="269" t="s">
        <v>382</v>
      </c>
      <c r="K49" s="269"/>
      <c r="L49" s="269"/>
      <c r="M49" s="269"/>
      <c r="N49" s="269"/>
      <c r="O49" s="269"/>
      <c r="P49" s="276"/>
    </row>
    <row r="50" spans="2:16" ht="15" x14ac:dyDescent="0.25">
      <c r="B50" s="17">
        <f t="shared" si="0"/>
        <v>8</v>
      </c>
      <c r="C50" s="225" t="s">
        <v>254</v>
      </c>
      <c r="D50" s="45"/>
      <c r="E50" s="246">
        <f>PS!C34</f>
        <v>0</v>
      </c>
      <c r="F50" s="246">
        <f>PS!D34</f>
        <v>0</v>
      </c>
      <c r="G50" s="246">
        <f>PS!E34</f>
        <v>0</v>
      </c>
      <c r="H50" s="228" t="s">
        <v>285</v>
      </c>
      <c r="I50" s="248">
        <v>2</v>
      </c>
      <c r="J50" s="269" t="s">
        <v>383</v>
      </c>
      <c r="K50" s="269"/>
      <c r="L50" s="269"/>
      <c r="M50" s="269"/>
      <c r="N50" s="269"/>
      <c r="O50" s="269"/>
      <c r="P50" s="276"/>
    </row>
    <row r="51" spans="2:16" ht="15" x14ac:dyDescent="0.25">
      <c r="B51" s="17">
        <f t="shared" si="0"/>
        <v>11</v>
      </c>
      <c r="C51" s="225" t="s">
        <v>255</v>
      </c>
      <c r="D51" s="45"/>
      <c r="E51" s="246">
        <f>PS!C35</f>
        <v>0</v>
      </c>
      <c r="F51" s="246">
        <f>PS!D35</f>
        <v>0</v>
      </c>
      <c r="G51" s="246">
        <f>PS!E35</f>
        <v>0</v>
      </c>
      <c r="H51" s="228" t="s">
        <v>285</v>
      </c>
      <c r="I51" s="248">
        <v>2</v>
      </c>
      <c r="J51" s="269" t="s">
        <v>384</v>
      </c>
      <c r="K51" s="269"/>
      <c r="L51" s="269"/>
      <c r="M51" s="269"/>
      <c r="N51" s="269"/>
      <c r="O51" s="269"/>
      <c r="P51" s="276"/>
    </row>
    <row r="52" spans="2:16" ht="15" x14ac:dyDescent="0.25">
      <c r="B52" s="17">
        <f t="shared" si="0"/>
        <v>8</v>
      </c>
      <c r="C52" s="225" t="s">
        <v>256</v>
      </c>
      <c r="D52" s="45"/>
      <c r="E52" s="246">
        <f>PS!C36</f>
        <v>0</v>
      </c>
      <c r="F52" s="246">
        <f>PS!D36</f>
        <v>0</v>
      </c>
      <c r="G52" s="246">
        <f>PS!E36</f>
        <v>0</v>
      </c>
      <c r="H52" s="228" t="s">
        <v>285</v>
      </c>
      <c r="I52" s="248">
        <v>2</v>
      </c>
      <c r="J52" s="269" t="s">
        <v>385</v>
      </c>
      <c r="K52" s="269"/>
      <c r="L52" s="269"/>
      <c r="M52" s="269"/>
      <c r="N52" s="269"/>
      <c r="O52" s="269"/>
      <c r="P52" s="276"/>
    </row>
    <row r="53" spans="2:16" ht="15" x14ac:dyDescent="0.25">
      <c r="B53" s="17">
        <f t="shared" si="0"/>
        <v>8</v>
      </c>
      <c r="C53" s="225" t="s">
        <v>257</v>
      </c>
      <c r="D53" s="45"/>
      <c r="E53" s="246">
        <f>PS!C37</f>
        <v>0</v>
      </c>
      <c r="F53" s="246">
        <f>PS!D37</f>
        <v>0</v>
      </c>
      <c r="G53" s="246">
        <f>PS!E37</f>
        <v>0</v>
      </c>
      <c r="H53" s="228" t="s">
        <v>285</v>
      </c>
      <c r="I53" s="248">
        <v>2</v>
      </c>
      <c r="J53" s="269" t="s">
        <v>386</v>
      </c>
      <c r="K53" s="269"/>
      <c r="L53" s="269"/>
      <c r="M53" s="269"/>
      <c r="N53" s="269"/>
      <c r="O53" s="269"/>
      <c r="P53" s="276"/>
    </row>
    <row r="54" spans="2:16" ht="15" x14ac:dyDescent="0.25">
      <c r="B54" s="17">
        <f t="shared" si="0"/>
        <v>7</v>
      </c>
      <c r="C54" s="225" t="s">
        <v>258</v>
      </c>
      <c r="D54" s="45"/>
      <c r="E54" s="246">
        <f>PS!C38</f>
        <v>1610.3249099099094</v>
      </c>
      <c r="F54" s="246">
        <f>PS!D38</f>
        <v>1510.8711785160342</v>
      </c>
      <c r="G54" s="246">
        <f>PS!E38</f>
        <v>1709.7786413037845</v>
      </c>
      <c r="H54" s="228" t="s">
        <v>285</v>
      </c>
      <c r="I54" s="248">
        <v>2</v>
      </c>
      <c r="J54" s="269" t="s">
        <v>387</v>
      </c>
      <c r="K54" s="269"/>
      <c r="L54" s="269"/>
      <c r="M54" s="269"/>
      <c r="N54" s="269"/>
      <c r="O54" s="269"/>
      <c r="P54" s="276"/>
    </row>
    <row r="55" spans="2:16" ht="15" x14ac:dyDescent="0.25">
      <c r="B55" s="17">
        <f t="shared" si="0"/>
        <v>7</v>
      </c>
      <c r="C55" s="225" t="s">
        <v>259</v>
      </c>
      <c r="D55" s="45"/>
      <c r="E55" s="246">
        <f>PS!C39</f>
        <v>0</v>
      </c>
      <c r="F55" s="246">
        <f>PS!D39</f>
        <v>0</v>
      </c>
      <c r="G55" s="246">
        <f>PS!E39</f>
        <v>0</v>
      </c>
      <c r="H55" s="228" t="s">
        <v>285</v>
      </c>
      <c r="I55" s="248">
        <v>2</v>
      </c>
      <c r="J55" s="269" t="s">
        <v>388</v>
      </c>
      <c r="K55" s="269"/>
      <c r="L55" s="269"/>
      <c r="M55" s="269"/>
      <c r="N55" s="269"/>
      <c r="O55" s="269"/>
      <c r="P55" s="276"/>
    </row>
    <row r="56" spans="2:16" ht="15" x14ac:dyDescent="0.25">
      <c r="B56" s="17">
        <f t="shared" si="0"/>
        <v>8</v>
      </c>
      <c r="C56" s="225" t="s">
        <v>260</v>
      </c>
      <c r="D56" s="45"/>
      <c r="E56" s="246">
        <f>PS!C40</f>
        <v>0</v>
      </c>
      <c r="F56" s="246">
        <f>PS!D40</f>
        <v>0</v>
      </c>
      <c r="G56" s="246">
        <f>PS!E40</f>
        <v>0</v>
      </c>
      <c r="H56" s="228" t="s">
        <v>285</v>
      </c>
      <c r="I56" s="248">
        <v>2</v>
      </c>
      <c r="J56" s="269" t="s">
        <v>389</v>
      </c>
      <c r="K56" s="269"/>
      <c r="L56" s="269"/>
      <c r="M56" s="269"/>
      <c r="N56" s="269"/>
      <c r="O56" s="269"/>
      <c r="P56" s="276"/>
    </row>
    <row r="57" spans="2:16" ht="15" x14ac:dyDescent="0.25">
      <c r="B57" s="17">
        <f t="shared" si="0"/>
        <v>7</v>
      </c>
      <c r="C57" s="225" t="s">
        <v>261</v>
      </c>
      <c r="D57" s="45"/>
      <c r="E57" s="246">
        <f>PS!C41</f>
        <v>0</v>
      </c>
      <c r="F57" s="246">
        <f>PS!D41</f>
        <v>0</v>
      </c>
      <c r="G57" s="246">
        <f>PS!E41</f>
        <v>0</v>
      </c>
      <c r="H57" s="228" t="s">
        <v>285</v>
      </c>
      <c r="I57" s="248">
        <v>2</v>
      </c>
      <c r="J57" s="269" t="s">
        <v>390</v>
      </c>
      <c r="K57" s="269"/>
      <c r="L57" s="269"/>
      <c r="M57" s="269"/>
      <c r="N57" s="269"/>
      <c r="O57" s="269"/>
      <c r="P57" s="276"/>
    </row>
    <row r="58" spans="2:16" ht="15" x14ac:dyDescent="0.25">
      <c r="B58" s="17">
        <f t="shared" si="0"/>
        <v>6</v>
      </c>
      <c r="C58" s="225" t="s">
        <v>262</v>
      </c>
      <c r="D58" s="45"/>
      <c r="E58" s="246">
        <f>PS!C42</f>
        <v>0</v>
      </c>
      <c r="F58" s="246">
        <f>PS!D42</f>
        <v>0</v>
      </c>
      <c r="G58" s="246">
        <f>PS!E42</f>
        <v>0</v>
      </c>
      <c r="H58" s="228" t="s">
        <v>285</v>
      </c>
      <c r="I58" s="248">
        <v>2</v>
      </c>
      <c r="J58" s="269" t="s">
        <v>391</v>
      </c>
      <c r="K58" s="269"/>
      <c r="L58" s="269"/>
      <c r="M58" s="269"/>
      <c r="N58" s="269"/>
      <c r="O58" s="269"/>
      <c r="P58" s="276"/>
    </row>
    <row r="59" spans="2:16" ht="15" x14ac:dyDescent="0.25">
      <c r="B59" s="17">
        <f t="shared" si="0"/>
        <v>8</v>
      </c>
      <c r="C59" s="225" t="s">
        <v>263</v>
      </c>
      <c r="D59" s="45"/>
      <c r="E59" s="246">
        <f>PS!C43</f>
        <v>0</v>
      </c>
      <c r="F59" s="246">
        <f>PS!D43</f>
        <v>0</v>
      </c>
      <c r="G59" s="246">
        <f>PS!E43</f>
        <v>0</v>
      </c>
      <c r="H59" s="228" t="s">
        <v>285</v>
      </c>
      <c r="I59" s="248">
        <v>2</v>
      </c>
      <c r="J59" s="269" t="s">
        <v>392</v>
      </c>
      <c r="K59" s="269"/>
      <c r="L59" s="269"/>
      <c r="M59" s="269"/>
      <c r="N59" s="269"/>
      <c r="O59" s="269"/>
      <c r="P59" s="276"/>
    </row>
    <row r="60" spans="2:16" ht="15" x14ac:dyDescent="0.25">
      <c r="B60" s="17">
        <f t="shared" si="0"/>
        <v>8</v>
      </c>
      <c r="C60" s="225" t="s">
        <v>264</v>
      </c>
      <c r="D60" s="45"/>
      <c r="E60" s="246">
        <f>PS!C44</f>
        <v>57.207060810810823</v>
      </c>
      <c r="F60" s="246">
        <f>PS!D44</f>
        <v>36.963930928609074</v>
      </c>
      <c r="G60" s="246">
        <f>PS!E44</f>
        <v>77.450190693012573</v>
      </c>
      <c r="H60" s="228" t="s">
        <v>285</v>
      </c>
      <c r="I60" s="248">
        <v>2</v>
      </c>
      <c r="J60" s="269" t="s">
        <v>393</v>
      </c>
      <c r="K60" s="269"/>
      <c r="L60" s="269"/>
      <c r="M60" s="269"/>
      <c r="N60" s="269"/>
      <c r="O60" s="269"/>
      <c r="P60" s="276"/>
    </row>
    <row r="61" spans="2:16" ht="15" x14ac:dyDescent="0.25">
      <c r="B61" s="17">
        <f t="shared" si="0"/>
        <v>7</v>
      </c>
      <c r="C61" s="225" t="s">
        <v>265</v>
      </c>
      <c r="D61" s="45"/>
      <c r="E61" s="246">
        <f>PS!C45</f>
        <v>0</v>
      </c>
      <c r="F61" s="246">
        <f>PS!D45</f>
        <v>0</v>
      </c>
      <c r="G61" s="246">
        <f>PS!E45</f>
        <v>0</v>
      </c>
      <c r="H61" s="228" t="s">
        <v>285</v>
      </c>
      <c r="I61" s="248">
        <v>2</v>
      </c>
      <c r="J61" s="269" t="s">
        <v>394</v>
      </c>
      <c r="K61" s="269"/>
      <c r="L61" s="269"/>
      <c r="M61" s="269"/>
      <c r="N61" s="269"/>
      <c r="O61" s="269"/>
      <c r="P61" s="276"/>
    </row>
    <row r="62" spans="2:16" ht="15" x14ac:dyDescent="0.25">
      <c r="B62" s="17">
        <f t="shared" si="0"/>
        <v>7</v>
      </c>
      <c r="C62" s="225" t="s">
        <v>266</v>
      </c>
      <c r="D62" s="45"/>
      <c r="E62" s="246">
        <f>PS!C46</f>
        <v>0</v>
      </c>
      <c r="F62" s="246">
        <f>PS!D46</f>
        <v>0</v>
      </c>
      <c r="G62" s="246">
        <f>PS!E46</f>
        <v>0</v>
      </c>
      <c r="H62" s="228" t="s">
        <v>285</v>
      </c>
      <c r="I62" s="248">
        <v>2</v>
      </c>
      <c r="J62" s="269" t="s">
        <v>395</v>
      </c>
      <c r="K62" s="269"/>
      <c r="L62" s="269"/>
      <c r="M62" s="269"/>
      <c r="N62" s="269"/>
      <c r="O62" s="269"/>
      <c r="P62" s="276"/>
    </row>
    <row r="63" spans="2:16" ht="15" x14ac:dyDescent="0.25">
      <c r="B63" s="17">
        <f t="shared" si="0"/>
        <v>7</v>
      </c>
      <c r="C63" s="226" t="s">
        <v>267</v>
      </c>
      <c r="D63" s="45"/>
      <c r="E63" s="246">
        <f>PS!C47</f>
        <v>0</v>
      </c>
      <c r="F63" s="246">
        <f>PS!D47</f>
        <v>0</v>
      </c>
      <c r="G63" s="246">
        <f>PS!E47</f>
        <v>0</v>
      </c>
      <c r="H63" s="228" t="s">
        <v>285</v>
      </c>
      <c r="I63" s="248">
        <v>2</v>
      </c>
      <c r="J63" s="269" t="s">
        <v>396</v>
      </c>
      <c r="K63" s="269"/>
      <c r="L63" s="269"/>
      <c r="M63" s="269"/>
      <c r="N63" s="269"/>
      <c r="O63" s="269"/>
      <c r="P63" s="276"/>
    </row>
    <row r="64" spans="2:16" ht="15" x14ac:dyDescent="0.25">
      <c r="B64" s="17">
        <f t="shared" si="0"/>
        <v>7</v>
      </c>
      <c r="C64" s="225" t="s">
        <v>268</v>
      </c>
      <c r="D64" s="45"/>
      <c r="E64" s="246">
        <f>PS!C48</f>
        <v>0</v>
      </c>
      <c r="F64" s="246">
        <f>PS!D48</f>
        <v>0</v>
      </c>
      <c r="G64" s="246">
        <f>PS!E48</f>
        <v>0</v>
      </c>
      <c r="H64" s="228" t="s">
        <v>285</v>
      </c>
      <c r="I64" s="248">
        <v>2</v>
      </c>
      <c r="J64" s="269" t="s">
        <v>397</v>
      </c>
      <c r="K64" s="269"/>
      <c r="L64" s="269"/>
      <c r="M64" s="269"/>
      <c r="N64" s="269"/>
      <c r="O64" s="269"/>
      <c r="P64" s="276"/>
    </row>
    <row r="65" spans="2:16" ht="15" x14ac:dyDescent="0.25">
      <c r="B65" s="17">
        <f t="shared" si="0"/>
        <v>7</v>
      </c>
      <c r="C65" s="225" t="s">
        <v>269</v>
      </c>
      <c r="D65" s="45"/>
      <c r="E65" s="246">
        <f>PS!C49</f>
        <v>0</v>
      </c>
      <c r="F65" s="246">
        <f>PS!D49</f>
        <v>0</v>
      </c>
      <c r="G65" s="246">
        <f>PS!E49</f>
        <v>0</v>
      </c>
      <c r="H65" s="228" t="s">
        <v>285</v>
      </c>
      <c r="I65" s="248">
        <v>2</v>
      </c>
      <c r="J65" s="269" t="s">
        <v>398</v>
      </c>
      <c r="K65" s="269"/>
      <c r="L65" s="269"/>
      <c r="M65" s="269"/>
      <c r="N65" s="269"/>
      <c r="O65" s="269"/>
      <c r="P65" s="276"/>
    </row>
    <row r="66" spans="2:16" ht="15" x14ac:dyDescent="0.25">
      <c r="B66" s="17">
        <f t="shared" si="0"/>
        <v>7</v>
      </c>
      <c r="C66" s="225" t="s">
        <v>270</v>
      </c>
      <c r="D66" s="45"/>
      <c r="E66" s="246">
        <f>PS!C50</f>
        <v>0</v>
      </c>
      <c r="F66" s="246">
        <f>PS!D50</f>
        <v>0</v>
      </c>
      <c r="G66" s="246">
        <f>PS!E50</f>
        <v>0</v>
      </c>
      <c r="H66" s="228" t="s">
        <v>285</v>
      </c>
      <c r="I66" s="248">
        <v>2</v>
      </c>
      <c r="J66" s="269" t="s">
        <v>399</v>
      </c>
      <c r="K66" s="269"/>
      <c r="L66" s="269"/>
      <c r="M66" s="269"/>
      <c r="N66" s="269"/>
      <c r="O66" s="269"/>
      <c r="P66" s="276"/>
    </row>
    <row r="67" spans="2:16" ht="15" x14ac:dyDescent="0.25">
      <c r="B67" s="17">
        <f t="shared" si="0"/>
        <v>7</v>
      </c>
      <c r="C67" s="225" t="s">
        <v>271</v>
      </c>
      <c r="D67" s="45"/>
      <c r="E67" s="246">
        <f>PS!C51</f>
        <v>0</v>
      </c>
      <c r="F67" s="246">
        <f>PS!D51</f>
        <v>0</v>
      </c>
      <c r="G67" s="246">
        <f>PS!E51</f>
        <v>0</v>
      </c>
      <c r="H67" s="228" t="s">
        <v>285</v>
      </c>
      <c r="I67" s="248">
        <v>2</v>
      </c>
      <c r="J67" s="269" t="s">
        <v>400</v>
      </c>
      <c r="K67" s="269"/>
      <c r="L67" s="269"/>
      <c r="M67" s="269"/>
      <c r="N67" s="269"/>
      <c r="O67" s="269"/>
      <c r="P67" s="276"/>
    </row>
    <row r="68" spans="2:16" ht="15" x14ac:dyDescent="0.25">
      <c r="B68" s="17">
        <f t="shared" si="0"/>
        <v>7</v>
      </c>
      <c r="C68" s="225" t="s">
        <v>272</v>
      </c>
      <c r="D68" s="45"/>
      <c r="E68" s="246">
        <f>PS!C52</f>
        <v>0</v>
      </c>
      <c r="F68" s="246">
        <f>PS!D52</f>
        <v>0</v>
      </c>
      <c r="G68" s="246">
        <f>PS!E52</f>
        <v>0</v>
      </c>
      <c r="H68" s="228" t="s">
        <v>285</v>
      </c>
      <c r="I68" s="248">
        <v>2</v>
      </c>
      <c r="J68" s="269" t="s">
        <v>401</v>
      </c>
      <c r="K68" s="269"/>
      <c r="L68" s="269"/>
      <c r="M68" s="269"/>
      <c r="N68" s="269"/>
      <c r="O68" s="269"/>
      <c r="P68" s="276"/>
    </row>
    <row r="69" spans="2:16" ht="15" x14ac:dyDescent="0.25">
      <c r="B69" s="17">
        <f t="shared" si="0"/>
        <v>12</v>
      </c>
      <c r="C69" s="225" t="s">
        <v>273</v>
      </c>
      <c r="D69" s="45"/>
      <c r="E69" s="246">
        <f>PS!C53</f>
        <v>0</v>
      </c>
      <c r="F69" s="246">
        <f>PS!D53</f>
        <v>0</v>
      </c>
      <c r="G69" s="246">
        <f>PS!E53</f>
        <v>0</v>
      </c>
      <c r="H69" s="228" t="s">
        <v>285</v>
      </c>
      <c r="I69" s="248">
        <v>2</v>
      </c>
      <c r="J69" s="269" t="s">
        <v>402</v>
      </c>
      <c r="K69" s="269"/>
      <c r="L69" s="269"/>
      <c r="M69" s="269"/>
      <c r="N69" s="269"/>
      <c r="O69" s="269"/>
      <c r="P69" s="276"/>
    </row>
    <row r="70" spans="2:16" ht="15" x14ac:dyDescent="0.25">
      <c r="B70" s="17">
        <f t="shared" si="0"/>
        <v>12</v>
      </c>
      <c r="C70" s="225" t="s">
        <v>274</v>
      </c>
      <c r="D70" s="45"/>
      <c r="E70" s="246">
        <f>PS!C54</f>
        <v>0</v>
      </c>
      <c r="F70" s="246">
        <f>PS!D54</f>
        <v>0</v>
      </c>
      <c r="G70" s="246">
        <f>PS!E54</f>
        <v>0</v>
      </c>
      <c r="H70" s="228" t="s">
        <v>285</v>
      </c>
      <c r="I70" s="248">
        <v>2</v>
      </c>
      <c r="J70" s="269" t="s">
        <v>403</v>
      </c>
      <c r="K70" s="269"/>
      <c r="L70" s="269"/>
      <c r="M70" s="269"/>
      <c r="N70" s="269"/>
      <c r="O70" s="269"/>
      <c r="P70" s="276"/>
    </row>
    <row r="71" spans="2:16" ht="15" x14ac:dyDescent="0.25">
      <c r="B71" s="17">
        <f t="shared" si="0"/>
        <v>8</v>
      </c>
      <c r="C71" s="225" t="s">
        <v>275</v>
      </c>
      <c r="D71" s="45"/>
      <c r="E71" s="246">
        <f>PS!C55</f>
        <v>0</v>
      </c>
      <c r="F71" s="246">
        <f>PS!D55</f>
        <v>0</v>
      </c>
      <c r="G71" s="246">
        <f>PS!E55</f>
        <v>0</v>
      </c>
      <c r="H71" s="228" t="s">
        <v>285</v>
      </c>
      <c r="I71" s="248">
        <v>2</v>
      </c>
      <c r="J71" s="269" t="s">
        <v>404</v>
      </c>
      <c r="K71" s="269"/>
      <c r="L71" s="269"/>
      <c r="M71" s="269"/>
      <c r="N71" s="269"/>
      <c r="O71" s="269"/>
      <c r="P71" s="276"/>
    </row>
    <row r="72" spans="2:16" ht="15" x14ac:dyDescent="0.25">
      <c r="B72" s="17">
        <f t="shared" si="0"/>
        <v>7</v>
      </c>
      <c r="C72" s="225" t="s">
        <v>276</v>
      </c>
      <c r="D72" s="45"/>
      <c r="E72" s="246">
        <f>PS!C56</f>
        <v>0</v>
      </c>
      <c r="F72" s="246">
        <f>PS!D56</f>
        <v>0</v>
      </c>
      <c r="G72" s="246">
        <f>PS!E56</f>
        <v>0</v>
      </c>
      <c r="H72" s="228" t="s">
        <v>285</v>
      </c>
      <c r="I72" s="248">
        <v>2</v>
      </c>
      <c r="J72" s="269" t="s">
        <v>405</v>
      </c>
      <c r="K72" s="269"/>
      <c r="L72" s="269"/>
      <c r="M72" s="269"/>
      <c r="N72" s="269"/>
      <c r="O72" s="269"/>
      <c r="P72" s="276"/>
    </row>
    <row r="73" spans="2:16" ht="15" x14ac:dyDescent="0.25">
      <c r="B73" s="17">
        <f t="shared" si="0"/>
        <v>12</v>
      </c>
      <c r="C73" s="225" t="s">
        <v>277</v>
      </c>
      <c r="D73" s="45"/>
      <c r="E73" s="246">
        <f>PS!C57</f>
        <v>0</v>
      </c>
      <c r="F73" s="246">
        <f>PS!D57</f>
        <v>0</v>
      </c>
      <c r="G73" s="246">
        <f>PS!E57</f>
        <v>0</v>
      </c>
      <c r="H73" s="228" t="s">
        <v>285</v>
      </c>
      <c r="I73" s="248">
        <v>2</v>
      </c>
      <c r="J73" s="269" t="s">
        <v>406</v>
      </c>
      <c r="K73" s="269"/>
      <c r="L73" s="269"/>
      <c r="M73" s="269"/>
      <c r="N73" s="269"/>
      <c r="O73" s="269"/>
      <c r="P73" s="276"/>
    </row>
    <row r="74" spans="2:16" ht="15" x14ac:dyDescent="0.25">
      <c r="B74" s="17">
        <f t="shared" si="0"/>
        <v>13</v>
      </c>
      <c r="C74" s="225" t="s">
        <v>278</v>
      </c>
      <c r="D74" s="45"/>
      <c r="E74" s="246">
        <f>PS!C58</f>
        <v>0</v>
      </c>
      <c r="F74" s="246">
        <f>PS!D58</f>
        <v>0</v>
      </c>
      <c r="G74" s="246">
        <f>PS!E58</f>
        <v>0</v>
      </c>
      <c r="H74" s="228" t="s">
        <v>285</v>
      </c>
      <c r="I74" s="248">
        <v>2</v>
      </c>
      <c r="J74" s="269" t="s">
        <v>407</v>
      </c>
      <c r="K74" s="269"/>
      <c r="L74" s="269"/>
      <c r="M74" s="269"/>
      <c r="N74" s="269"/>
      <c r="O74" s="269"/>
      <c r="P74" s="276"/>
    </row>
    <row r="75" spans="2:16" ht="15" x14ac:dyDescent="0.25">
      <c r="B75" s="17">
        <f t="shared" si="0"/>
        <v>10</v>
      </c>
      <c r="C75" s="225" t="s">
        <v>279</v>
      </c>
      <c r="D75" s="45"/>
      <c r="E75" s="246">
        <f>PS!C59</f>
        <v>0</v>
      </c>
      <c r="F75" s="246">
        <f>PS!D59</f>
        <v>0</v>
      </c>
      <c r="G75" s="246">
        <f>PS!E59</f>
        <v>0</v>
      </c>
      <c r="H75" s="228" t="s">
        <v>285</v>
      </c>
      <c r="I75" s="248">
        <v>2</v>
      </c>
      <c r="J75" s="269" t="s">
        <v>408</v>
      </c>
      <c r="K75" s="269"/>
      <c r="L75" s="269"/>
      <c r="M75" s="269"/>
      <c r="N75" s="269"/>
      <c r="O75" s="269"/>
      <c r="P75" s="276"/>
    </row>
    <row r="76" spans="2:16" ht="15" x14ac:dyDescent="0.25">
      <c r="B76" s="17">
        <f t="shared" si="0"/>
        <v>10</v>
      </c>
      <c r="C76" s="225" t="s">
        <v>280</v>
      </c>
      <c r="D76" s="45"/>
      <c r="E76" s="246">
        <f>PS!C60</f>
        <v>0</v>
      </c>
      <c r="F76" s="246">
        <f>PS!D60</f>
        <v>0</v>
      </c>
      <c r="G76" s="246">
        <f>PS!E60</f>
        <v>0</v>
      </c>
      <c r="H76" s="228" t="s">
        <v>285</v>
      </c>
      <c r="I76" s="248">
        <v>2</v>
      </c>
      <c r="J76" s="269" t="s">
        <v>409</v>
      </c>
      <c r="K76" s="269"/>
      <c r="L76" s="269"/>
      <c r="M76" s="269"/>
      <c r="N76" s="269"/>
      <c r="O76" s="269"/>
      <c r="P76" s="276"/>
    </row>
    <row r="77" spans="2:16" ht="15" x14ac:dyDescent="0.25">
      <c r="B77" s="17">
        <f t="shared" si="0"/>
        <v>12</v>
      </c>
      <c r="C77" s="225" t="s">
        <v>282</v>
      </c>
      <c r="D77" s="45"/>
      <c r="E77" s="246">
        <f>PS!C61</f>
        <v>4.9287254901960793</v>
      </c>
      <c r="F77" s="246">
        <f>PS!D61</f>
        <v>2.6364339175699278</v>
      </c>
      <c r="G77" s="246">
        <f>PS!E61</f>
        <v>7.2210170628222308</v>
      </c>
      <c r="H77" s="228" t="s">
        <v>285</v>
      </c>
      <c r="I77" s="248">
        <v>2</v>
      </c>
      <c r="J77" s="269" t="s">
        <v>410</v>
      </c>
      <c r="K77" s="269"/>
      <c r="L77" s="269"/>
      <c r="M77" s="269"/>
      <c r="N77" s="269"/>
      <c r="O77" s="269"/>
      <c r="P77" s="276"/>
    </row>
    <row r="78" spans="2:16" ht="15" x14ac:dyDescent="0.25">
      <c r="B78" s="17">
        <f t="shared" si="0"/>
        <v>12</v>
      </c>
      <c r="C78" s="225" t="s">
        <v>283</v>
      </c>
      <c r="D78" s="45"/>
      <c r="E78" s="246">
        <f>PS!C62</f>
        <v>4.0377511961722483</v>
      </c>
      <c r="F78" s="246">
        <f>PS!D62</f>
        <v>3.0934410444013833</v>
      </c>
      <c r="G78" s="246">
        <f>PS!E62</f>
        <v>4.9820613479431133</v>
      </c>
      <c r="H78" s="228" t="s">
        <v>285</v>
      </c>
      <c r="I78" s="248">
        <v>2</v>
      </c>
      <c r="J78" s="269" t="s">
        <v>411</v>
      </c>
      <c r="K78" s="269"/>
      <c r="L78" s="269"/>
      <c r="M78" s="269"/>
      <c r="N78" s="269"/>
      <c r="O78" s="269"/>
      <c r="P78" s="276"/>
    </row>
    <row r="79" spans="2:16" ht="15" x14ac:dyDescent="0.25">
      <c r="B79" s="17">
        <f t="shared" si="0"/>
        <v>8</v>
      </c>
      <c r="C79" s="225" t="s">
        <v>284</v>
      </c>
      <c r="D79" s="45"/>
      <c r="E79" s="246">
        <f>PS!C63</f>
        <v>0.18960784313725501</v>
      </c>
      <c r="F79" s="246">
        <f>PS!D63</f>
        <v>0.1030236620254603</v>
      </c>
      <c r="G79" s="246">
        <f>PS!E63</f>
        <v>0.27619202424904971</v>
      </c>
      <c r="H79" s="228" t="s">
        <v>285</v>
      </c>
      <c r="I79" s="248">
        <v>2</v>
      </c>
      <c r="J79" s="269" t="s">
        <v>412</v>
      </c>
      <c r="K79" s="269"/>
      <c r="L79" s="269"/>
      <c r="M79" s="269"/>
      <c r="N79" s="269"/>
      <c r="O79" s="269"/>
      <c r="P79" s="276"/>
    </row>
    <row r="80" spans="2:16" x14ac:dyDescent="0.2">
      <c r="B80" s="17">
        <f t="shared" si="0"/>
        <v>10</v>
      </c>
      <c r="C80" s="227" t="s">
        <v>292</v>
      </c>
      <c r="D80" s="45"/>
      <c r="E80" s="246">
        <f>Conversions!$C$6</f>
        <v>18.92000566331587</v>
      </c>
      <c r="F80" s="246">
        <f>Conversions!$C$6</f>
        <v>18.92000566331587</v>
      </c>
      <c r="G80" s="246">
        <f>Conversions!$C$6</f>
        <v>18.92000566331587</v>
      </c>
      <c r="H80" s="228" t="s">
        <v>293</v>
      </c>
      <c r="I80" s="248">
        <v>3</v>
      </c>
      <c r="J80" s="338" t="s">
        <v>328</v>
      </c>
      <c r="K80" s="349"/>
      <c r="L80" s="349"/>
      <c r="M80" s="349"/>
      <c r="N80" s="349"/>
      <c r="O80" s="349"/>
      <c r="P80" s="350"/>
    </row>
    <row r="81" spans="2:16" x14ac:dyDescent="0.2">
      <c r="B81" s="17">
        <f t="shared" si="0"/>
        <v>27</v>
      </c>
      <c r="C81" s="227" t="s">
        <v>796</v>
      </c>
      <c r="D81" s="45"/>
      <c r="E81" s="281">
        <f>PS!C65</f>
        <v>7788747.575857372</v>
      </c>
      <c r="F81" s="281">
        <f>PS!D65</f>
        <v>7784597.25010035</v>
      </c>
      <c r="G81" s="281">
        <f>PS!E65</f>
        <v>7792897.901614394</v>
      </c>
      <c r="H81" s="228" t="s">
        <v>797</v>
      </c>
      <c r="I81" s="423">
        <v>6</v>
      </c>
      <c r="J81" s="291" t="s">
        <v>798</v>
      </c>
      <c r="K81" s="292"/>
      <c r="L81" s="292"/>
      <c r="M81" s="292"/>
      <c r="N81" s="292"/>
      <c r="O81" s="292"/>
      <c r="P81" s="293"/>
    </row>
    <row r="82" spans="2:16" x14ac:dyDescent="0.2">
      <c r="B82" s="17">
        <f t="shared" si="0"/>
        <v>7</v>
      </c>
      <c r="C82" s="227" t="s">
        <v>784</v>
      </c>
      <c r="D82" s="45"/>
      <c r="E82" s="246">
        <f>PS!C64</f>
        <v>181.22313640054122</v>
      </c>
      <c r="F82" s="246">
        <f>PS!D64</f>
        <v>180.06036285190706</v>
      </c>
      <c r="G82" s="246">
        <f>PS!E64</f>
        <v>182.38590994917539</v>
      </c>
      <c r="H82" s="228" t="s">
        <v>785</v>
      </c>
      <c r="I82" s="248">
        <v>6</v>
      </c>
      <c r="J82" s="291" t="s">
        <v>799</v>
      </c>
      <c r="K82" s="292"/>
      <c r="L82" s="292"/>
      <c r="M82" s="292"/>
      <c r="N82" s="292"/>
      <c r="O82" s="292"/>
      <c r="P82" s="293"/>
    </row>
    <row r="83" spans="2:16" x14ac:dyDescent="0.2">
      <c r="B83" s="17">
        <f t="shared" si="0"/>
        <v>9</v>
      </c>
      <c r="C83" s="227" t="s">
        <v>786</v>
      </c>
      <c r="D83" s="45"/>
      <c r="E83" s="296">
        <v>1.7500000000000002E-2</v>
      </c>
      <c r="F83" s="296">
        <v>1.7500000000000002E-2</v>
      </c>
      <c r="G83" s="296">
        <v>1.7500000000000002E-2</v>
      </c>
      <c r="H83" s="242" t="s">
        <v>789</v>
      </c>
      <c r="I83" s="425" t="s">
        <v>882</v>
      </c>
      <c r="J83" s="292" t="s">
        <v>790</v>
      </c>
      <c r="K83" s="292"/>
      <c r="L83" s="292"/>
      <c r="M83" s="292"/>
      <c r="N83" s="292"/>
      <c r="O83" s="292"/>
      <c r="P83" s="293"/>
    </row>
    <row r="84" spans="2:16" ht="15" x14ac:dyDescent="0.25">
      <c r="B84" s="17">
        <f t="shared" si="0"/>
        <v>10</v>
      </c>
      <c r="C84" s="227" t="s">
        <v>787</v>
      </c>
      <c r="D84" s="45"/>
      <c r="E84" s="296">
        <v>1.66E-4</v>
      </c>
      <c r="F84" s="296">
        <v>1.66E-4</v>
      </c>
      <c r="G84" s="296">
        <v>1.66E-4</v>
      </c>
      <c r="H84" s="242" t="s">
        <v>791</v>
      </c>
      <c r="I84" s="270">
        <v>5</v>
      </c>
      <c r="J84" s="292" t="s">
        <v>792</v>
      </c>
      <c r="K84" s="292"/>
      <c r="L84" s="292"/>
      <c r="M84" s="292"/>
      <c r="N84" s="292"/>
      <c r="O84" s="292"/>
      <c r="P84" s="293"/>
    </row>
    <row r="85" spans="2:16" x14ac:dyDescent="0.2">
      <c r="B85" s="17">
        <f t="shared" si="0"/>
        <v>21</v>
      </c>
      <c r="C85" s="227" t="s">
        <v>788</v>
      </c>
      <c r="D85" s="45"/>
      <c r="E85" s="246">
        <f>(E81*E80/E83)/((E81*E80/E83)+(E82/E84))</f>
        <v>0.99987037212204422</v>
      </c>
      <c r="F85" s="246">
        <f t="shared" ref="F85:G85" si="1">(F81*F80/F83)/((F81*F80/F83)+(F82/F84))</f>
        <v>0.99987113508187886</v>
      </c>
      <c r="G85" s="246">
        <f t="shared" si="1"/>
        <v>0.99986960997604346</v>
      </c>
      <c r="H85" s="242" t="s">
        <v>793</v>
      </c>
      <c r="I85" s="295"/>
      <c r="J85" s="292" t="s">
        <v>794</v>
      </c>
      <c r="K85" s="292"/>
      <c r="L85" s="292"/>
      <c r="M85" s="292"/>
      <c r="N85" s="292"/>
      <c r="O85" s="292"/>
      <c r="P85" s="293"/>
    </row>
    <row r="86" spans="2:16" x14ac:dyDescent="0.2">
      <c r="B86" s="17">
        <f t="shared" si="0"/>
        <v>20</v>
      </c>
      <c r="C86" s="224" t="s">
        <v>290</v>
      </c>
      <c r="D86" s="45" t="s">
        <v>801</v>
      </c>
      <c r="E86" s="246">
        <f>E23*Conversions!$B$11*E85/E80</f>
        <v>0.31927760306759373</v>
      </c>
      <c r="F86" s="246">
        <f>F23*Conversions!$B$11*F85/F80</f>
        <v>0.3192778466951619</v>
      </c>
      <c r="G86" s="246">
        <f>G23*Conversions!$B$11*G85/G80</f>
        <v>0.31927735969989818</v>
      </c>
      <c r="H86" s="253" t="s">
        <v>291</v>
      </c>
      <c r="I86" s="265" t="s">
        <v>327</v>
      </c>
      <c r="J86" s="352" t="s">
        <v>413</v>
      </c>
      <c r="K86" s="353"/>
      <c r="L86" s="353"/>
      <c r="M86" s="353"/>
      <c r="N86" s="353"/>
      <c r="O86" s="353"/>
      <c r="P86" s="354"/>
    </row>
    <row r="87" spans="2:16" x14ac:dyDescent="0.2">
      <c r="B87" s="17">
        <f t="shared" si="0"/>
        <v>12</v>
      </c>
      <c r="C87" s="224" t="s">
        <v>526</v>
      </c>
      <c r="D87" s="45"/>
      <c r="E87" s="281">
        <v>3.08117426737863E-5</v>
      </c>
      <c r="F87" s="281">
        <v>1.2449188959105574E-6</v>
      </c>
      <c r="G87" s="281">
        <v>4.3572161356869501E-4</v>
      </c>
      <c r="H87" s="253" t="s">
        <v>291</v>
      </c>
      <c r="I87" s="265"/>
      <c r="J87" s="294"/>
      <c r="K87" s="294"/>
      <c r="L87" s="294"/>
      <c r="M87" s="294"/>
      <c r="N87" s="294"/>
      <c r="O87" s="294"/>
      <c r="P87" s="294"/>
    </row>
    <row r="88" spans="2:16" ht="25.5" x14ac:dyDescent="0.2">
      <c r="B88" s="17">
        <f t="shared" si="0"/>
        <v>22</v>
      </c>
      <c r="C88" s="224" t="s">
        <v>795</v>
      </c>
      <c r="D88" s="45" t="s">
        <v>802</v>
      </c>
      <c r="E88" s="281">
        <f>0.0000308117426737863*E85</f>
        <v>3.0807748612967377E-5</v>
      </c>
      <c r="F88" s="281">
        <f>1.24491889591056E-06*F85</f>
        <v>1.244758469538971E-6</v>
      </c>
      <c r="G88" s="281">
        <f>0.000435721613568695*G85</f>
        <v>4.3566479981706343E-4</v>
      </c>
      <c r="H88" s="253" t="s">
        <v>291</v>
      </c>
      <c r="I88" s="265" t="s">
        <v>781</v>
      </c>
      <c r="J88" s="278" t="s">
        <v>527</v>
      </c>
      <c r="K88" s="278"/>
      <c r="L88" s="278"/>
      <c r="M88" s="278"/>
      <c r="N88" s="278"/>
      <c r="O88" s="278"/>
      <c r="P88" s="278"/>
    </row>
    <row r="89" spans="2:16" x14ac:dyDescent="0.2">
      <c r="B89" s="17"/>
      <c r="C89" s="224" t="s">
        <v>528</v>
      </c>
      <c r="D89" s="45"/>
      <c r="E89" s="281">
        <v>0.05</v>
      </c>
      <c r="F89" s="281">
        <v>0.01</v>
      </c>
      <c r="G89" s="281">
        <v>0.1</v>
      </c>
      <c r="H89" s="282" t="s">
        <v>532</v>
      </c>
      <c r="I89" s="265">
        <v>4</v>
      </c>
      <c r="J89" s="279" t="s">
        <v>768</v>
      </c>
      <c r="K89" s="278"/>
      <c r="L89" s="278"/>
      <c r="M89" s="278"/>
      <c r="N89" s="278"/>
      <c r="O89" s="278"/>
      <c r="P89" s="278"/>
    </row>
    <row r="90" spans="2:16" x14ac:dyDescent="0.2">
      <c r="B90" s="17"/>
      <c r="C90" s="224" t="s">
        <v>529</v>
      </c>
      <c r="D90" s="45"/>
      <c r="E90" s="281">
        <v>0.65</v>
      </c>
      <c r="F90" s="281">
        <v>0.65</v>
      </c>
      <c r="G90" s="281">
        <v>0.65</v>
      </c>
      <c r="H90" s="282" t="s">
        <v>532</v>
      </c>
      <c r="I90" s="265">
        <v>4</v>
      </c>
      <c r="J90" s="279" t="s">
        <v>769</v>
      </c>
      <c r="K90" s="278"/>
      <c r="L90" s="278"/>
      <c r="M90" s="278"/>
      <c r="N90" s="278"/>
      <c r="O90" s="278"/>
      <c r="P90" s="278"/>
    </row>
    <row r="91" spans="2:16" x14ac:dyDescent="0.2">
      <c r="B91" s="17"/>
      <c r="C91" s="224" t="s">
        <v>530</v>
      </c>
      <c r="D91" s="45"/>
      <c r="E91" s="281">
        <v>0.97</v>
      </c>
      <c r="F91" s="281">
        <v>0.97</v>
      </c>
      <c r="G91" s="281">
        <v>0.97</v>
      </c>
      <c r="H91" s="282" t="s">
        <v>533</v>
      </c>
      <c r="I91" s="265">
        <v>4</v>
      </c>
      <c r="J91" s="279" t="s">
        <v>770</v>
      </c>
      <c r="K91" s="278"/>
      <c r="L91" s="278"/>
      <c r="M91" s="278"/>
      <c r="N91" s="278"/>
      <c r="O91" s="278"/>
      <c r="P91" s="278"/>
    </row>
    <row r="92" spans="2:16" x14ac:dyDescent="0.2">
      <c r="B92" s="17"/>
      <c r="C92" s="224" t="s">
        <v>531</v>
      </c>
      <c r="D92" s="45"/>
      <c r="E92" s="281">
        <v>0.11</v>
      </c>
      <c r="F92" s="281">
        <v>0.11</v>
      </c>
      <c r="G92" s="281">
        <v>0.11</v>
      </c>
      <c r="H92" s="282" t="s">
        <v>533</v>
      </c>
      <c r="I92" s="265">
        <v>4</v>
      </c>
      <c r="J92" s="279" t="s">
        <v>771</v>
      </c>
      <c r="K92" s="278"/>
      <c r="L92" s="278"/>
      <c r="M92" s="278"/>
      <c r="N92" s="278"/>
      <c r="O92" s="278"/>
      <c r="P92" s="278"/>
    </row>
    <row r="93" spans="2:16" ht="15" x14ac:dyDescent="0.25">
      <c r="B93" s="17">
        <f t="shared" si="0"/>
        <v>14</v>
      </c>
      <c r="C93" s="225" t="s">
        <v>414</v>
      </c>
      <c r="D93" s="45" t="s">
        <v>803</v>
      </c>
      <c r="E93" s="281">
        <f>($E$88*E24/(10^6))*$E$89*$E$90*$E$92</f>
        <v>5.447731527402877E-10</v>
      </c>
      <c r="F93" s="281">
        <f t="shared" ref="F93:F124" si="2">($F$88*F24/(10^6))*$F$89*$F$90*$F$92</f>
        <v>4.1006901359212455E-12</v>
      </c>
      <c r="G93" s="281">
        <f t="shared" ref="G93:G124" si="3">($G$88*G24/(10^6))*$G$89*$G$90*$G$92</f>
        <v>1.6463033991228809E-8</v>
      </c>
      <c r="H93" s="253" t="s">
        <v>294</v>
      </c>
      <c r="I93" s="265" t="s">
        <v>883</v>
      </c>
      <c r="J93" s="279" t="s">
        <v>534</v>
      </c>
      <c r="K93" s="269"/>
      <c r="L93" s="269"/>
      <c r="M93" s="269"/>
      <c r="N93" s="269"/>
      <c r="O93" s="269"/>
      <c r="P93" s="269"/>
    </row>
    <row r="94" spans="2:16" ht="15" x14ac:dyDescent="0.25">
      <c r="B94" s="17">
        <f t="shared" si="0"/>
        <v>14</v>
      </c>
      <c r="C94" s="225" t="s">
        <v>415</v>
      </c>
      <c r="D94" s="45" t="s">
        <v>804</v>
      </c>
      <c r="E94" s="281">
        <f>($E$88*E25/(10^6))*$E$89*$E$90*$E$92</f>
        <v>0</v>
      </c>
      <c r="F94" s="281">
        <f t="shared" si="2"/>
        <v>0</v>
      </c>
      <c r="G94" s="281">
        <f t="shared" si="3"/>
        <v>0</v>
      </c>
      <c r="H94" s="253" t="s">
        <v>294</v>
      </c>
      <c r="I94" s="265" t="s">
        <v>883</v>
      </c>
      <c r="J94" s="279" t="s">
        <v>535</v>
      </c>
      <c r="K94" s="269"/>
      <c r="L94" s="269"/>
      <c r="M94" s="269"/>
      <c r="N94" s="269"/>
      <c r="O94" s="269"/>
      <c r="P94" s="269"/>
    </row>
    <row r="95" spans="2:16" ht="15" x14ac:dyDescent="0.25">
      <c r="B95" s="17">
        <f t="shared" si="0"/>
        <v>13</v>
      </c>
      <c r="C95" s="225" t="s">
        <v>416</v>
      </c>
      <c r="D95" s="45" t="s">
        <v>805</v>
      </c>
      <c r="E95" s="281">
        <f t="shared" ref="E93:E124" si="4">($E$88*E26/(10^6))*$E$89*$E$90*$E$92</f>
        <v>0</v>
      </c>
      <c r="F95" s="281">
        <f t="shared" si="2"/>
        <v>0</v>
      </c>
      <c r="G95" s="281">
        <f t="shared" si="3"/>
        <v>0</v>
      </c>
      <c r="H95" s="253" t="s">
        <v>294</v>
      </c>
      <c r="I95" s="265" t="s">
        <v>883</v>
      </c>
      <c r="J95" s="279" t="s">
        <v>536</v>
      </c>
      <c r="K95" s="269"/>
      <c r="L95" s="269"/>
      <c r="M95" s="269"/>
      <c r="N95" s="269"/>
      <c r="O95" s="269"/>
      <c r="P95" s="269"/>
    </row>
    <row r="96" spans="2:16" ht="15" x14ac:dyDescent="0.25">
      <c r="B96" s="17">
        <f t="shared" si="0"/>
        <v>13</v>
      </c>
      <c r="C96" s="225" t="s">
        <v>417</v>
      </c>
      <c r="D96" s="45" t="s">
        <v>806</v>
      </c>
      <c r="E96" s="281">
        <f t="shared" si="4"/>
        <v>0</v>
      </c>
      <c r="F96" s="281">
        <f t="shared" si="2"/>
        <v>0</v>
      </c>
      <c r="G96" s="281">
        <f t="shared" si="3"/>
        <v>0</v>
      </c>
      <c r="H96" s="253" t="s">
        <v>294</v>
      </c>
      <c r="I96" s="265" t="s">
        <v>883</v>
      </c>
      <c r="J96" s="279" t="s">
        <v>537</v>
      </c>
      <c r="K96" s="269"/>
      <c r="L96" s="269"/>
      <c r="M96" s="269"/>
      <c r="N96" s="269"/>
      <c r="O96" s="269"/>
      <c r="P96" s="269"/>
    </row>
    <row r="97" spans="2:16" ht="15" x14ac:dyDescent="0.25">
      <c r="B97" s="17">
        <f t="shared" si="0"/>
        <v>13</v>
      </c>
      <c r="C97" s="225" t="s">
        <v>418</v>
      </c>
      <c r="D97" s="45" t="s">
        <v>807</v>
      </c>
      <c r="E97" s="281">
        <f t="shared" si="4"/>
        <v>0</v>
      </c>
      <c r="F97" s="281">
        <f t="shared" si="2"/>
        <v>0</v>
      </c>
      <c r="G97" s="281">
        <f t="shared" si="3"/>
        <v>0</v>
      </c>
      <c r="H97" s="253" t="s">
        <v>294</v>
      </c>
      <c r="I97" s="265" t="s">
        <v>883</v>
      </c>
      <c r="J97" s="279" t="s">
        <v>538</v>
      </c>
      <c r="K97" s="269"/>
      <c r="L97" s="269"/>
      <c r="M97" s="269"/>
      <c r="N97" s="269"/>
      <c r="O97" s="269"/>
      <c r="P97" s="269"/>
    </row>
    <row r="98" spans="2:16" ht="15" x14ac:dyDescent="0.25">
      <c r="B98" s="17">
        <f t="shared" si="0"/>
        <v>12</v>
      </c>
      <c r="C98" s="225" t="s">
        <v>419</v>
      </c>
      <c r="D98" s="45" t="s">
        <v>808</v>
      </c>
      <c r="E98" s="281">
        <f>($E$88*E29/(10^6))*$E$89*$E$90*$E$92</f>
        <v>4.2200799125287016E-14</v>
      </c>
      <c r="F98" s="281">
        <f t="shared" si="2"/>
        <v>3.1267484555150708E-16</v>
      </c>
      <c r="G98" s="281">
        <f t="shared" si="3"/>
        <v>1.2927538003531775E-12</v>
      </c>
      <c r="H98" s="253" t="s">
        <v>294</v>
      </c>
      <c r="I98" s="265" t="s">
        <v>883</v>
      </c>
      <c r="J98" s="279" t="s">
        <v>539</v>
      </c>
      <c r="K98" s="269"/>
      <c r="L98" s="269"/>
      <c r="M98" s="269"/>
      <c r="N98" s="269"/>
      <c r="O98" s="269"/>
      <c r="P98" s="269"/>
    </row>
    <row r="99" spans="2:16" ht="15" x14ac:dyDescent="0.25">
      <c r="B99" s="17">
        <f t="shared" si="0"/>
        <v>13</v>
      </c>
      <c r="C99" s="225" t="s">
        <v>420</v>
      </c>
      <c r="D99" s="45" t="s">
        <v>809</v>
      </c>
      <c r="E99" s="281">
        <f t="shared" si="4"/>
        <v>0</v>
      </c>
      <c r="F99" s="281">
        <f t="shared" si="2"/>
        <v>0</v>
      </c>
      <c r="G99" s="281">
        <f t="shared" si="3"/>
        <v>0</v>
      </c>
      <c r="H99" s="253" t="s">
        <v>294</v>
      </c>
      <c r="I99" s="265" t="s">
        <v>883</v>
      </c>
      <c r="J99" s="279" t="s">
        <v>540</v>
      </c>
      <c r="K99" s="269"/>
      <c r="L99" s="269"/>
      <c r="M99" s="269"/>
      <c r="N99" s="269"/>
      <c r="O99" s="269"/>
      <c r="P99" s="269"/>
    </row>
    <row r="100" spans="2:16" ht="15" x14ac:dyDescent="0.25">
      <c r="B100" s="17">
        <f t="shared" si="0"/>
        <v>13</v>
      </c>
      <c r="C100" s="225" t="s">
        <v>421</v>
      </c>
      <c r="D100" s="45" t="s">
        <v>810</v>
      </c>
      <c r="E100" s="281">
        <f t="shared" si="4"/>
        <v>0</v>
      </c>
      <c r="F100" s="281">
        <f t="shared" si="2"/>
        <v>0</v>
      </c>
      <c r="G100" s="281">
        <f t="shared" si="3"/>
        <v>0</v>
      </c>
      <c r="H100" s="253" t="s">
        <v>294</v>
      </c>
      <c r="I100" s="265" t="s">
        <v>883</v>
      </c>
      <c r="J100" s="279" t="s">
        <v>541</v>
      </c>
      <c r="K100" s="269"/>
      <c r="L100" s="269"/>
      <c r="M100" s="269"/>
      <c r="N100" s="269"/>
      <c r="O100" s="269"/>
      <c r="P100" s="269"/>
    </row>
    <row r="101" spans="2:16" ht="15" x14ac:dyDescent="0.25">
      <c r="B101" s="17">
        <f t="shared" si="0"/>
        <v>13</v>
      </c>
      <c r="C101" s="225" t="s">
        <v>422</v>
      </c>
      <c r="D101" s="45" t="s">
        <v>811</v>
      </c>
      <c r="E101" s="281">
        <f t="shared" si="4"/>
        <v>6.6533796628810916E-13</v>
      </c>
      <c r="F101" s="281">
        <f t="shared" si="2"/>
        <v>4.7609048170399427E-15</v>
      </c>
      <c r="G101" s="281">
        <f t="shared" si="3"/>
        <v>2.0972108770578109E-11</v>
      </c>
      <c r="H101" s="253" t="s">
        <v>294</v>
      </c>
      <c r="I101" s="265" t="s">
        <v>883</v>
      </c>
      <c r="J101" s="279" t="s">
        <v>542</v>
      </c>
      <c r="K101" s="269"/>
      <c r="L101" s="269"/>
      <c r="M101" s="269"/>
      <c r="N101" s="269"/>
      <c r="O101" s="269"/>
      <c r="P101" s="269"/>
    </row>
    <row r="102" spans="2:16" ht="15" x14ac:dyDescent="0.25">
      <c r="B102" s="17">
        <f t="shared" si="0"/>
        <v>13</v>
      </c>
      <c r="C102" s="225" t="s">
        <v>423</v>
      </c>
      <c r="D102" s="45" t="s">
        <v>812</v>
      </c>
      <c r="E102" s="281">
        <f t="shared" si="4"/>
        <v>3.7230223057900813E-10</v>
      </c>
      <c r="F102" s="281">
        <f t="shared" si="2"/>
        <v>2.8382733833269188E-12</v>
      </c>
      <c r="G102" s="281">
        <f t="shared" si="3"/>
        <v>1.1125562371694119E-8</v>
      </c>
      <c r="H102" s="253" t="s">
        <v>294</v>
      </c>
      <c r="I102" s="265" t="s">
        <v>883</v>
      </c>
      <c r="J102" s="279" t="s">
        <v>543</v>
      </c>
      <c r="K102" s="269"/>
      <c r="L102" s="269"/>
      <c r="M102" s="269"/>
      <c r="N102" s="269"/>
      <c r="O102" s="269"/>
      <c r="P102" s="269"/>
    </row>
    <row r="103" spans="2:16" ht="15" x14ac:dyDescent="0.25">
      <c r="B103" s="17">
        <f t="shared" si="0"/>
        <v>13</v>
      </c>
      <c r="C103" s="225" t="s">
        <v>424</v>
      </c>
      <c r="D103" s="45" t="s">
        <v>813</v>
      </c>
      <c r="E103" s="281">
        <f t="shared" si="4"/>
        <v>0</v>
      </c>
      <c r="F103" s="281">
        <f t="shared" si="2"/>
        <v>0</v>
      </c>
      <c r="G103" s="281">
        <f t="shared" si="3"/>
        <v>0</v>
      </c>
      <c r="H103" s="253" t="s">
        <v>294</v>
      </c>
      <c r="I103" s="265" t="s">
        <v>883</v>
      </c>
      <c r="J103" s="279" t="s">
        <v>544</v>
      </c>
      <c r="K103" s="269"/>
      <c r="L103" s="269"/>
      <c r="M103" s="269"/>
      <c r="N103" s="269"/>
      <c r="O103" s="269"/>
      <c r="P103" s="269"/>
    </row>
    <row r="104" spans="2:16" ht="15" x14ac:dyDescent="0.25">
      <c r="B104" s="17">
        <f t="shared" si="0"/>
        <v>13</v>
      </c>
      <c r="C104" s="225" t="s">
        <v>425</v>
      </c>
      <c r="D104" s="45" t="s">
        <v>814</v>
      </c>
      <c r="E104" s="281">
        <f t="shared" si="4"/>
        <v>5.8691900718414884E-12</v>
      </c>
      <c r="F104" s="281">
        <f t="shared" si="2"/>
        <v>2.8752477873164173E-14</v>
      </c>
      <c r="G104" s="281">
        <f t="shared" si="3"/>
        <v>2.3136081780190111E-10</v>
      </c>
      <c r="H104" s="253" t="s">
        <v>294</v>
      </c>
      <c r="I104" s="265" t="s">
        <v>883</v>
      </c>
      <c r="J104" s="279" t="s">
        <v>545</v>
      </c>
      <c r="K104" s="269"/>
      <c r="L104" s="269"/>
      <c r="M104" s="269"/>
      <c r="N104" s="269"/>
      <c r="O104" s="269"/>
      <c r="P104" s="269"/>
    </row>
    <row r="105" spans="2:16" ht="15" x14ac:dyDescent="0.25">
      <c r="B105" s="17">
        <f t="shared" si="0"/>
        <v>13</v>
      </c>
      <c r="C105" s="225" t="s">
        <v>426</v>
      </c>
      <c r="D105" s="45" t="s">
        <v>815</v>
      </c>
      <c r="E105" s="281">
        <f t="shared" si="4"/>
        <v>0</v>
      </c>
      <c r="F105" s="281">
        <f t="shared" si="2"/>
        <v>0</v>
      </c>
      <c r="G105" s="281">
        <f t="shared" si="3"/>
        <v>0</v>
      </c>
      <c r="H105" s="253" t="s">
        <v>294</v>
      </c>
      <c r="I105" s="265" t="s">
        <v>883</v>
      </c>
      <c r="J105" s="279" t="s">
        <v>546</v>
      </c>
      <c r="K105" s="269"/>
      <c r="L105" s="269"/>
      <c r="M105" s="269"/>
      <c r="N105" s="269"/>
      <c r="O105" s="269"/>
      <c r="P105" s="269"/>
    </row>
    <row r="106" spans="2:16" ht="15" x14ac:dyDescent="0.25">
      <c r="B106" s="17">
        <f t="shared" si="0"/>
        <v>13</v>
      </c>
      <c r="C106" s="225" t="s">
        <v>427</v>
      </c>
      <c r="D106" s="45" t="s">
        <v>816</v>
      </c>
      <c r="E106" s="281">
        <f t="shared" si="4"/>
        <v>6.6883622238752099E-15</v>
      </c>
      <c r="F106" s="281">
        <f t="shared" si="2"/>
        <v>3.4367331177563314E-17</v>
      </c>
      <c r="G106" s="281">
        <f t="shared" si="3"/>
        <v>2.5804583651166989E-13</v>
      </c>
      <c r="H106" s="253" t="s">
        <v>294</v>
      </c>
      <c r="I106" s="265" t="s">
        <v>883</v>
      </c>
      <c r="J106" s="279" t="s">
        <v>547</v>
      </c>
      <c r="K106" s="269"/>
      <c r="L106" s="269"/>
      <c r="M106" s="269"/>
      <c r="N106" s="269"/>
      <c r="O106" s="269"/>
      <c r="P106" s="269"/>
    </row>
    <row r="107" spans="2:16" ht="15" x14ac:dyDescent="0.25">
      <c r="B107" s="17">
        <f t="shared" si="0"/>
        <v>13</v>
      </c>
      <c r="C107" s="225" t="s">
        <v>428</v>
      </c>
      <c r="D107" s="45" t="s">
        <v>817</v>
      </c>
      <c r="E107" s="281">
        <f t="shared" si="4"/>
        <v>9.5025784137427555E-15</v>
      </c>
      <c r="F107" s="281">
        <f t="shared" si="2"/>
        <v>4.8808101948423637E-17</v>
      </c>
      <c r="G107" s="281">
        <f t="shared" si="3"/>
        <v>3.6669108106389844E-13</v>
      </c>
      <c r="H107" s="253" t="s">
        <v>294</v>
      </c>
      <c r="I107" s="265" t="s">
        <v>883</v>
      </c>
      <c r="J107" s="279" t="s">
        <v>548</v>
      </c>
      <c r="K107" s="269"/>
      <c r="L107" s="269"/>
      <c r="M107" s="269"/>
      <c r="N107" s="269"/>
      <c r="O107" s="269"/>
      <c r="P107" s="269"/>
    </row>
    <row r="108" spans="2:16" ht="15" x14ac:dyDescent="0.25">
      <c r="B108" s="17">
        <f t="shared" si="0"/>
        <v>12</v>
      </c>
      <c r="C108" s="225" t="s">
        <v>429</v>
      </c>
      <c r="D108" s="45" t="s">
        <v>818</v>
      </c>
      <c r="E108" s="281">
        <f t="shared" si="4"/>
        <v>0</v>
      </c>
      <c r="F108" s="281">
        <f t="shared" si="2"/>
        <v>0</v>
      </c>
      <c r="G108" s="281">
        <f t="shared" si="3"/>
        <v>0</v>
      </c>
      <c r="H108" s="253" t="s">
        <v>294</v>
      </c>
      <c r="I108" s="265" t="s">
        <v>883</v>
      </c>
      <c r="J108" s="279" t="s">
        <v>549</v>
      </c>
      <c r="K108" s="269"/>
      <c r="L108" s="269"/>
      <c r="M108" s="269"/>
      <c r="N108" s="269"/>
      <c r="O108" s="269"/>
      <c r="P108" s="269"/>
    </row>
    <row r="109" spans="2:16" ht="15" x14ac:dyDescent="0.25">
      <c r="B109" s="17">
        <f t="shared" si="0"/>
        <v>16</v>
      </c>
      <c r="C109" s="225" t="s">
        <v>430</v>
      </c>
      <c r="D109" s="45" t="s">
        <v>819</v>
      </c>
      <c r="E109" s="281">
        <f t="shared" si="4"/>
        <v>1.0378524961064975E-12</v>
      </c>
      <c r="F109" s="281">
        <f t="shared" si="2"/>
        <v>6.9358168515321364E-15</v>
      </c>
      <c r="G109" s="281">
        <f t="shared" si="3"/>
        <v>3.4431441158510749E-11</v>
      </c>
      <c r="H109" s="253" t="s">
        <v>294</v>
      </c>
      <c r="I109" s="265" t="s">
        <v>883</v>
      </c>
      <c r="J109" s="279" t="s">
        <v>550</v>
      </c>
      <c r="K109" s="269"/>
      <c r="L109" s="269"/>
      <c r="M109" s="269"/>
      <c r="N109" s="269"/>
      <c r="O109" s="269"/>
      <c r="P109" s="269"/>
    </row>
    <row r="110" spans="2:16" ht="15" x14ac:dyDescent="0.25">
      <c r="B110" s="17">
        <f t="shared" si="0"/>
        <v>15</v>
      </c>
      <c r="C110" s="226" t="s">
        <v>431</v>
      </c>
      <c r="D110" s="45" t="s">
        <v>820</v>
      </c>
      <c r="E110" s="281">
        <f t="shared" si="4"/>
        <v>3.8950810661920922E-10</v>
      </c>
      <c r="F110" s="281">
        <f t="shared" si="2"/>
        <v>2.9472698056943599E-12</v>
      </c>
      <c r="G110" s="281">
        <f t="shared" si="3"/>
        <v>1.1717336408429455E-8</v>
      </c>
      <c r="H110" s="253" t="s">
        <v>294</v>
      </c>
      <c r="I110" s="265" t="s">
        <v>883</v>
      </c>
      <c r="J110" s="279" t="s">
        <v>551</v>
      </c>
      <c r="K110" s="269"/>
      <c r="L110" s="269"/>
      <c r="M110" s="269"/>
      <c r="N110" s="269"/>
      <c r="O110" s="269"/>
      <c r="P110" s="269"/>
    </row>
    <row r="111" spans="2:16" ht="15" x14ac:dyDescent="0.25">
      <c r="B111" s="17">
        <f t="shared" si="0"/>
        <v>13</v>
      </c>
      <c r="C111" s="225" t="s">
        <v>432</v>
      </c>
      <c r="D111" s="45" t="s">
        <v>821</v>
      </c>
      <c r="E111" s="281">
        <f t="shared" si="4"/>
        <v>0</v>
      </c>
      <c r="F111" s="281">
        <f t="shared" si="2"/>
        <v>0</v>
      </c>
      <c r="G111" s="281">
        <f t="shared" si="3"/>
        <v>0</v>
      </c>
      <c r="H111" s="253" t="s">
        <v>294</v>
      </c>
      <c r="I111" s="265" t="s">
        <v>883</v>
      </c>
      <c r="J111" s="279" t="s">
        <v>552</v>
      </c>
      <c r="K111" s="269"/>
      <c r="L111" s="269"/>
      <c r="M111" s="269"/>
      <c r="N111" s="269"/>
      <c r="O111" s="269"/>
      <c r="P111" s="269"/>
    </row>
    <row r="112" spans="2:16" ht="15" x14ac:dyDescent="0.25">
      <c r="B112" s="17">
        <f t="shared" si="0"/>
        <v>12</v>
      </c>
      <c r="C112" s="226" t="s">
        <v>433</v>
      </c>
      <c r="D112" s="45" t="s">
        <v>822</v>
      </c>
      <c r="E112" s="281">
        <f t="shared" si="4"/>
        <v>0</v>
      </c>
      <c r="F112" s="281">
        <f t="shared" si="2"/>
        <v>0</v>
      </c>
      <c r="G112" s="281">
        <f t="shared" si="3"/>
        <v>0</v>
      </c>
      <c r="H112" s="253" t="s">
        <v>294</v>
      </c>
      <c r="I112" s="265" t="s">
        <v>883</v>
      </c>
      <c r="J112" s="279" t="s">
        <v>553</v>
      </c>
      <c r="K112" s="269"/>
      <c r="L112" s="269"/>
      <c r="M112" s="269"/>
      <c r="N112" s="269"/>
      <c r="O112" s="269"/>
      <c r="P112" s="269"/>
    </row>
    <row r="113" spans="2:16" ht="15" x14ac:dyDescent="0.25">
      <c r="B113" s="17">
        <f t="shared" si="0"/>
        <v>12</v>
      </c>
      <c r="C113" s="225" t="s">
        <v>434</v>
      </c>
      <c r="D113" s="45" t="s">
        <v>823</v>
      </c>
      <c r="E113" s="281">
        <f t="shared" si="4"/>
        <v>1.7504002748776755E-12</v>
      </c>
      <c r="F113" s="281">
        <f t="shared" si="2"/>
        <v>1.2000222538151051E-14</v>
      </c>
      <c r="G113" s="281">
        <f t="shared" si="3"/>
        <v>5.701175050972613E-11</v>
      </c>
      <c r="H113" s="253" t="s">
        <v>294</v>
      </c>
      <c r="I113" s="265" t="s">
        <v>883</v>
      </c>
      <c r="J113" s="279" t="s">
        <v>554</v>
      </c>
      <c r="K113" s="269"/>
      <c r="L113" s="269"/>
      <c r="M113" s="269"/>
      <c r="N113" s="269"/>
      <c r="O113" s="269"/>
      <c r="P113" s="269"/>
    </row>
    <row r="114" spans="2:16" ht="15" x14ac:dyDescent="0.25">
      <c r="B114" s="17">
        <f t="shared" si="0"/>
        <v>13</v>
      </c>
      <c r="C114" s="225" t="s">
        <v>435</v>
      </c>
      <c r="D114" s="45" t="s">
        <v>824</v>
      </c>
      <c r="E114" s="281">
        <f t="shared" si="4"/>
        <v>0</v>
      </c>
      <c r="F114" s="281">
        <f t="shared" si="2"/>
        <v>0</v>
      </c>
      <c r="G114" s="281">
        <f t="shared" si="3"/>
        <v>0</v>
      </c>
      <c r="H114" s="253" t="s">
        <v>294</v>
      </c>
      <c r="I114" s="265" t="s">
        <v>883</v>
      </c>
      <c r="J114" s="279" t="s">
        <v>555</v>
      </c>
      <c r="K114" s="269"/>
      <c r="L114" s="269"/>
      <c r="M114" s="269"/>
      <c r="N114" s="269"/>
      <c r="O114" s="269"/>
      <c r="P114" s="269"/>
    </row>
    <row r="115" spans="2:16" ht="15" x14ac:dyDescent="0.25">
      <c r="B115" s="17">
        <f t="shared" si="0"/>
        <v>13</v>
      </c>
      <c r="C115" s="225" t="s">
        <v>436</v>
      </c>
      <c r="D115" s="45" t="s">
        <v>825</v>
      </c>
      <c r="E115" s="281">
        <f t="shared" si="4"/>
        <v>7.0009336794636578E-11</v>
      </c>
      <c r="F115" s="281">
        <f t="shared" si="2"/>
        <v>4.5237161329494495E-13</v>
      </c>
      <c r="G115" s="281">
        <f t="shared" si="3"/>
        <v>2.376822851410717E-9</v>
      </c>
      <c r="H115" s="253" t="s">
        <v>294</v>
      </c>
      <c r="I115" s="265" t="s">
        <v>883</v>
      </c>
      <c r="J115" s="279" t="s">
        <v>556</v>
      </c>
      <c r="K115" s="269"/>
      <c r="L115" s="269"/>
      <c r="M115" s="269"/>
      <c r="N115" s="269"/>
      <c r="O115" s="269"/>
      <c r="P115" s="269"/>
    </row>
    <row r="116" spans="2:16" ht="15" x14ac:dyDescent="0.25">
      <c r="B116" s="17">
        <f t="shared" si="0"/>
        <v>13</v>
      </c>
      <c r="C116" s="225" t="s">
        <v>437</v>
      </c>
      <c r="D116" s="45" t="s">
        <v>826</v>
      </c>
      <c r="E116" s="281">
        <f t="shared" si="4"/>
        <v>1.5176501527406016E-14</v>
      </c>
      <c r="F116" s="281">
        <f t="shared" si="2"/>
        <v>1.0742836089907854E-16</v>
      </c>
      <c r="G116" s="281">
        <f t="shared" si="3"/>
        <v>4.8246942926984658E-13</v>
      </c>
      <c r="H116" s="253" t="s">
        <v>294</v>
      </c>
      <c r="I116" s="265" t="s">
        <v>883</v>
      </c>
      <c r="J116" s="279" t="s">
        <v>557</v>
      </c>
      <c r="K116" s="269"/>
      <c r="L116" s="269"/>
      <c r="M116" s="269"/>
      <c r="N116" s="269"/>
      <c r="O116" s="269"/>
      <c r="P116" s="269"/>
    </row>
    <row r="117" spans="2:16" ht="15" x14ac:dyDescent="0.25">
      <c r="B117" s="17">
        <f t="shared" si="0"/>
        <v>13</v>
      </c>
      <c r="C117" s="225" t="s">
        <v>438</v>
      </c>
      <c r="D117" s="45" t="s">
        <v>827</v>
      </c>
      <c r="E117" s="281">
        <f t="shared" si="4"/>
        <v>0</v>
      </c>
      <c r="F117" s="281">
        <f t="shared" si="2"/>
        <v>0</v>
      </c>
      <c r="G117" s="281">
        <f t="shared" si="3"/>
        <v>0</v>
      </c>
      <c r="H117" s="253" t="s">
        <v>294</v>
      </c>
      <c r="I117" s="265" t="s">
        <v>883</v>
      </c>
      <c r="J117" s="279" t="s">
        <v>558</v>
      </c>
      <c r="K117" s="269"/>
      <c r="L117" s="269"/>
      <c r="M117" s="269"/>
      <c r="N117" s="269"/>
      <c r="O117" s="269"/>
      <c r="P117" s="269"/>
    </row>
    <row r="118" spans="2:16" ht="15" x14ac:dyDescent="0.25">
      <c r="B118" s="17">
        <f t="shared" si="0"/>
        <v>14</v>
      </c>
      <c r="C118" s="225" t="s">
        <v>439</v>
      </c>
      <c r="D118" s="45" t="s">
        <v>828</v>
      </c>
      <c r="E118" s="281">
        <f t="shared" si="4"/>
        <v>0</v>
      </c>
      <c r="F118" s="281">
        <f t="shared" si="2"/>
        <v>0</v>
      </c>
      <c r="G118" s="281">
        <f t="shared" si="3"/>
        <v>0</v>
      </c>
      <c r="H118" s="253" t="s">
        <v>294</v>
      </c>
      <c r="I118" s="265" t="s">
        <v>883</v>
      </c>
      <c r="J118" s="279" t="s">
        <v>559</v>
      </c>
      <c r="K118" s="269"/>
      <c r="L118" s="269"/>
      <c r="M118" s="269"/>
      <c r="N118" s="269"/>
      <c r="O118" s="269"/>
      <c r="P118" s="269"/>
    </row>
    <row r="119" spans="2:16" ht="15" x14ac:dyDescent="0.25">
      <c r="B119" s="17">
        <f t="shared" si="0"/>
        <v>14</v>
      </c>
      <c r="C119" s="225" t="s">
        <v>440</v>
      </c>
      <c r="D119" s="45" t="s">
        <v>829</v>
      </c>
      <c r="E119" s="281">
        <f t="shared" si="4"/>
        <v>0</v>
      </c>
      <c r="F119" s="281">
        <f t="shared" si="2"/>
        <v>0</v>
      </c>
      <c r="G119" s="281">
        <f t="shared" si="3"/>
        <v>0</v>
      </c>
      <c r="H119" s="253" t="s">
        <v>294</v>
      </c>
      <c r="I119" s="265" t="s">
        <v>883</v>
      </c>
      <c r="J119" s="279" t="s">
        <v>560</v>
      </c>
      <c r="K119" s="269"/>
      <c r="L119" s="269"/>
      <c r="M119" s="269"/>
      <c r="N119" s="269"/>
      <c r="O119" s="269"/>
      <c r="P119" s="269"/>
    </row>
    <row r="120" spans="2:16" ht="15" x14ac:dyDescent="0.25">
      <c r="B120" s="17">
        <f t="shared" si="0"/>
        <v>17</v>
      </c>
      <c r="C120" s="225" t="s">
        <v>441</v>
      </c>
      <c r="D120" s="45" t="s">
        <v>830</v>
      </c>
      <c r="E120" s="281">
        <f t="shared" si="4"/>
        <v>0</v>
      </c>
      <c r="F120" s="281">
        <f t="shared" si="2"/>
        <v>0</v>
      </c>
      <c r="G120" s="281">
        <f t="shared" si="3"/>
        <v>0</v>
      </c>
      <c r="H120" s="253" t="s">
        <v>294</v>
      </c>
      <c r="I120" s="265" t="s">
        <v>883</v>
      </c>
      <c r="J120" s="279" t="s">
        <v>561</v>
      </c>
      <c r="K120" s="269"/>
      <c r="L120" s="269"/>
      <c r="M120" s="269"/>
      <c r="N120" s="269"/>
      <c r="O120" s="269"/>
      <c r="P120" s="269"/>
    </row>
    <row r="121" spans="2:16" ht="15" x14ac:dyDescent="0.25">
      <c r="B121" s="17">
        <f t="shared" si="0"/>
        <v>14</v>
      </c>
      <c r="C121" s="225" t="s">
        <v>442</v>
      </c>
      <c r="D121" s="45" t="s">
        <v>831</v>
      </c>
      <c r="E121" s="281">
        <f t="shared" si="4"/>
        <v>0</v>
      </c>
      <c r="F121" s="281">
        <f t="shared" si="2"/>
        <v>0</v>
      </c>
      <c r="G121" s="281">
        <f t="shared" si="3"/>
        <v>0</v>
      </c>
      <c r="H121" s="253" t="s">
        <v>294</v>
      </c>
      <c r="I121" s="265" t="s">
        <v>883</v>
      </c>
      <c r="J121" s="279" t="s">
        <v>562</v>
      </c>
      <c r="K121" s="269"/>
      <c r="L121" s="269"/>
      <c r="M121" s="269"/>
      <c r="N121" s="269"/>
      <c r="O121" s="269"/>
      <c r="P121" s="269"/>
    </row>
    <row r="122" spans="2:16" ht="15" x14ac:dyDescent="0.25">
      <c r="B122" s="17">
        <f t="shared" si="0"/>
        <v>14</v>
      </c>
      <c r="C122" s="225" t="s">
        <v>443</v>
      </c>
      <c r="D122" s="45" t="s">
        <v>832</v>
      </c>
      <c r="E122" s="281">
        <f t="shared" si="4"/>
        <v>0</v>
      </c>
      <c r="F122" s="281">
        <f t="shared" si="2"/>
        <v>0</v>
      </c>
      <c r="G122" s="281">
        <f t="shared" si="3"/>
        <v>0</v>
      </c>
      <c r="H122" s="253" t="s">
        <v>294</v>
      </c>
      <c r="I122" s="265" t="s">
        <v>883</v>
      </c>
      <c r="J122" s="279" t="s">
        <v>563</v>
      </c>
      <c r="K122" s="269"/>
      <c r="L122" s="269"/>
      <c r="M122" s="269"/>
      <c r="N122" s="269"/>
      <c r="O122" s="269"/>
      <c r="P122" s="269"/>
    </row>
    <row r="123" spans="2:16" ht="15" x14ac:dyDescent="0.25">
      <c r="B123" s="17">
        <f t="shared" si="0"/>
        <v>13</v>
      </c>
      <c r="C123" s="225" t="s">
        <v>444</v>
      </c>
      <c r="D123" s="45" t="s">
        <v>833</v>
      </c>
      <c r="E123" s="281">
        <f t="shared" si="4"/>
        <v>1.773574839096912E-10</v>
      </c>
      <c r="F123" s="281">
        <f t="shared" si="2"/>
        <v>1.3446788325257145E-12</v>
      </c>
      <c r="G123" s="281">
        <f t="shared" si="3"/>
        <v>5.3259661418899937E-9</v>
      </c>
      <c r="H123" s="253" t="s">
        <v>294</v>
      </c>
      <c r="I123" s="265" t="s">
        <v>883</v>
      </c>
      <c r="J123" s="279" t="s">
        <v>564</v>
      </c>
      <c r="K123" s="269"/>
      <c r="L123" s="269"/>
      <c r="M123" s="269"/>
      <c r="N123" s="269"/>
      <c r="O123" s="269"/>
      <c r="P123" s="269"/>
    </row>
    <row r="124" spans="2:16" ht="15" x14ac:dyDescent="0.25">
      <c r="B124" s="17">
        <f t="shared" si="0"/>
        <v>13</v>
      </c>
      <c r="C124" s="225" t="s">
        <v>445</v>
      </c>
      <c r="D124" s="45" t="s">
        <v>834</v>
      </c>
      <c r="E124" s="281">
        <f t="shared" si="4"/>
        <v>0</v>
      </c>
      <c r="F124" s="281">
        <f t="shared" si="2"/>
        <v>0</v>
      </c>
      <c r="G124" s="281">
        <f t="shared" si="3"/>
        <v>0</v>
      </c>
      <c r="H124" s="253" t="s">
        <v>294</v>
      </c>
      <c r="I124" s="265" t="s">
        <v>883</v>
      </c>
      <c r="J124" s="279" t="s">
        <v>565</v>
      </c>
      <c r="K124" s="269"/>
      <c r="L124" s="269"/>
      <c r="M124" s="269"/>
      <c r="N124" s="269"/>
      <c r="O124" s="269"/>
      <c r="P124" s="269"/>
    </row>
    <row r="125" spans="2:16" ht="15" x14ac:dyDescent="0.25">
      <c r="B125" s="17">
        <f t="shared" si="0"/>
        <v>14</v>
      </c>
      <c r="C125" s="225" t="s">
        <v>446</v>
      </c>
      <c r="D125" s="45" t="s">
        <v>835</v>
      </c>
      <c r="E125" s="281">
        <f t="shared" ref="E125:E148" si="5">($E$88*E56/(10^6))*$E$89*$E$90*$E$92</f>
        <v>0</v>
      </c>
      <c r="F125" s="281">
        <f t="shared" ref="F125:F148" si="6">($F$88*F56/(10^6))*$F$89*$F$90*$F$92</f>
        <v>0</v>
      </c>
      <c r="G125" s="281">
        <f t="shared" ref="G125:G148" si="7">($G$88*G56/(10^6))*$G$89*$G$90*$G$92</f>
        <v>0</v>
      </c>
      <c r="H125" s="253" t="s">
        <v>294</v>
      </c>
      <c r="I125" s="265" t="s">
        <v>883</v>
      </c>
      <c r="J125" s="279" t="s">
        <v>566</v>
      </c>
      <c r="K125" s="269"/>
      <c r="L125" s="269"/>
      <c r="M125" s="269"/>
      <c r="N125" s="269"/>
      <c r="O125" s="269"/>
      <c r="P125" s="269"/>
    </row>
    <row r="126" spans="2:16" ht="15" x14ac:dyDescent="0.25">
      <c r="B126" s="17">
        <f t="shared" si="0"/>
        <v>13</v>
      </c>
      <c r="C126" s="225" t="s">
        <v>447</v>
      </c>
      <c r="D126" s="45" t="s">
        <v>836</v>
      </c>
      <c r="E126" s="281">
        <f t="shared" si="5"/>
        <v>0</v>
      </c>
      <c r="F126" s="281">
        <f t="shared" si="6"/>
        <v>0</v>
      </c>
      <c r="G126" s="281">
        <f t="shared" si="7"/>
        <v>0</v>
      </c>
      <c r="H126" s="253" t="s">
        <v>294</v>
      </c>
      <c r="I126" s="265" t="s">
        <v>883</v>
      </c>
      <c r="J126" s="279" t="s">
        <v>567</v>
      </c>
      <c r="K126" s="269"/>
      <c r="L126" s="269"/>
      <c r="M126" s="269"/>
      <c r="N126" s="269"/>
      <c r="O126" s="269"/>
      <c r="P126" s="269"/>
    </row>
    <row r="127" spans="2:16" ht="15" x14ac:dyDescent="0.25">
      <c r="B127" s="17">
        <f t="shared" si="0"/>
        <v>12</v>
      </c>
      <c r="C127" s="225" t="s">
        <v>448</v>
      </c>
      <c r="D127" s="45" t="s">
        <v>837</v>
      </c>
      <c r="E127" s="281">
        <f t="shared" si="5"/>
        <v>0</v>
      </c>
      <c r="F127" s="281">
        <f t="shared" si="6"/>
        <v>0</v>
      </c>
      <c r="G127" s="281">
        <f t="shared" si="7"/>
        <v>0</v>
      </c>
      <c r="H127" s="253" t="s">
        <v>294</v>
      </c>
      <c r="I127" s="265" t="s">
        <v>883</v>
      </c>
      <c r="J127" s="279" t="s">
        <v>568</v>
      </c>
      <c r="K127" s="269"/>
      <c r="L127" s="269"/>
      <c r="M127" s="269"/>
      <c r="N127" s="269"/>
      <c r="O127" s="269"/>
      <c r="P127" s="269"/>
    </row>
    <row r="128" spans="2:16" ht="15" x14ac:dyDescent="0.25">
      <c r="B128" s="17">
        <f t="shared" si="0"/>
        <v>14</v>
      </c>
      <c r="C128" s="225" t="s">
        <v>449</v>
      </c>
      <c r="D128" s="45" t="s">
        <v>838</v>
      </c>
      <c r="E128" s="281">
        <f t="shared" si="5"/>
        <v>0</v>
      </c>
      <c r="F128" s="281">
        <f t="shared" si="6"/>
        <v>0</v>
      </c>
      <c r="G128" s="281">
        <f t="shared" si="7"/>
        <v>0</v>
      </c>
      <c r="H128" s="253" t="s">
        <v>294</v>
      </c>
      <c r="I128" s="265" t="s">
        <v>883</v>
      </c>
      <c r="J128" s="279" t="s">
        <v>569</v>
      </c>
      <c r="K128" s="269"/>
      <c r="L128" s="269"/>
      <c r="M128" s="269"/>
      <c r="N128" s="269"/>
      <c r="O128" s="269"/>
      <c r="P128" s="269"/>
    </row>
    <row r="129" spans="2:16" ht="15" x14ac:dyDescent="0.25">
      <c r="B129" s="17">
        <f t="shared" si="0"/>
        <v>14</v>
      </c>
      <c r="C129" s="225" t="s">
        <v>450</v>
      </c>
      <c r="D129" s="45" t="s">
        <v>839</v>
      </c>
      <c r="E129" s="281">
        <f t="shared" si="5"/>
        <v>6.3006541753376567E-12</v>
      </c>
      <c r="F129" s="281">
        <f t="shared" si="6"/>
        <v>3.2897983754950363E-14</v>
      </c>
      <c r="G129" s="281">
        <f t="shared" si="7"/>
        <v>2.4125760104206271E-10</v>
      </c>
      <c r="H129" s="253" t="s">
        <v>294</v>
      </c>
      <c r="I129" s="265" t="s">
        <v>883</v>
      </c>
      <c r="J129" s="279" t="s">
        <v>570</v>
      </c>
      <c r="K129" s="269"/>
      <c r="L129" s="269"/>
      <c r="M129" s="269"/>
      <c r="N129" s="269"/>
      <c r="O129" s="269"/>
      <c r="P129" s="269"/>
    </row>
    <row r="130" spans="2:16" ht="15" x14ac:dyDescent="0.25">
      <c r="B130" s="17">
        <f t="shared" si="0"/>
        <v>13</v>
      </c>
      <c r="C130" s="225" t="s">
        <v>451</v>
      </c>
      <c r="D130" s="45" t="s">
        <v>840</v>
      </c>
      <c r="E130" s="281">
        <f t="shared" si="5"/>
        <v>0</v>
      </c>
      <c r="F130" s="281">
        <f t="shared" si="6"/>
        <v>0</v>
      </c>
      <c r="G130" s="281">
        <f t="shared" si="7"/>
        <v>0</v>
      </c>
      <c r="H130" s="253" t="s">
        <v>294</v>
      </c>
      <c r="I130" s="265" t="s">
        <v>883</v>
      </c>
      <c r="J130" s="279" t="s">
        <v>571</v>
      </c>
      <c r="K130" s="269"/>
      <c r="L130" s="269"/>
      <c r="M130" s="269"/>
      <c r="N130" s="269"/>
      <c r="O130" s="269"/>
      <c r="P130" s="269"/>
    </row>
    <row r="131" spans="2:16" ht="15" x14ac:dyDescent="0.25">
      <c r="B131" s="17">
        <f t="shared" si="0"/>
        <v>13</v>
      </c>
      <c r="C131" s="225" t="s">
        <v>452</v>
      </c>
      <c r="D131" s="45" t="s">
        <v>841</v>
      </c>
      <c r="E131" s="281">
        <f t="shared" si="5"/>
        <v>0</v>
      </c>
      <c r="F131" s="281">
        <f t="shared" si="6"/>
        <v>0</v>
      </c>
      <c r="G131" s="281">
        <f t="shared" si="7"/>
        <v>0</v>
      </c>
      <c r="H131" s="253" t="s">
        <v>294</v>
      </c>
      <c r="I131" s="265" t="s">
        <v>883</v>
      </c>
      <c r="J131" s="279" t="s">
        <v>572</v>
      </c>
      <c r="K131" s="269"/>
      <c r="L131" s="269"/>
      <c r="M131" s="269"/>
      <c r="N131" s="269"/>
      <c r="O131" s="269"/>
      <c r="P131" s="269"/>
    </row>
    <row r="132" spans="2:16" ht="15" x14ac:dyDescent="0.25">
      <c r="B132" s="17">
        <f t="shared" si="0"/>
        <v>13</v>
      </c>
      <c r="C132" s="226" t="s">
        <v>453</v>
      </c>
      <c r="D132" s="45" t="s">
        <v>842</v>
      </c>
      <c r="E132" s="281">
        <f t="shared" si="5"/>
        <v>0</v>
      </c>
      <c r="F132" s="281">
        <f t="shared" si="6"/>
        <v>0</v>
      </c>
      <c r="G132" s="281">
        <f t="shared" si="7"/>
        <v>0</v>
      </c>
      <c r="H132" s="253" t="s">
        <v>294</v>
      </c>
      <c r="I132" s="265" t="s">
        <v>883</v>
      </c>
      <c r="J132" s="279" t="s">
        <v>573</v>
      </c>
      <c r="K132" s="269"/>
      <c r="L132" s="269"/>
      <c r="M132" s="269"/>
      <c r="N132" s="269"/>
      <c r="O132" s="269"/>
      <c r="P132" s="269"/>
    </row>
    <row r="133" spans="2:16" ht="15" x14ac:dyDescent="0.25">
      <c r="B133" s="17">
        <f t="shared" si="0"/>
        <v>13</v>
      </c>
      <c r="C133" s="225" t="s">
        <v>454</v>
      </c>
      <c r="D133" s="45" t="s">
        <v>843</v>
      </c>
      <c r="E133" s="281">
        <f t="shared" si="5"/>
        <v>0</v>
      </c>
      <c r="F133" s="281">
        <f t="shared" si="6"/>
        <v>0</v>
      </c>
      <c r="G133" s="281">
        <f t="shared" si="7"/>
        <v>0</v>
      </c>
      <c r="H133" s="253" t="s">
        <v>294</v>
      </c>
      <c r="I133" s="265" t="s">
        <v>883</v>
      </c>
      <c r="J133" s="279" t="s">
        <v>574</v>
      </c>
      <c r="K133" s="269"/>
      <c r="L133" s="269"/>
      <c r="M133" s="269"/>
      <c r="N133" s="269"/>
      <c r="O133" s="269"/>
      <c r="P133" s="269"/>
    </row>
    <row r="134" spans="2:16" ht="15" x14ac:dyDescent="0.25">
      <c r="B134" s="17">
        <f t="shared" si="0"/>
        <v>13</v>
      </c>
      <c r="C134" s="225" t="s">
        <v>455</v>
      </c>
      <c r="D134" s="45" t="s">
        <v>844</v>
      </c>
      <c r="E134" s="281">
        <f t="shared" si="5"/>
        <v>0</v>
      </c>
      <c r="F134" s="281">
        <f t="shared" si="6"/>
        <v>0</v>
      </c>
      <c r="G134" s="281">
        <f t="shared" si="7"/>
        <v>0</v>
      </c>
      <c r="H134" s="253" t="s">
        <v>294</v>
      </c>
      <c r="I134" s="265" t="s">
        <v>883</v>
      </c>
      <c r="J134" s="279" t="s">
        <v>575</v>
      </c>
      <c r="K134" s="269"/>
      <c r="L134" s="269"/>
      <c r="M134" s="269"/>
      <c r="N134" s="269"/>
      <c r="O134" s="269"/>
      <c r="P134" s="269"/>
    </row>
    <row r="135" spans="2:16" ht="15" x14ac:dyDescent="0.25">
      <c r="B135" s="17">
        <f t="shared" si="0"/>
        <v>13</v>
      </c>
      <c r="C135" s="225" t="s">
        <v>456</v>
      </c>
      <c r="D135" s="45" t="s">
        <v>845</v>
      </c>
      <c r="E135" s="281">
        <f t="shared" si="5"/>
        <v>0</v>
      </c>
      <c r="F135" s="281">
        <f t="shared" si="6"/>
        <v>0</v>
      </c>
      <c r="G135" s="281">
        <f t="shared" si="7"/>
        <v>0</v>
      </c>
      <c r="H135" s="253" t="s">
        <v>294</v>
      </c>
      <c r="I135" s="265" t="s">
        <v>883</v>
      </c>
      <c r="J135" s="279" t="s">
        <v>576</v>
      </c>
      <c r="K135" s="269"/>
      <c r="L135" s="269"/>
      <c r="M135" s="269"/>
      <c r="N135" s="269"/>
      <c r="O135" s="269"/>
      <c r="P135" s="269"/>
    </row>
    <row r="136" spans="2:16" ht="15" x14ac:dyDescent="0.25">
      <c r="B136" s="17">
        <f t="shared" si="0"/>
        <v>13</v>
      </c>
      <c r="C136" s="225" t="s">
        <v>457</v>
      </c>
      <c r="D136" s="45" t="s">
        <v>846</v>
      </c>
      <c r="E136" s="281">
        <f t="shared" si="5"/>
        <v>0</v>
      </c>
      <c r="F136" s="281">
        <f t="shared" si="6"/>
        <v>0</v>
      </c>
      <c r="G136" s="281">
        <f t="shared" si="7"/>
        <v>0</v>
      </c>
      <c r="H136" s="253" t="s">
        <v>294</v>
      </c>
      <c r="I136" s="265" t="s">
        <v>883</v>
      </c>
      <c r="J136" s="279" t="s">
        <v>577</v>
      </c>
      <c r="K136" s="269"/>
      <c r="L136" s="269"/>
      <c r="M136" s="269"/>
      <c r="N136" s="269"/>
      <c r="O136" s="269"/>
      <c r="P136" s="269"/>
    </row>
    <row r="137" spans="2:16" ht="15" x14ac:dyDescent="0.25">
      <c r="B137" s="17">
        <f t="shared" si="0"/>
        <v>13</v>
      </c>
      <c r="C137" s="225" t="s">
        <v>458</v>
      </c>
      <c r="D137" s="45" t="s">
        <v>847</v>
      </c>
      <c r="E137" s="281">
        <f t="shared" si="5"/>
        <v>0</v>
      </c>
      <c r="F137" s="281">
        <f t="shared" si="6"/>
        <v>0</v>
      </c>
      <c r="G137" s="281">
        <f t="shared" si="7"/>
        <v>0</v>
      </c>
      <c r="H137" s="253" t="s">
        <v>294</v>
      </c>
      <c r="I137" s="265" t="s">
        <v>883</v>
      </c>
      <c r="J137" s="279" t="s">
        <v>578</v>
      </c>
      <c r="K137" s="269"/>
      <c r="L137" s="269"/>
      <c r="M137" s="269"/>
      <c r="N137" s="269"/>
      <c r="O137" s="269"/>
      <c r="P137" s="269"/>
    </row>
    <row r="138" spans="2:16" ht="15" x14ac:dyDescent="0.25">
      <c r="B138" s="17">
        <f t="shared" si="0"/>
        <v>18</v>
      </c>
      <c r="C138" s="225" t="s">
        <v>459</v>
      </c>
      <c r="D138" s="45" t="s">
        <v>848</v>
      </c>
      <c r="E138" s="281">
        <f t="shared" si="5"/>
        <v>0</v>
      </c>
      <c r="F138" s="281">
        <f t="shared" si="6"/>
        <v>0</v>
      </c>
      <c r="G138" s="281">
        <f t="shared" si="7"/>
        <v>0</v>
      </c>
      <c r="H138" s="253" t="s">
        <v>294</v>
      </c>
      <c r="I138" s="265" t="s">
        <v>883</v>
      </c>
      <c r="J138" s="279" t="s">
        <v>579</v>
      </c>
      <c r="K138" s="269"/>
      <c r="L138" s="269"/>
      <c r="M138" s="269"/>
      <c r="N138" s="269"/>
      <c r="O138" s="269"/>
      <c r="P138" s="269"/>
    </row>
    <row r="139" spans="2:16" ht="15" x14ac:dyDescent="0.25">
      <c r="B139" s="17">
        <f t="shared" si="0"/>
        <v>18</v>
      </c>
      <c r="C139" s="225" t="s">
        <v>460</v>
      </c>
      <c r="D139" s="45" t="s">
        <v>849</v>
      </c>
      <c r="E139" s="281">
        <f t="shared" si="5"/>
        <v>0</v>
      </c>
      <c r="F139" s="281">
        <f t="shared" si="6"/>
        <v>0</v>
      </c>
      <c r="G139" s="281">
        <f t="shared" si="7"/>
        <v>0</v>
      </c>
      <c r="H139" s="253" t="s">
        <v>294</v>
      </c>
      <c r="I139" s="265" t="s">
        <v>883</v>
      </c>
      <c r="J139" s="279" t="s">
        <v>580</v>
      </c>
      <c r="K139" s="269"/>
      <c r="L139" s="269"/>
      <c r="M139" s="269"/>
      <c r="N139" s="269"/>
      <c r="O139" s="269"/>
      <c r="P139" s="269"/>
    </row>
    <row r="140" spans="2:16" ht="15" x14ac:dyDescent="0.25">
      <c r="B140" s="17">
        <f t="shared" si="0"/>
        <v>14</v>
      </c>
      <c r="C140" s="225" t="s">
        <v>461</v>
      </c>
      <c r="D140" s="45" t="s">
        <v>850</v>
      </c>
      <c r="E140" s="281">
        <f t="shared" si="5"/>
        <v>0</v>
      </c>
      <c r="F140" s="281">
        <f t="shared" si="6"/>
        <v>0</v>
      </c>
      <c r="G140" s="281">
        <f t="shared" si="7"/>
        <v>0</v>
      </c>
      <c r="H140" s="253" t="s">
        <v>294</v>
      </c>
      <c r="I140" s="265" t="s">
        <v>883</v>
      </c>
      <c r="J140" s="279" t="s">
        <v>581</v>
      </c>
      <c r="K140" s="269"/>
      <c r="L140" s="269"/>
      <c r="M140" s="269"/>
      <c r="N140" s="269"/>
      <c r="O140" s="269"/>
      <c r="P140" s="269"/>
    </row>
    <row r="141" spans="2:16" ht="15" x14ac:dyDescent="0.25">
      <c r="B141" s="17">
        <f t="shared" si="0"/>
        <v>13</v>
      </c>
      <c r="C141" s="225" t="s">
        <v>462</v>
      </c>
      <c r="D141" s="45" t="s">
        <v>851</v>
      </c>
      <c r="E141" s="281">
        <f t="shared" si="5"/>
        <v>0</v>
      </c>
      <c r="F141" s="281">
        <f t="shared" si="6"/>
        <v>0</v>
      </c>
      <c r="G141" s="281">
        <f t="shared" si="7"/>
        <v>0</v>
      </c>
      <c r="H141" s="253" t="s">
        <v>294</v>
      </c>
      <c r="I141" s="265" t="s">
        <v>883</v>
      </c>
      <c r="J141" s="279" t="s">
        <v>582</v>
      </c>
      <c r="K141" s="269"/>
      <c r="L141" s="269"/>
      <c r="M141" s="269"/>
      <c r="N141" s="269"/>
      <c r="O141" s="269"/>
      <c r="P141" s="269"/>
    </row>
    <row r="142" spans="2:16" ht="15" x14ac:dyDescent="0.25">
      <c r="B142" s="17">
        <f t="shared" si="0"/>
        <v>18</v>
      </c>
      <c r="C142" s="225" t="s">
        <v>463</v>
      </c>
      <c r="D142" s="45" t="s">
        <v>852</v>
      </c>
      <c r="E142" s="281">
        <f t="shared" si="5"/>
        <v>0</v>
      </c>
      <c r="F142" s="281">
        <f t="shared" si="6"/>
        <v>0</v>
      </c>
      <c r="G142" s="281">
        <f t="shared" si="7"/>
        <v>0</v>
      </c>
      <c r="H142" s="253" t="s">
        <v>294</v>
      </c>
      <c r="I142" s="265" t="s">
        <v>883</v>
      </c>
      <c r="J142" s="279" t="s">
        <v>583</v>
      </c>
      <c r="K142" s="269"/>
      <c r="L142" s="269"/>
      <c r="M142" s="269"/>
      <c r="N142" s="269"/>
      <c r="O142" s="269"/>
      <c r="P142" s="269"/>
    </row>
    <row r="143" spans="2:16" ht="15" x14ac:dyDescent="0.25">
      <c r="B143" s="17">
        <f t="shared" si="0"/>
        <v>19</v>
      </c>
      <c r="C143" s="225" t="s">
        <v>464</v>
      </c>
      <c r="D143" s="45" t="s">
        <v>853</v>
      </c>
      <c r="E143" s="281">
        <f t="shared" si="5"/>
        <v>0</v>
      </c>
      <c r="F143" s="281">
        <f t="shared" si="6"/>
        <v>0</v>
      </c>
      <c r="G143" s="281">
        <f t="shared" si="7"/>
        <v>0</v>
      </c>
      <c r="H143" s="253" t="s">
        <v>294</v>
      </c>
      <c r="I143" s="265" t="s">
        <v>883</v>
      </c>
      <c r="J143" s="279" t="s">
        <v>584</v>
      </c>
      <c r="K143" s="269"/>
      <c r="L143" s="269"/>
      <c r="M143" s="269"/>
      <c r="N143" s="269"/>
      <c r="O143" s="269"/>
      <c r="P143" s="269"/>
    </row>
    <row r="144" spans="2:16" ht="15" x14ac:dyDescent="0.25">
      <c r="B144" s="17">
        <f t="shared" si="0"/>
        <v>16</v>
      </c>
      <c r="C144" s="225" t="s">
        <v>465</v>
      </c>
      <c r="D144" s="45" t="s">
        <v>854</v>
      </c>
      <c r="E144" s="281">
        <f t="shared" si="5"/>
        <v>0</v>
      </c>
      <c r="F144" s="281">
        <f t="shared" si="6"/>
        <v>0</v>
      </c>
      <c r="G144" s="281">
        <f t="shared" si="7"/>
        <v>0</v>
      </c>
      <c r="H144" s="253" t="s">
        <v>294</v>
      </c>
      <c r="I144" s="265" t="s">
        <v>883</v>
      </c>
      <c r="J144" s="279" t="s">
        <v>585</v>
      </c>
      <c r="K144" s="269"/>
      <c r="L144" s="269"/>
      <c r="M144" s="269"/>
      <c r="N144" s="269"/>
      <c r="O144" s="269"/>
      <c r="P144" s="269"/>
    </row>
    <row r="145" spans="2:16" ht="15" x14ac:dyDescent="0.25">
      <c r="B145" s="17">
        <f t="shared" si="0"/>
        <v>16</v>
      </c>
      <c r="C145" s="225" t="s">
        <v>466</v>
      </c>
      <c r="D145" s="45" t="s">
        <v>855</v>
      </c>
      <c r="E145" s="281">
        <f t="shared" si="5"/>
        <v>0</v>
      </c>
      <c r="F145" s="281">
        <f t="shared" si="6"/>
        <v>0</v>
      </c>
      <c r="G145" s="281">
        <f t="shared" si="7"/>
        <v>0</v>
      </c>
      <c r="H145" s="253" t="s">
        <v>294</v>
      </c>
      <c r="I145" s="265" t="s">
        <v>883</v>
      </c>
      <c r="J145" s="279" t="s">
        <v>586</v>
      </c>
      <c r="K145" s="269"/>
      <c r="L145" s="269"/>
      <c r="M145" s="269"/>
      <c r="N145" s="269"/>
      <c r="O145" s="269"/>
      <c r="P145" s="269"/>
    </row>
    <row r="146" spans="2:16" ht="15" x14ac:dyDescent="0.25">
      <c r="B146" s="17">
        <f t="shared" si="0"/>
        <v>18</v>
      </c>
      <c r="C146" s="226" t="s">
        <v>467</v>
      </c>
      <c r="D146" s="45" t="s">
        <v>856</v>
      </c>
      <c r="E146" s="281">
        <f t="shared" si="5"/>
        <v>5.4283849578631983E-13</v>
      </c>
      <c r="F146" s="281">
        <f t="shared" si="6"/>
        <v>2.3464322655166086E-15</v>
      </c>
      <c r="G146" s="281">
        <f t="shared" si="7"/>
        <v>2.2493492115022835E-11</v>
      </c>
      <c r="H146" s="253" t="s">
        <v>294</v>
      </c>
      <c r="I146" s="265" t="s">
        <v>883</v>
      </c>
      <c r="J146" s="279" t="s">
        <v>587</v>
      </c>
      <c r="K146" s="269"/>
      <c r="L146" s="269"/>
      <c r="M146" s="269"/>
      <c r="N146" s="269"/>
      <c r="O146" s="269"/>
      <c r="P146" s="269"/>
    </row>
    <row r="147" spans="2:16" ht="15" x14ac:dyDescent="0.25">
      <c r="B147" s="17">
        <f t="shared" si="0"/>
        <v>18</v>
      </c>
      <c r="C147" s="226" t="s">
        <v>468</v>
      </c>
      <c r="D147" s="45" t="s">
        <v>857</v>
      </c>
      <c r="E147" s="281">
        <f t="shared" si="5"/>
        <v>4.4470863513284411E-13</v>
      </c>
      <c r="F147" s="281">
        <f t="shared" si="6"/>
        <v>2.7531696621272429E-15</v>
      </c>
      <c r="G147" s="281">
        <f t="shared" si="7"/>
        <v>1.5519137632769954E-11</v>
      </c>
      <c r="H147" s="253" t="s">
        <v>294</v>
      </c>
      <c r="I147" s="265" t="s">
        <v>883</v>
      </c>
      <c r="J147" s="279" t="s">
        <v>588</v>
      </c>
      <c r="K147" s="269"/>
      <c r="L147" s="269"/>
      <c r="M147" s="269"/>
      <c r="N147" s="269"/>
      <c r="O147" s="269"/>
      <c r="P147" s="269"/>
    </row>
    <row r="148" spans="2:16" ht="15" x14ac:dyDescent="0.25">
      <c r="B148" s="17">
        <f t="shared" si="0"/>
        <v>14</v>
      </c>
      <c r="C148" s="226" t="s">
        <v>469</v>
      </c>
      <c r="D148" s="45" t="s">
        <v>858</v>
      </c>
      <c r="E148" s="281">
        <f t="shared" si="5"/>
        <v>2.0882971989949732E-14</v>
      </c>
      <c r="F148" s="281">
        <f t="shared" si="6"/>
        <v>9.1691296746415197E-17</v>
      </c>
      <c r="G148" s="281">
        <f t="shared" si="7"/>
        <v>8.6033907213205225E-13</v>
      </c>
      <c r="H148" s="253" t="s">
        <v>294</v>
      </c>
      <c r="I148" s="265" t="s">
        <v>883</v>
      </c>
      <c r="J148" s="279" t="s">
        <v>589</v>
      </c>
      <c r="K148" s="269"/>
      <c r="L148" s="269"/>
      <c r="M148" s="269"/>
      <c r="N148" s="269"/>
      <c r="O148" s="269"/>
      <c r="P148" s="269"/>
    </row>
    <row r="149" spans="2:16" ht="15" x14ac:dyDescent="0.25">
      <c r="B149" s="17">
        <f t="shared" si="0"/>
        <v>13</v>
      </c>
      <c r="C149" s="225" t="s">
        <v>470</v>
      </c>
      <c r="D149" s="45" t="s">
        <v>803</v>
      </c>
      <c r="E149" s="281">
        <f t="shared" ref="E149:E180" si="8">($E$88*E24/(10^6))*$E$89*$E$90*$E$91</f>
        <v>4.8039087105279911E-9</v>
      </c>
      <c r="F149" s="281">
        <f t="shared" ref="F149:F180" si="9">($F$88*F24/(10^6))*$F$89*$F$90*$F$91</f>
        <v>3.6160631198578248E-11</v>
      </c>
      <c r="G149" s="281">
        <f t="shared" ref="G149:G180" si="10">($G$88*G24/(10^6))*$G$89*$G$90*$G$91</f>
        <v>1.4517402701356313E-7</v>
      </c>
      <c r="H149" s="253" t="s">
        <v>294</v>
      </c>
      <c r="I149" s="265" t="s">
        <v>883</v>
      </c>
      <c r="J149" s="279" t="s">
        <v>590</v>
      </c>
      <c r="K149" s="277"/>
      <c r="L149" s="277"/>
      <c r="M149" s="277"/>
      <c r="N149" s="277"/>
      <c r="O149" s="277"/>
      <c r="P149" s="277"/>
    </row>
    <row r="150" spans="2:16" ht="15" x14ac:dyDescent="0.25">
      <c r="B150" s="17">
        <f t="shared" si="0"/>
        <v>13</v>
      </c>
      <c r="C150" s="225" t="s">
        <v>471</v>
      </c>
      <c r="D150" s="45" t="s">
        <v>859</v>
      </c>
      <c r="E150" s="281">
        <f t="shared" si="8"/>
        <v>0</v>
      </c>
      <c r="F150" s="281">
        <f t="shared" si="9"/>
        <v>0</v>
      </c>
      <c r="G150" s="281">
        <f t="shared" si="10"/>
        <v>0</v>
      </c>
      <c r="H150" s="253" t="s">
        <v>294</v>
      </c>
      <c r="I150" s="265" t="s">
        <v>883</v>
      </c>
      <c r="J150" s="279" t="s">
        <v>591</v>
      </c>
      <c r="K150" s="277"/>
      <c r="L150" s="277"/>
      <c r="M150" s="277"/>
      <c r="N150" s="277"/>
      <c r="O150" s="277"/>
      <c r="P150" s="277"/>
    </row>
    <row r="151" spans="2:16" ht="15" x14ac:dyDescent="0.25">
      <c r="B151" s="17">
        <f t="shared" si="0"/>
        <v>12</v>
      </c>
      <c r="C151" s="225" t="s">
        <v>472</v>
      </c>
      <c r="D151" s="45" t="s">
        <v>860</v>
      </c>
      <c r="E151" s="281">
        <f t="shared" si="8"/>
        <v>0</v>
      </c>
      <c r="F151" s="281">
        <f t="shared" si="9"/>
        <v>0</v>
      </c>
      <c r="G151" s="281">
        <f t="shared" si="10"/>
        <v>0</v>
      </c>
      <c r="H151" s="253" t="s">
        <v>294</v>
      </c>
      <c r="I151" s="265" t="s">
        <v>883</v>
      </c>
      <c r="J151" s="279" t="s">
        <v>592</v>
      </c>
      <c r="K151" s="277"/>
      <c r="L151" s="277"/>
      <c r="M151" s="277"/>
      <c r="N151" s="277"/>
      <c r="O151" s="277"/>
      <c r="P151" s="277"/>
    </row>
    <row r="152" spans="2:16" ht="15" x14ac:dyDescent="0.25">
      <c r="B152" s="17">
        <f t="shared" si="0"/>
        <v>12</v>
      </c>
      <c r="C152" s="225" t="s">
        <v>473</v>
      </c>
      <c r="D152" s="45" t="s">
        <v>861</v>
      </c>
      <c r="E152" s="281">
        <f t="shared" si="8"/>
        <v>0</v>
      </c>
      <c r="F152" s="281">
        <f t="shared" si="9"/>
        <v>0</v>
      </c>
      <c r="G152" s="281">
        <f t="shared" si="10"/>
        <v>0</v>
      </c>
      <c r="H152" s="253" t="s">
        <v>294</v>
      </c>
      <c r="I152" s="265" t="s">
        <v>883</v>
      </c>
      <c r="J152" s="279" t="s">
        <v>593</v>
      </c>
      <c r="K152" s="277"/>
      <c r="L152" s="277"/>
      <c r="M152" s="277"/>
      <c r="N152" s="277"/>
      <c r="O152" s="277"/>
      <c r="P152" s="277"/>
    </row>
    <row r="153" spans="2:16" ht="15" x14ac:dyDescent="0.25">
      <c r="B153" s="17">
        <f t="shared" si="0"/>
        <v>12</v>
      </c>
      <c r="C153" s="225" t="s">
        <v>474</v>
      </c>
      <c r="D153" s="45" t="s">
        <v>862</v>
      </c>
      <c r="E153" s="281">
        <f t="shared" si="8"/>
        <v>0</v>
      </c>
      <c r="F153" s="281">
        <f t="shared" si="9"/>
        <v>0</v>
      </c>
      <c r="G153" s="281">
        <f t="shared" si="10"/>
        <v>0</v>
      </c>
      <c r="H153" s="253" t="s">
        <v>294</v>
      </c>
      <c r="I153" s="265" t="s">
        <v>883</v>
      </c>
      <c r="J153" s="279" t="s">
        <v>594</v>
      </c>
      <c r="K153" s="277"/>
      <c r="L153" s="277"/>
      <c r="M153" s="277"/>
      <c r="N153" s="277"/>
      <c r="O153" s="277"/>
      <c r="P153" s="277"/>
    </row>
    <row r="154" spans="2:16" ht="15" x14ac:dyDescent="0.25">
      <c r="B154" s="17">
        <f t="shared" si="0"/>
        <v>11</v>
      </c>
      <c r="C154" s="225" t="s">
        <v>475</v>
      </c>
      <c r="D154" s="45" t="s">
        <v>863</v>
      </c>
      <c r="E154" s="281">
        <f t="shared" si="8"/>
        <v>3.7213431955934914E-13</v>
      </c>
      <c r="F154" s="281">
        <f t="shared" si="9"/>
        <v>2.7572236380451076E-15</v>
      </c>
      <c r="G154" s="281">
        <f t="shared" si="10"/>
        <v>1.1399738057659838E-11</v>
      </c>
      <c r="H154" s="253" t="s">
        <v>294</v>
      </c>
      <c r="I154" s="265" t="s">
        <v>883</v>
      </c>
      <c r="J154" s="279" t="s">
        <v>595</v>
      </c>
      <c r="K154" s="277"/>
      <c r="L154" s="277"/>
      <c r="M154" s="277"/>
      <c r="N154" s="277"/>
      <c r="O154" s="277"/>
      <c r="P154" s="277"/>
    </row>
    <row r="155" spans="2:16" ht="15" x14ac:dyDescent="0.25">
      <c r="B155" s="17">
        <f t="shared" si="0"/>
        <v>12</v>
      </c>
      <c r="C155" s="225" t="s">
        <v>476</v>
      </c>
      <c r="D155" s="45" t="s">
        <v>864</v>
      </c>
      <c r="E155" s="281">
        <f t="shared" si="8"/>
        <v>0</v>
      </c>
      <c r="F155" s="281">
        <f t="shared" si="9"/>
        <v>0</v>
      </c>
      <c r="G155" s="281">
        <f t="shared" si="10"/>
        <v>0</v>
      </c>
      <c r="H155" s="253" t="s">
        <v>294</v>
      </c>
      <c r="I155" s="265" t="s">
        <v>883</v>
      </c>
      <c r="J155" s="279" t="s">
        <v>596</v>
      </c>
      <c r="K155" s="277"/>
      <c r="L155" s="277"/>
      <c r="M155" s="277"/>
      <c r="N155" s="277"/>
      <c r="O155" s="277"/>
      <c r="P155" s="277"/>
    </row>
    <row r="156" spans="2:16" ht="15" x14ac:dyDescent="0.25">
      <c r="B156" s="17">
        <f t="shared" si="0"/>
        <v>12</v>
      </c>
      <c r="C156" s="225" t="s">
        <v>477</v>
      </c>
      <c r="D156" s="45" t="s">
        <v>865</v>
      </c>
      <c r="E156" s="281">
        <f t="shared" si="8"/>
        <v>0</v>
      </c>
      <c r="F156" s="281">
        <f t="shared" si="9"/>
        <v>0</v>
      </c>
      <c r="G156" s="281">
        <f t="shared" si="10"/>
        <v>0</v>
      </c>
      <c r="H156" s="253" t="s">
        <v>294</v>
      </c>
      <c r="I156" s="265" t="s">
        <v>883</v>
      </c>
      <c r="J156" s="279" t="s">
        <v>597</v>
      </c>
      <c r="K156" s="277"/>
      <c r="L156" s="277"/>
      <c r="M156" s="277"/>
      <c r="N156" s="277"/>
      <c r="O156" s="277"/>
      <c r="P156" s="277"/>
    </row>
    <row r="157" spans="2:16" ht="15" x14ac:dyDescent="0.25">
      <c r="B157" s="17">
        <f t="shared" si="0"/>
        <v>12</v>
      </c>
      <c r="C157" s="225" t="s">
        <v>478</v>
      </c>
      <c r="D157" s="45" t="s">
        <v>866</v>
      </c>
      <c r="E157" s="281">
        <f t="shared" si="8"/>
        <v>5.8670711572678712E-12</v>
      </c>
      <c r="F157" s="281">
        <f t="shared" si="9"/>
        <v>4.1982524295715859E-14</v>
      </c>
      <c r="G157" s="281">
        <f t="shared" si="10"/>
        <v>1.8493586824964329E-10</v>
      </c>
      <c r="H157" s="253" t="s">
        <v>294</v>
      </c>
      <c r="I157" s="265" t="s">
        <v>883</v>
      </c>
      <c r="J157" s="279" t="s">
        <v>598</v>
      </c>
      <c r="K157" s="277"/>
      <c r="L157" s="277"/>
      <c r="M157" s="277"/>
      <c r="N157" s="277"/>
      <c r="O157" s="277"/>
      <c r="P157" s="277"/>
    </row>
    <row r="158" spans="2:16" ht="15" x14ac:dyDescent="0.25">
      <c r="B158" s="17">
        <f t="shared" si="0"/>
        <v>12</v>
      </c>
      <c r="C158" s="225" t="s">
        <v>479</v>
      </c>
      <c r="D158" s="45" t="s">
        <v>867</v>
      </c>
      <c r="E158" s="281">
        <f t="shared" si="8"/>
        <v>3.2830287605603444E-9</v>
      </c>
      <c r="F158" s="281">
        <f t="shared" si="9"/>
        <v>2.502841074388283E-11</v>
      </c>
      <c r="G158" s="281">
        <f t="shared" si="10"/>
        <v>9.810723182312086E-8</v>
      </c>
      <c r="H158" s="253" t="s">
        <v>294</v>
      </c>
      <c r="I158" s="265" t="s">
        <v>883</v>
      </c>
      <c r="J158" s="279" t="s">
        <v>599</v>
      </c>
      <c r="K158" s="277"/>
      <c r="L158" s="277"/>
      <c r="M158" s="277"/>
      <c r="N158" s="277"/>
      <c r="O158" s="277"/>
      <c r="P158" s="277"/>
    </row>
    <row r="159" spans="2:16" ht="15" x14ac:dyDescent="0.25">
      <c r="B159" s="17">
        <f t="shared" si="0"/>
        <v>12</v>
      </c>
      <c r="C159" s="225" t="s">
        <v>480</v>
      </c>
      <c r="D159" s="45" t="s">
        <v>868</v>
      </c>
      <c r="E159" s="281">
        <f t="shared" si="8"/>
        <v>0</v>
      </c>
      <c r="F159" s="281">
        <f t="shared" si="9"/>
        <v>0</v>
      </c>
      <c r="G159" s="281">
        <f t="shared" si="10"/>
        <v>0</v>
      </c>
      <c r="H159" s="253" t="s">
        <v>294</v>
      </c>
      <c r="I159" s="265" t="s">
        <v>883</v>
      </c>
      <c r="J159" s="279" t="s">
        <v>600</v>
      </c>
      <c r="K159" s="277"/>
      <c r="L159" s="277"/>
      <c r="M159" s="277"/>
      <c r="N159" s="277"/>
      <c r="O159" s="277"/>
      <c r="P159" s="277"/>
    </row>
    <row r="160" spans="2:16" ht="15" x14ac:dyDescent="0.25">
      <c r="B160" s="17">
        <f t="shared" si="0"/>
        <v>12</v>
      </c>
      <c r="C160" s="225" t="s">
        <v>481</v>
      </c>
      <c r="D160" s="45" t="s">
        <v>869</v>
      </c>
      <c r="E160" s="281">
        <f t="shared" si="8"/>
        <v>5.1755585178965852E-11</v>
      </c>
      <c r="F160" s="281">
        <f t="shared" si="9"/>
        <v>2.5354457760881134E-13</v>
      </c>
      <c r="G160" s="281">
        <f t="shared" si="10"/>
        <v>2.0401817569804006E-9</v>
      </c>
      <c r="H160" s="253" t="s">
        <v>294</v>
      </c>
      <c r="I160" s="265" t="s">
        <v>883</v>
      </c>
      <c r="J160" s="279" t="s">
        <v>601</v>
      </c>
      <c r="K160" s="277"/>
      <c r="L160" s="277"/>
      <c r="M160" s="277"/>
      <c r="N160" s="277"/>
      <c r="O160" s="277"/>
      <c r="P160" s="277"/>
    </row>
    <row r="161" spans="2:16" ht="15" x14ac:dyDescent="0.25">
      <c r="B161" s="17">
        <f t="shared" si="0"/>
        <v>12</v>
      </c>
      <c r="C161" s="225" t="s">
        <v>482</v>
      </c>
      <c r="D161" s="45" t="s">
        <v>870</v>
      </c>
      <c r="E161" s="281">
        <f t="shared" si="8"/>
        <v>0</v>
      </c>
      <c r="F161" s="281">
        <f t="shared" si="9"/>
        <v>0</v>
      </c>
      <c r="G161" s="281">
        <f t="shared" si="10"/>
        <v>0</v>
      </c>
      <c r="H161" s="253" t="s">
        <v>294</v>
      </c>
      <c r="I161" s="265" t="s">
        <v>883</v>
      </c>
      <c r="J161" s="279" t="s">
        <v>602</v>
      </c>
      <c r="K161" s="277"/>
      <c r="L161" s="277"/>
      <c r="M161" s="277"/>
      <c r="N161" s="277"/>
      <c r="O161" s="277"/>
      <c r="P161" s="277"/>
    </row>
    <row r="162" spans="2:16" ht="15" x14ac:dyDescent="0.25">
      <c r="B162" s="17">
        <f t="shared" si="0"/>
        <v>12</v>
      </c>
      <c r="C162" s="225" t="s">
        <v>483</v>
      </c>
      <c r="D162" s="45" t="s">
        <v>871</v>
      </c>
      <c r="E162" s="281">
        <f t="shared" si="8"/>
        <v>5.8979194155990477E-14</v>
      </c>
      <c r="F162" s="281">
        <f t="shared" si="9"/>
        <v>3.0305737492942191E-16</v>
      </c>
      <c r="G162" s="281">
        <f t="shared" si="10"/>
        <v>2.2754951037847251E-12</v>
      </c>
      <c r="H162" s="253" t="s">
        <v>294</v>
      </c>
      <c r="I162" s="265" t="s">
        <v>883</v>
      </c>
      <c r="J162" s="279" t="s">
        <v>603</v>
      </c>
      <c r="K162" s="277"/>
      <c r="L162" s="277"/>
      <c r="M162" s="277"/>
      <c r="N162" s="277"/>
      <c r="O162" s="277"/>
      <c r="P162" s="277"/>
    </row>
    <row r="163" spans="2:16" ht="15" x14ac:dyDescent="0.25">
      <c r="B163" s="17">
        <f t="shared" si="0"/>
        <v>12</v>
      </c>
      <c r="C163" s="225" t="s">
        <v>484</v>
      </c>
      <c r="D163" s="45" t="s">
        <v>872</v>
      </c>
      <c r="E163" s="281">
        <f t="shared" si="8"/>
        <v>8.3795464193913385E-14</v>
      </c>
      <c r="F163" s="281">
        <f t="shared" si="9"/>
        <v>4.303987171815539E-16</v>
      </c>
      <c r="G163" s="281">
        <f t="shared" si="10"/>
        <v>3.2335486239271044E-12</v>
      </c>
      <c r="H163" s="253" t="s">
        <v>294</v>
      </c>
      <c r="I163" s="265" t="s">
        <v>883</v>
      </c>
      <c r="J163" s="279" t="s">
        <v>604</v>
      </c>
      <c r="K163" s="277"/>
      <c r="L163" s="277"/>
      <c r="M163" s="277"/>
      <c r="N163" s="277"/>
      <c r="O163" s="277"/>
      <c r="P163" s="277"/>
    </row>
    <row r="164" spans="2:16" ht="15" x14ac:dyDescent="0.25">
      <c r="B164" s="17">
        <f t="shared" si="0"/>
        <v>11</v>
      </c>
      <c r="C164" s="225" t="s">
        <v>485</v>
      </c>
      <c r="D164" s="45" t="s">
        <v>818</v>
      </c>
      <c r="E164" s="281">
        <f t="shared" si="8"/>
        <v>0</v>
      </c>
      <c r="F164" s="281">
        <f t="shared" si="9"/>
        <v>0</v>
      </c>
      <c r="G164" s="281">
        <f t="shared" si="10"/>
        <v>0</v>
      </c>
      <c r="H164" s="253" t="s">
        <v>294</v>
      </c>
      <c r="I164" s="265" t="s">
        <v>883</v>
      </c>
      <c r="J164" s="279" t="s">
        <v>605</v>
      </c>
      <c r="K164" s="277"/>
      <c r="L164" s="277"/>
      <c r="M164" s="277"/>
      <c r="N164" s="277"/>
      <c r="O164" s="277"/>
      <c r="P164" s="277"/>
    </row>
    <row r="165" spans="2:16" ht="15" x14ac:dyDescent="0.25">
      <c r="B165" s="17">
        <f t="shared" si="0"/>
        <v>15</v>
      </c>
      <c r="C165" s="225" t="s">
        <v>486</v>
      </c>
      <c r="D165" s="45" t="s">
        <v>819</v>
      </c>
      <c r="E165" s="281">
        <f t="shared" si="8"/>
        <v>9.1519720111209326E-12</v>
      </c>
      <c r="F165" s="281">
        <f t="shared" si="9"/>
        <v>6.1161294054419748E-14</v>
      </c>
      <c r="G165" s="281">
        <f t="shared" si="10"/>
        <v>3.0362270839777655E-10</v>
      </c>
      <c r="H165" s="253" t="s">
        <v>294</v>
      </c>
      <c r="I165" s="265" t="s">
        <v>883</v>
      </c>
      <c r="J165" s="279" t="s">
        <v>606</v>
      </c>
      <c r="K165" s="277"/>
      <c r="L165" s="277"/>
      <c r="M165" s="277"/>
      <c r="N165" s="277"/>
      <c r="O165" s="277"/>
      <c r="P165" s="277"/>
    </row>
    <row r="166" spans="2:16" ht="15" x14ac:dyDescent="0.25">
      <c r="B166" s="17">
        <f t="shared" si="0"/>
        <v>14</v>
      </c>
      <c r="C166" s="226" t="s">
        <v>487</v>
      </c>
      <c r="D166" s="45" t="s">
        <v>820</v>
      </c>
      <c r="E166" s="281">
        <f t="shared" si="8"/>
        <v>3.4347533038239358E-9</v>
      </c>
      <c r="F166" s="281">
        <f t="shared" si="9"/>
        <v>2.5989561013850264E-11</v>
      </c>
      <c r="G166" s="281">
        <f t="shared" si="10"/>
        <v>1.0332560287433246E-7</v>
      </c>
      <c r="H166" s="253" t="s">
        <v>294</v>
      </c>
      <c r="I166" s="265" t="s">
        <v>883</v>
      </c>
      <c r="J166" s="279" t="s">
        <v>607</v>
      </c>
      <c r="K166" s="277"/>
      <c r="L166" s="277"/>
      <c r="M166" s="277"/>
      <c r="N166" s="277"/>
      <c r="O166" s="277"/>
      <c r="P166" s="277"/>
    </row>
    <row r="167" spans="2:16" ht="15" x14ac:dyDescent="0.25">
      <c r="B167" s="17">
        <f t="shared" si="0"/>
        <v>12</v>
      </c>
      <c r="C167" s="225" t="s">
        <v>488</v>
      </c>
      <c r="D167" s="45" t="s">
        <v>821</v>
      </c>
      <c r="E167" s="281">
        <f t="shared" si="8"/>
        <v>0</v>
      </c>
      <c r="F167" s="281">
        <f t="shared" si="9"/>
        <v>0</v>
      </c>
      <c r="G167" s="281">
        <f t="shared" si="10"/>
        <v>0</v>
      </c>
      <c r="H167" s="253" t="s">
        <v>294</v>
      </c>
      <c r="I167" s="265" t="s">
        <v>883</v>
      </c>
      <c r="J167" s="279" t="s">
        <v>608</v>
      </c>
      <c r="K167" s="277"/>
      <c r="L167" s="277"/>
      <c r="M167" s="277"/>
      <c r="N167" s="277"/>
      <c r="O167" s="277"/>
      <c r="P167" s="277"/>
    </row>
    <row r="168" spans="2:16" ht="15" x14ac:dyDescent="0.25">
      <c r="B168" s="17">
        <f t="shared" si="0"/>
        <v>11</v>
      </c>
      <c r="C168" s="226" t="s">
        <v>489</v>
      </c>
      <c r="D168" s="45" t="s">
        <v>822</v>
      </c>
      <c r="E168" s="281">
        <f t="shared" si="8"/>
        <v>0</v>
      </c>
      <c r="F168" s="281">
        <f t="shared" si="9"/>
        <v>0</v>
      </c>
      <c r="G168" s="281">
        <f t="shared" si="10"/>
        <v>0</v>
      </c>
      <c r="H168" s="253" t="s">
        <v>294</v>
      </c>
      <c r="I168" s="265" t="s">
        <v>883</v>
      </c>
      <c r="J168" s="279" t="s">
        <v>609</v>
      </c>
      <c r="K168" s="277"/>
      <c r="L168" s="277"/>
      <c r="M168" s="277"/>
      <c r="N168" s="277"/>
      <c r="O168" s="277"/>
      <c r="P168" s="277"/>
    </row>
    <row r="169" spans="2:16" ht="15" x14ac:dyDescent="0.25">
      <c r="B169" s="17">
        <f t="shared" si="0"/>
        <v>11</v>
      </c>
      <c r="C169" s="225" t="s">
        <v>490</v>
      </c>
      <c r="D169" s="45" t="s">
        <v>823</v>
      </c>
      <c r="E169" s="281">
        <f t="shared" si="8"/>
        <v>1.5435347878466773E-11</v>
      </c>
      <c r="F169" s="281">
        <f t="shared" si="9"/>
        <v>1.0582014420005926E-13</v>
      </c>
      <c r="G169" s="281">
        <f t="shared" si="10"/>
        <v>5.0273998176758496E-10</v>
      </c>
      <c r="H169" s="253" t="s">
        <v>294</v>
      </c>
      <c r="I169" s="265" t="s">
        <v>883</v>
      </c>
      <c r="J169" s="279" t="s">
        <v>610</v>
      </c>
      <c r="K169" s="277"/>
      <c r="L169" s="277"/>
      <c r="M169" s="277"/>
      <c r="N169" s="277"/>
      <c r="O169" s="277"/>
      <c r="P169" s="277"/>
    </row>
    <row r="170" spans="2:16" ht="15" x14ac:dyDescent="0.25">
      <c r="B170" s="17">
        <f t="shared" si="0"/>
        <v>12</v>
      </c>
      <c r="C170" s="225" t="s">
        <v>491</v>
      </c>
      <c r="D170" s="45" t="s">
        <v>824</v>
      </c>
      <c r="E170" s="281">
        <f t="shared" si="8"/>
        <v>0</v>
      </c>
      <c r="F170" s="281">
        <f t="shared" si="9"/>
        <v>0</v>
      </c>
      <c r="G170" s="281">
        <f t="shared" si="10"/>
        <v>0</v>
      </c>
      <c r="H170" s="253" t="s">
        <v>294</v>
      </c>
      <c r="I170" s="265" t="s">
        <v>883</v>
      </c>
      <c r="J170" s="279" t="s">
        <v>611</v>
      </c>
      <c r="K170" s="277"/>
      <c r="L170" s="277"/>
      <c r="M170" s="277"/>
      <c r="N170" s="277"/>
      <c r="O170" s="277"/>
      <c r="P170" s="277"/>
    </row>
    <row r="171" spans="2:16" ht="15" x14ac:dyDescent="0.25">
      <c r="B171" s="17">
        <f t="shared" si="0"/>
        <v>12</v>
      </c>
      <c r="C171" s="225" t="s">
        <v>492</v>
      </c>
      <c r="D171" s="45" t="s">
        <v>825</v>
      </c>
      <c r="E171" s="281">
        <f t="shared" si="8"/>
        <v>6.1735506082543158E-10</v>
      </c>
      <c r="F171" s="281">
        <f t="shared" si="9"/>
        <v>3.9890951354190596E-12</v>
      </c>
      <c r="G171" s="281">
        <f t="shared" si="10"/>
        <v>2.0959256053349051E-8</v>
      </c>
      <c r="H171" s="253" t="s">
        <v>294</v>
      </c>
      <c r="I171" s="265" t="s">
        <v>883</v>
      </c>
      <c r="J171" s="279" t="s">
        <v>612</v>
      </c>
      <c r="K171" s="277"/>
      <c r="L171" s="277"/>
      <c r="M171" s="277"/>
      <c r="N171" s="277"/>
      <c r="O171" s="277"/>
      <c r="P171" s="277"/>
    </row>
    <row r="172" spans="2:16" ht="15" x14ac:dyDescent="0.25">
      <c r="B172" s="17">
        <f t="shared" si="0"/>
        <v>12</v>
      </c>
      <c r="C172" s="225" t="s">
        <v>493</v>
      </c>
      <c r="D172" s="45" t="s">
        <v>826</v>
      </c>
      <c r="E172" s="281">
        <f t="shared" si="8"/>
        <v>1.3382914983258033E-13</v>
      </c>
      <c r="F172" s="281">
        <f t="shared" si="9"/>
        <v>9.4732281883732894E-16</v>
      </c>
      <c r="G172" s="281">
        <f t="shared" si="10"/>
        <v>4.2545031490159199E-12</v>
      </c>
      <c r="H172" s="253" t="s">
        <v>294</v>
      </c>
      <c r="I172" s="265" t="s">
        <v>883</v>
      </c>
      <c r="J172" s="279" t="s">
        <v>613</v>
      </c>
      <c r="K172" s="277"/>
      <c r="L172" s="277"/>
      <c r="M172" s="277"/>
      <c r="N172" s="277"/>
      <c r="O172" s="277"/>
      <c r="P172" s="277"/>
    </row>
    <row r="173" spans="2:16" ht="15" x14ac:dyDescent="0.25">
      <c r="B173" s="17">
        <f t="shared" si="0"/>
        <v>12</v>
      </c>
      <c r="C173" s="225" t="s">
        <v>494</v>
      </c>
      <c r="D173" s="45" t="s">
        <v>827</v>
      </c>
      <c r="E173" s="281">
        <f t="shared" si="8"/>
        <v>0</v>
      </c>
      <c r="F173" s="281">
        <f t="shared" si="9"/>
        <v>0</v>
      </c>
      <c r="G173" s="281">
        <f t="shared" si="10"/>
        <v>0</v>
      </c>
      <c r="H173" s="253" t="s">
        <v>294</v>
      </c>
      <c r="I173" s="265" t="s">
        <v>883</v>
      </c>
      <c r="J173" s="279" t="s">
        <v>614</v>
      </c>
      <c r="K173" s="277"/>
      <c r="L173" s="277"/>
      <c r="M173" s="277"/>
      <c r="N173" s="277"/>
      <c r="O173" s="277"/>
      <c r="P173" s="277"/>
    </row>
    <row r="174" spans="2:16" ht="15" x14ac:dyDescent="0.25">
      <c r="B174" s="17">
        <f t="shared" si="0"/>
        <v>13</v>
      </c>
      <c r="C174" s="225" t="s">
        <v>495</v>
      </c>
      <c r="D174" s="45" t="s">
        <v>828</v>
      </c>
      <c r="E174" s="281">
        <f t="shared" si="8"/>
        <v>0</v>
      </c>
      <c r="F174" s="281">
        <f t="shared" si="9"/>
        <v>0</v>
      </c>
      <c r="G174" s="281">
        <f t="shared" si="10"/>
        <v>0</v>
      </c>
      <c r="H174" s="253" t="s">
        <v>294</v>
      </c>
      <c r="I174" s="265" t="s">
        <v>883</v>
      </c>
      <c r="J174" s="279" t="s">
        <v>615</v>
      </c>
      <c r="K174" s="277"/>
      <c r="L174" s="277"/>
      <c r="M174" s="277"/>
      <c r="N174" s="277"/>
      <c r="O174" s="277"/>
      <c r="P174" s="277"/>
    </row>
    <row r="175" spans="2:16" ht="15" x14ac:dyDescent="0.25">
      <c r="B175" s="17">
        <f t="shared" si="0"/>
        <v>13</v>
      </c>
      <c r="C175" s="225" t="s">
        <v>496</v>
      </c>
      <c r="D175" s="45" t="s">
        <v>829</v>
      </c>
      <c r="E175" s="281">
        <f t="shared" si="8"/>
        <v>0</v>
      </c>
      <c r="F175" s="281">
        <f t="shared" si="9"/>
        <v>0</v>
      </c>
      <c r="G175" s="281">
        <f t="shared" si="10"/>
        <v>0</v>
      </c>
      <c r="H175" s="253" t="s">
        <v>294</v>
      </c>
      <c r="I175" s="265" t="s">
        <v>883</v>
      </c>
      <c r="J175" s="279" t="s">
        <v>616</v>
      </c>
      <c r="K175" s="277"/>
      <c r="L175" s="277"/>
      <c r="M175" s="277"/>
      <c r="N175" s="277"/>
      <c r="O175" s="277"/>
      <c r="P175" s="277"/>
    </row>
    <row r="176" spans="2:16" ht="15" x14ac:dyDescent="0.25">
      <c r="B176" s="17">
        <f t="shared" si="0"/>
        <v>16</v>
      </c>
      <c r="C176" s="225" t="s">
        <v>497</v>
      </c>
      <c r="D176" s="45" t="s">
        <v>830</v>
      </c>
      <c r="E176" s="281">
        <f t="shared" si="8"/>
        <v>0</v>
      </c>
      <c r="F176" s="281">
        <f t="shared" si="9"/>
        <v>0</v>
      </c>
      <c r="G176" s="281">
        <f t="shared" si="10"/>
        <v>0</v>
      </c>
      <c r="H176" s="253" t="s">
        <v>294</v>
      </c>
      <c r="I176" s="265" t="s">
        <v>883</v>
      </c>
      <c r="J176" s="279" t="s">
        <v>617</v>
      </c>
      <c r="K176" s="277"/>
      <c r="L176" s="277"/>
      <c r="M176" s="277"/>
      <c r="N176" s="277"/>
      <c r="O176" s="277"/>
      <c r="P176" s="277"/>
    </row>
    <row r="177" spans="2:16" ht="15" x14ac:dyDescent="0.25">
      <c r="B177" s="17">
        <f t="shared" si="0"/>
        <v>13</v>
      </c>
      <c r="C177" s="225" t="s">
        <v>498</v>
      </c>
      <c r="D177" s="45" t="s">
        <v>831</v>
      </c>
      <c r="E177" s="281">
        <f t="shared" si="8"/>
        <v>0</v>
      </c>
      <c r="F177" s="281">
        <f t="shared" si="9"/>
        <v>0</v>
      </c>
      <c r="G177" s="281">
        <f t="shared" si="10"/>
        <v>0</v>
      </c>
      <c r="H177" s="253" t="s">
        <v>294</v>
      </c>
      <c r="I177" s="265" t="s">
        <v>883</v>
      </c>
      <c r="J177" s="279" t="s">
        <v>618</v>
      </c>
      <c r="K177" s="277"/>
      <c r="L177" s="277"/>
      <c r="M177" s="277"/>
      <c r="N177" s="277"/>
      <c r="O177" s="277"/>
      <c r="P177" s="277"/>
    </row>
    <row r="178" spans="2:16" ht="15" x14ac:dyDescent="0.25">
      <c r="B178" s="17">
        <f t="shared" si="0"/>
        <v>13</v>
      </c>
      <c r="C178" s="225" t="s">
        <v>499</v>
      </c>
      <c r="D178" s="45" t="s">
        <v>832</v>
      </c>
      <c r="E178" s="281">
        <f t="shared" si="8"/>
        <v>0</v>
      </c>
      <c r="F178" s="281">
        <f t="shared" si="9"/>
        <v>0</v>
      </c>
      <c r="G178" s="281">
        <f t="shared" si="10"/>
        <v>0</v>
      </c>
      <c r="H178" s="253" t="s">
        <v>294</v>
      </c>
      <c r="I178" s="265" t="s">
        <v>883</v>
      </c>
      <c r="J178" s="279" t="s">
        <v>619</v>
      </c>
      <c r="K178" s="277"/>
      <c r="L178" s="277"/>
      <c r="M178" s="277"/>
      <c r="N178" s="277"/>
      <c r="O178" s="277"/>
      <c r="P178" s="277"/>
    </row>
    <row r="179" spans="2:16" ht="15" x14ac:dyDescent="0.25">
      <c r="B179" s="17">
        <f t="shared" si="0"/>
        <v>12</v>
      </c>
      <c r="C179" s="225" t="s">
        <v>500</v>
      </c>
      <c r="D179" s="45" t="s">
        <v>833</v>
      </c>
      <c r="E179" s="281">
        <f t="shared" si="8"/>
        <v>1.5639705399309133E-9</v>
      </c>
      <c r="F179" s="281">
        <f t="shared" si="9"/>
        <v>1.185762243227221E-11</v>
      </c>
      <c r="G179" s="281">
        <f t="shared" si="10"/>
        <v>4.6965337796666306E-8</v>
      </c>
      <c r="H179" s="253" t="s">
        <v>294</v>
      </c>
      <c r="I179" s="265" t="s">
        <v>883</v>
      </c>
      <c r="J179" s="279" t="s">
        <v>620</v>
      </c>
      <c r="K179" s="277"/>
      <c r="L179" s="277"/>
      <c r="M179" s="277"/>
      <c r="N179" s="277"/>
      <c r="O179" s="277"/>
      <c r="P179" s="277"/>
    </row>
    <row r="180" spans="2:16" ht="15" x14ac:dyDescent="0.25">
      <c r="B180" s="17">
        <f t="shared" si="0"/>
        <v>12</v>
      </c>
      <c r="C180" s="225" t="s">
        <v>501</v>
      </c>
      <c r="D180" s="45" t="s">
        <v>834</v>
      </c>
      <c r="E180" s="281">
        <f t="shared" si="8"/>
        <v>0</v>
      </c>
      <c r="F180" s="281">
        <f t="shared" si="9"/>
        <v>0</v>
      </c>
      <c r="G180" s="281">
        <f t="shared" si="10"/>
        <v>0</v>
      </c>
      <c r="H180" s="253" t="s">
        <v>294</v>
      </c>
      <c r="I180" s="265" t="s">
        <v>883</v>
      </c>
      <c r="J180" s="279" t="s">
        <v>621</v>
      </c>
      <c r="K180" s="277"/>
      <c r="L180" s="277"/>
      <c r="M180" s="277"/>
      <c r="N180" s="277"/>
      <c r="O180" s="277"/>
      <c r="P180" s="277"/>
    </row>
    <row r="181" spans="2:16" ht="15" x14ac:dyDescent="0.25">
      <c r="B181" s="17">
        <f t="shared" si="0"/>
        <v>13</v>
      </c>
      <c r="C181" s="225" t="s">
        <v>502</v>
      </c>
      <c r="D181" s="45" t="s">
        <v>835</v>
      </c>
      <c r="E181" s="281">
        <f t="shared" ref="E181:E204" si="11">($E$88*E56/(10^6))*$E$89*$E$90*$E$91</f>
        <v>0</v>
      </c>
      <c r="F181" s="281">
        <f t="shared" ref="F181:F204" si="12">($F$88*F56/(10^6))*$F$89*$F$90*$F$91</f>
        <v>0</v>
      </c>
      <c r="G181" s="281">
        <f t="shared" ref="G181:G204" si="13">($G$88*G56/(10^6))*$G$89*$G$90*$G$91</f>
        <v>0</v>
      </c>
      <c r="H181" s="253" t="s">
        <v>294</v>
      </c>
      <c r="I181" s="265" t="s">
        <v>883</v>
      </c>
      <c r="J181" s="279" t="s">
        <v>622</v>
      </c>
      <c r="K181" s="277"/>
      <c r="L181" s="277"/>
      <c r="M181" s="277"/>
      <c r="N181" s="277"/>
      <c r="O181" s="277"/>
      <c r="P181" s="277"/>
    </row>
    <row r="182" spans="2:16" ht="15" x14ac:dyDescent="0.25">
      <c r="B182" s="17">
        <f t="shared" si="0"/>
        <v>12</v>
      </c>
      <c r="C182" s="225" t="s">
        <v>503</v>
      </c>
      <c r="D182" s="45" t="s">
        <v>836</v>
      </c>
      <c r="E182" s="281">
        <f t="shared" si="11"/>
        <v>0</v>
      </c>
      <c r="F182" s="281">
        <f t="shared" si="12"/>
        <v>0</v>
      </c>
      <c r="G182" s="281">
        <f t="shared" si="13"/>
        <v>0</v>
      </c>
      <c r="H182" s="253" t="s">
        <v>294</v>
      </c>
      <c r="I182" s="265" t="s">
        <v>883</v>
      </c>
      <c r="J182" s="279" t="s">
        <v>623</v>
      </c>
      <c r="K182" s="277"/>
      <c r="L182" s="277"/>
      <c r="M182" s="277"/>
      <c r="N182" s="277"/>
      <c r="O182" s="277"/>
      <c r="P182" s="277"/>
    </row>
    <row r="183" spans="2:16" ht="15" x14ac:dyDescent="0.25">
      <c r="B183" s="17">
        <f t="shared" si="0"/>
        <v>11</v>
      </c>
      <c r="C183" s="225" t="s">
        <v>504</v>
      </c>
      <c r="D183" s="45" t="s">
        <v>837</v>
      </c>
      <c r="E183" s="281">
        <f t="shared" si="11"/>
        <v>0</v>
      </c>
      <c r="F183" s="281">
        <f t="shared" si="12"/>
        <v>0</v>
      </c>
      <c r="G183" s="281">
        <f t="shared" si="13"/>
        <v>0</v>
      </c>
      <c r="H183" s="253" t="s">
        <v>294</v>
      </c>
      <c r="I183" s="265" t="s">
        <v>883</v>
      </c>
      <c r="J183" s="279" t="s">
        <v>624</v>
      </c>
      <c r="K183" s="277"/>
      <c r="L183" s="277"/>
      <c r="M183" s="277"/>
      <c r="N183" s="277"/>
      <c r="O183" s="277"/>
      <c r="P183" s="277"/>
    </row>
    <row r="184" spans="2:16" ht="15" x14ac:dyDescent="0.25">
      <c r="B184" s="17">
        <f t="shared" si="0"/>
        <v>13</v>
      </c>
      <c r="C184" s="225" t="s">
        <v>505</v>
      </c>
      <c r="D184" s="45" t="s">
        <v>838</v>
      </c>
      <c r="E184" s="281">
        <f t="shared" si="11"/>
        <v>0</v>
      </c>
      <c r="F184" s="281">
        <f t="shared" si="12"/>
        <v>0</v>
      </c>
      <c r="G184" s="281">
        <f t="shared" si="13"/>
        <v>0</v>
      </c>
      <c r="H184" s="253" t="s">
        <v>294</v>
      </c>
      <c r="I184" s="265" t="s">
        <v>883</v>
      </c>
      <c r="J184" s="279" t="s">
        <v>625</v>
      </c>
      <c r="K184" s="277"/>
      <c r="L184" s="277"/>
      <c r="M184" s="277"/>
      <c r="N184" s="277"/>
      <c r="O184" s="277"/>
      <c r="P184" s="277"/>
    </row>
    <row r="185" spans="2:16" ht="15" x14ac:dyDescent="0.25">
      <c r="B185" s="17">
        <f t="shared" si="0"/>
        <v>13</v>
      </c>
      <c r="C185" s="225" t="s">
        <v>506</v>
      </c>
      <c r="D185" s="45" t="s">
        <v>839</v>
      </c>
      <c r="E185" s="281">
        <f t="shared" si="11"/>
        <v>5.5560314091613878E-11</v>
      </c>
      <c r="F185" s="281">
        <f t="shared" si="12"/>
        <v>2.9010040220274408E-13</v>
      </c>
      <c r="G185" s="281">
        <f t="shared" si="13"/>
        <v>2.1274533910072803E-9</v>
      </c>
      <c r="H185" s="253" t="s">
        <v>294</v>
      </c>
      <c r="I185" s="265" t="s">
        <v>883</v>
      </c>
      <c r="J185" s="279" t="s">
        <v>626</v>
      </c>
      <c r="K185" s="277"/>
      <c r="L185" s="277"/>
      <c r="M185" s="277"/>
      <c r="N185" s="277"/>
      <c r="O185" s="277"/>
      <c r="P185" s="277"/>
    </row>
    <row r="186" spans="2:16" ht="15" x14ac:dyDescent="0.25">
      <c r="B186" s="17">
        <f t="shared" si="0"/>
        <v>12</v>
      </c>
      <c r="C186" s="225" t="s">
        <v>507</v>
      </c>
      <c r="D186" s="45" t="s">
        <v>840</v>
      </c>
      <c r="E186" s="281">
        <f t="shared" si="11"/>
        <v>0</v>
      </c>
      <c r="F186" s="281">
        <f t="shared" si="12"/>
        <v>0</v>
      </c>
      <c r="G186" s="281">
        <f t="shared" si="13"/>
        <v>0</v>
      </c>
      <c r="H186" s="253" t="s">
        <v>294</v>
      </c>
      <c r="I186" s="265" t="s">
        <v>883</v>
      </c>
      <c r="J186" s="279" t="s">
        <v>627</v>
      </c>
      <c r="K186" s="277"/>
      <c r="L186" s="277"/>
      <c r="M186" s="277"/>
      <c r="N186" s="277"/>
      <c r="O186" s="277"/>
      <c r="P186" s="277"/>
    </row>
    <row r="187" spans="2:16" ht="15" x14ac:dyDescent="0.25">
      <c r="B187" s="17">
        <f t="shared" si="0"/>
        <v>12</v>
      </c>
      <c r="C187" s="225" t="s">
        <v>508</v>
      </c>
      <c r="D187" s="45" t="s">
        <v>841</v>
      </c>
      <c r="E187" s="281">
        <f t="shared" si="11"/>
        <v>0</v>
      </c>
      <c r="F187" s="281">
        <f t="shared" si="12"/>
        <v>0</v>
      </c>
      <c r="G187" s="281">
        <f t="shared" si="13"/>
        <v>0</v>
      </c>
      <c r="H187" s="253" t="s">
        <v>294</v>
      </c>
      <c r="I187" s="265" t="s">
        <v>883</v>
      </c>
      <c r="J187" s="279" t="s">
        <v>628</v>
      </c>
      <c r="K187" s="277"/>
      <c r="L187" s="277"/>
      <c r="M187" s="277"/>
      <c r="N187" s="277"/>
      <c r="O187" s="277"/>
      <c r="P187" s="277"/>
    </row>
    <row r="188" spans="2:16" ht="15" x14ac:dyDescent="0.25">
      <c r="B188" s="17">
        <f t="shared" si="0"/>
        <v>12</v>
      </c>
      <c r="C188" s="226" t="s">
        <v>509</v>
      </c>
      <c r="D188" s="45" t="s">
        <v>842</v>
      </c>
      <c r="E188" s="281">
        <f t="shared" si="11"/>
        <v>0</v>
      </c>
      <c r="F188" s="281">
        <f t="shared" si="12"/>
        <v>0</v>
      </c>
      <c r="G188" s="281">
        <f t="shared" si="13"/>
        <v>0</v>
      </c>
      <c r="H188" s="253" t="s">
        <v>294</v>
      </c>
      <c r="I188" s="265" t="s">
        <v>883</v>
      </c>
      <c r="J188" s="279" t="s">
        <v>629</v>
      </c>
      <c r="K188" s="277"/>
      <c r="L188" s="277"/>
      <c r="M188" s="277"/>
      <c r="N188" s="277"/>
      <c r="O188" s="277"/>
      <c r="P188" s="277"/>
    </row>
    <row r="189" spans="2:16" ht="15" x14ac:dyDescent="0.25">
      <c r="B189" s="17">
        <f t="shared" si="0"/>
        <v>12</v>
      </c>
      <c r="C189" s="225" t="s">
        <v>510</v>
      </c>
      <c r="D189" s="45" t="s">
        <v>843</v>
      </c>
      <c r="E189" s="281">
        <f t="shared" si="11"/>
        <v>0</v>
      </c>
      <c r="F189" s="281">
        <f t="shared" si="12"/>
        <v>0</v>
      </c>
      <c r="G189" s="281">
        <f t="shared" si="13"/>
        <v>0</v>
      </c>
      <c r="H189" s="253" t="s">
        <v>294</v>
      </c>
      <c r="I189" s="265" t="s">
        <v>883</v>
      </c>
      <c r="J189" s="279" t="s">
        <v>630</v>
      </c>
      <c r="K189" s="277"/>
      <c r="L189" s="277"/>
      <c r="M189" s="277"/>
      <c r="N189" s="277"/>
      <c r="O189" s="277"/>
      <c r="P189" s="277"/>
    </row>
    <row r="190" spans="2:16" ht="15" x14ac:dyDescent="0.25">
      <c r="B190" s="17">
        <f t="shared" si="0"/>
        <v>12</v>
      </c>
      <c r="C190" s="225" t="s">
        <v>511</v>
      </c>
      <c r="D190" s="45" t="s">
        <v>844</v>
      </c>
      <c r="E190" s="281">
        <f t="shared" si="11"/>
        <v>0</v>
      </c>
      <c r="F190" s="281">
        <f t="shared" si="12"/>
        <v>0</v>
      </c>
      <c r="G190" s="281">
        <f t="shared" si="13"/>
        <v>0</v>
      </c>
      <c r="H190" s="253" t="s">
        <v>294</v>
      </c>
      <c r="I190" s="265" t="s">
        <v>883</v>
      </c>
      <c r="J190" s="279" t="s">
        <v>631</v>
      </c>
      <c r="K190" s="277"/>
      <c r="L190" s="277"/>
      <c r="M190" s="277"/>
      <c r="N190" s="277"/>
      <c r="O190" s="277"/>
      <c r="P190" s="277"/>
    </row>
    <row r="191" spans="2:16" ht="15" x14ac:dyDescent="0.25">
      <c r="B191" s="17">
        <f t="shared" si="0"/>
        <v>12</v>
      </c>
      <c r="C191" s="225" t="s">
        <v>512</v>
      </c>
      <c r="D191" s="45" t="s">
        <v>845</v>
      </c>
      <c r="E191" s="281">
        <f t="shared" si="11"/>
        <v>0</v>
      </c>
      <c r="F191" s="281">
        <f t="shared" si="12"/>
        <v>0</v>
      </c>
      <c r="G191" s="281">
        <f t="shared" si="13"/>
        <v>0</v>
      </c>
      <c r="H191" s="253" t="s">
        <v>294</v>
      </c>
      <c r="I191" s="265" t="s">
        <v>883</v>
      </c>
      <c r="J191" s="279" t="s">
        <v>632</v>
      </c>
      <c r="K191" s="277"/>
      <c r="L191" s="277"/>
      <c r="M191" s="277"/>
      <c r="N191" s="277"/>
      <c r="O191" s="277"/>
      <c r="P191" s="277"/>
    </row>
    <row r="192" spans="2:16" ht="15" x14ac:dyDescent="0.25">
      <c r="B192" s="17">
        <f t="shared" si="0"/>
        <v>12</v>
      </c>
      <c r="C192" s="225" t="s">
        <v>513</v>
      </c>
      <c r="D192" s="45" t="s">
        <v>846</v>
      </c>
      <c r="E192" s="281">
        <f t="shared" si="11"/>
        <v>0</v>
      </c>
      <c r="F192" s="281">
        <f t="shared" si="12"/>
        <v>0</v>
      </c>
      <c r="G192" s="281">
        <f t="shared" si="13"/>
        <v>0</v>
      </c>
      <c r="H192" s="253" t="s">
        <v>294</v>
      </c>
      <c r="I192" s="265" t="s">
        <v>883</v>
      </c>
      <c r="J192" s="279" t="s">
        <v>633</v>
      </c>
      <c r="K192" s="277"/>
      <c r="L192" s="277"/>
      <c r="M192" s="277"/>
      <c r="N192" s="277"/>
      <c r="O192" s="277"/>
      <c r="P192" s="277"/>
    </row>
    <row r="193" spans="2:16" ht="15" x14ac:dyDescent="0.25">
      <c r="B193" s="17">
        <f t="shared" si="0"/>
        <v>12</v>
      </c>
      <c r="C193" s="225" t="s">
        <v>514</v>
      </c>
      <c r="D193" s="45" t="s">
        <v>847</v>
      </c>
      <c r="E193" s="281">
        <f t="shared" si="11"/>
        <v>0</v>
      </c>
      <c r="F193" s="281">
        <f t="shared" si="12"/>
        <v>0</v>
      </c>
      <c r="G193" s="281">
        <f t="shared" si="13"/>
        <v>0</v>
      </c>
      <c r="H193" s="253" t="s">
        <v>294</v>
      </c>
      <c r="I193" s="265" t="s">
        <v>883</v>
      </c>
      <c r="J193" s="279" t="s">
        <v>634</v>
      </c>
      <c r="K193" s="277"/>
      <c r="L193" s="277"/>
      <c r="M193" s="277"/>
      <c r="N193" s="277"/>
      <c r="O193" s="277"/>
      <c r="P193" s="277"/>
    </row>
    <row r="194" spans="2:16" ht="15" x14ac:dyDescent="0.25">
      <c r="B194" s="17">
        <f t="shared" si="0"/>
        <v>17</v>
      </c>
      <c r="C194" s="225" t="s">
        <v>515</v>
      </c>
      <c r="D194" s="45" t="s">
        <v>848</v>
      </c>
      <c r="E194" s="281">
        <f t="shared" si="11"/>
        <v>0</v>
      </c>
      <c r="F194" s="281">
        <f t="shared" si="12"/>
        <v>0</v>
      </c>
      <c r="G194" s="281">
        <f t="shared" si="13"/>
        <v>0</v>
      </c>
      <c r="H194" s="253" t="s">
        <v>294</v>
      </c>
      <c r="I194" s="265" t="s">
        <v>883</v>
      </c>
      <c r="J194" s="279" t="s">
        <v>635</v>
      </c>
      <c r="K194" s="277"/>
      <c r="L194" s="277"/>
      <c r="M194" s="277"/>
      <c r="N194" s="277"/>
      <c r="O194" s="277"/>
      <c r="P194" s="277"/>
    </row>
    <row r="195" spans="2:16" ht="15" x14ac:dyDescent="0.25">
      <c r="B195" s="17">
        <f t="shared" si="0"/>
        <v>17</v>
      </c>
      <c r="C195" s="225" t="s">
        <v>516</v>
      </c>
      <c r="D195" s="45" t="s">
        <v>849</v>
      </c>
      <c r="E195" s="281">
        <f t="shared" si="11"/>
        <v>0</v>
      </c>
      <c r="F195" s="281">
        <f t="shared" si="12"/>
        <v>0</v>
      </c>
      <c r="G195" s="281">
        <f t="shared" si="13"/>
        <v>0</v>
      </c>
      <c r="H195" s="253" t="s">
        <v>294</v>
      </c>
      <c r="I195" s="265" t="s">
        <v>883</v>
      </c>
      <c r="J195" s="279" t="s">
        <v>636</v>
      </c>
      <c r="K195" s="277"/>
      <c r="L195" s="277"/>
      <c r="M195" s="277"/>
      <c r="N195" s="277"/>
      <c r="O195" s="277"/>
      <c r="P195" s="277"/>
    </row>
    <row r="196" spans="2:16" ht="15" x14ac:dyDescent="0.25">
      <c r="B196" s="17">
        <f t="shared" si="0"/>
        <v>13</v>
      </c>
      <c r="C196" s="225" t="s">
        <v>517</v>
      </c>
      <c r="D196" s="45" t="s">
        <v>850</v>
      </c>
      <c r="E196" s="281">
        <f t="shared" si="11"/>
        <v>0</v>
      </c>
      <c r="F196" s="281">
        <f t="shared" si="12"/>
        <v>0</v>
      </c>
      <c r="G196" s="281">
        <f t="shared" si="13"/>
        <v>0</v>
      </c>
      <c r="H196" s="253" t="s">
        <v>294</v>
      </c>
      <c r="I196" s="265" t="s">
        <v>883</v>
      </c>
      <c r="J196" s="279" t="s">
        <v>637</v>
      </c>
      <c r="K196" s="277"/>
      <c r="L196" s="277"/>
      <c r="M196" s="277"/>
      <c r="N196" s="277"/>
      <c r="O196" s="277"/>
      <c r="P196" s="277"/>
    </row>
    <row r="197" spans="2:16" ht="15" x14ac:dyDescent="0.25">
      <c r="B197" s="17">
        <f t="shared" si="0"/>
        <v>12</v>
      </c>
      <c r="C197" s="225" t="s">
        <v>518</v>
      </c>
      <c r="D197" s="45" t="s">
        <v>851</v>
      </c>
      <c r="E197" s="281">
        <f t="shared" si="11"/>
        <v>0</v>
      </c>
      <c r="F197" s="281">
        <f t="shared" si="12"/>
        <v>0</v>
      </c>
      <c r="G197" s="281">
        <f t="shared" si="13"/>
        <v>0</v>
      </c>
      <c r="H197" s="253" t="s">
        <v>294</v>
      </c>
      <c r="I197" s="265" t="s">
        <v>883</v>
      </c>
      <c r="J197" s="279" t="s">
        <v>638</v>
      </c>
      <c r="K197" s="277"/>
      <c r="L197" s="277"/>
      <c r="M197" s="277"/>
      <c r="N197" s="277"/>
      <c r="O197" s="277"/>
      <c r="P197" s="277"/>
    </row>
    <row r="198" spans="2:16" ht="15" x14ac:dyDescent="0.25">
      <c r="B198" s="17">
        <f t="shared" si="0"/>
        <v>17</v>
      </c>
      <c r="C198" s="225" t="s">
        <v>519</v>
      </c>
      <c r="D198" s="45" t="s">
        <v>852</v>
      </c>
      <c r="E198" s="281">
        <f t="shared" si="11"/>
        <v>0</v>
      </c>
      <c r="F198" s="281">
        <f t="shared" si="12"/>
        <v>0</v>
      </c>
      <c r="G198" s="281">
        <f t="shared" si="13"/>
        <v>0</v>
      </c>
      <c r="H198" s="253" t="s">
        <v>294</v>
      </c>
      <c r="I198" s="265" t="s">
        <v>883</v>
      </c>
      <c r="J198" s="279" t="s">
        <v>639</v>
      </c>
      <c r="K198" s="277"/>
      <c r="L198" s="277"/>
      <c r="M198" s="277"/>
      <c r="N198" s="277"/>
      <c r="O198" s="277"/>
      <c r="P198" s="277"/>
    </row>
    <row r="199" spans="2:16" ht="15" x14ac:dyDescent="0.25">
      <c r="B199" s="17">
        <f t="shared" si="0"/>
        <v>18</v>
      </c>
      <c r="C199" s="225" t="s">
        <v>520</v>
      </c>
      <c r="D199" s="45" t="s">
        <v>853</v>
      </c>
      <c r="E199" s="281">
        <f t="shared" si="11"/>
        <v>0</v>
      </c>
      <c r="F199" s="281">
        <f t="shared" si="12"/>
        <v>0</v>
      </c>
      <c r="G199" s="281">
        <f t="shared" si="13"/>
        <v>0</v>
      </c>
      <c r="H199" s="253" t="s">
        <v>294</v>
      </c>
      <c r="I199" s="265" t="s">
        <v>883</v>
      </c>
      <c r="J199" s="279" t="s">
        <v>640</v>
      </c>
      <c r="K199" s="277"/>
      <c r="L199" s="277"/>
      <c r="M199" s="277"/>
      <c r="N199" s="277"/>
      <c r="O199" s="277"/>
      <c r="P199" s="277"/>
    </row>
    <row r="200" spans="2:16" ht="15" x14ac:dyDescent="0.25">
      <c r="B200" s="17">
        <f t="shared" si="0"/>
        <v>15</v>
      </c>
      <c r="C200" s="225" t="s">
        <v>521</v>
      </c>
      <c r="D200" s="45" t="s">
        <v>854</v>
      </c>
      <c r="E200" s="281">
        <f t="shared" si="11"/>
        <v>0</v>
      </c>
      <c r="F200" s="281">
        <f t="shared" si="12"/>
        <v>0</v>
      </c>
      <c r="G200" s="281">
        <f t="shared" si="13"/>
        <v>0</v>
      </c>
      <c r="H200" s="253" t="s">
        <v>294</v>
      </c>
      <c r="I200" s="265" t="s">
        <v>883</v>
      </c>
      <c r="J200" s="279" t="s">
        <v>641</v>
      </c>
      <c r="K200" s="277"/>
      <c r="L200" s="277"/>
      <c r="M200" s="277"/>
      <c r="N200" s="277"/>
      <c r="O200" s="277"/>
      <c r="P200" s="277"/>
    </row>
    <row r="201" spans="2:16" ht="15" x14ac:dyDescent="0.25">
      <c r="B201" s="17">
        <f t="shared" si="0"/>
        <v>15</v>
      </c>
      <c r="C201" s="225" t="s">
        <v>522</v>
      </c>
      <c r="D201" s="45" t="s">
        <v>855</v>
      </c>
      <c r="E201" s="281">
        <f t="shared" si="11"/>
        <v>0</v>
      </c>
      <c r="F201" s="281">
        <f t="shared" si="12"/>
        <v>0</v>
      </c>
      <c r="G201" s="281">
        <f t="shared" si="13"/>
        <v>0</v>
      </c>
      <c r="H201" s="253" t="s">
        <v>294</v>
      </c>
      <c r="I201" s="265" t="s">
        <v>883</v>
      </c>
      <c r="J201" s="279" t="s">
        <v>642</v>
      </c>
      <c r="K201" s="277"/>
      <c r="L201" s="277"/>
      <c r="M201" s="277"/>
      <c r="N201" s="277"/>
      <c r="O201" s="277"/>
      <c r="P201" s="277"/>
    </row>
    <row r="202" spans="2:16" ht="15" x14ac:dyDescent="0.25">
      <c r="B202" s="17">
        <f t="shared" si="0"/>
        <v>17</v>
      </c>
      <c r="C202" s="226" t="s">
        <v>523</v>
      </c>
      <c r="D202" s="45" t="s">
        <v>856</v>
      </c>
      <c r="E202" s="281">
        <f t="shared" si="11"/>
        <v>4.7868485537520924E-12</v>
      </c>
      <c r="F202" s="281">
        <f t="shared" si="12"/>
        <v>2.0691266341373729E-14</v>
      </c>
      <c r="G202" s="281">
        <f t="shared" si="13"/>
        <v>1.9835170319611046E-10</v>
      </c>
      <c r="H202" s="253" t="s">
        <v>294</v>
      </c>
      <c r="I202" s="265" t="s">
        <v>883</v>
      </c>
      <c r="J202" s="279" t="s">
        <v>643</v>
      </c>
      <c r="K202" s="277"/>
      <c r="L202" s="277"/>
      <c r="M202" s="277"/>
      <c r="N202" s="277"/>
      <c r="O202" s="277"/>
      <c r="P202" s="277"/>
    </row>
    <row r="203" spans="2:16" ht="15" x14ac:dyDescent="0.25">
      <c r="B203" s="17">
        <f t="shared" si="0"/>
        <v>17</v>
      </c>
      <c r="C203" s="226" t="s">
        <v>524</v>
      </c>
      <c r="D203" s="45" t="s">
        <v>857</v>
      </c>
      <c r="E203" s="281">
        <f t="shared" si="11"/>
        <v>3.921521600716898E-12</v>
      </c>
      <c r="F203" s="281">
        <f t="shared" si="12"/>
        <v>2.4277950656940234E-14</v>
      </c>
      <c r="G203" s="281">
        <f t="shared" si="13"/>
        <v>1.3685057730715324E-10</v>
      </c>
      <c r="H203" s="253" t="s">
        <v>294</v>
      </c>
      <c r="I203" s="265" t="s">
        <v>883</v>
      </c>
      <c r="J203" s="279" t="s">
        <v>644</v>
      </c>
      <c r="K203" s="277"/>
      <c r="L203" s="277"/>
      <c r="M203" s="277"/>
      <c r="N203" s="277"/>
      <c r="O203" s="277"/>
      <c r="P203" s="277"/>
    </row>
    <row r="204" spans="2:16" ht="15" x14ac:dyDescent="0.25">
      <c r="B204" s="17">
        <f t="shared" si="0"/>
        <v>13</v>
      </c>
      <c r="C204" s="226" t="s">
        <v>525</v>
      </c>
      <c r="D204" s="45" t="s">
        <v>858</v>
      </c>
      <c r="E204" s="281">
        <f t="shared" si="11"/>
        <v>1.841498439113749E-13</v>
      </c>
      <c r="F204" s="281">
        <f t="shared" si="12"/>
        <v>8.0855052585475219E-16</v>
      </c>
      <c r="G204" s="281">
        <f t="shared" si="13"/>
        <v>7.5866263633462787E-12</v>
      </c>
      <c r="H204" s="253" t="s">
        <v>294</v>
      </c>
      <c r="I204" s="265" t="s">
        <v>883</v>
      </c>
      <c r="J204" s="279" t="s">
        <v>645</v>
      </c>
      <c r="K204" s="277"/>
      <c r="L204" s="277"/>
      <c r="M204" s="277"/>
      <c r="N204" s="277"/>
      <c r="O204" s="277"/>
      <c r="P204" s="277"/>
    </row>
    <row r="205" spans="2:16" ht="15" x14ac:dyDescent="0.25">
      <c r="B205" s="17">
        <f t="shared" si="0"/>
        <v>0</v>
      </c>
      <c r="C205" s="226"/>
      <c r="D205" s="45"/>
      <c r="E205" s="281"/>
      <c r="F205" s="281"/>
      <c r="G205" s="281"/>
      <c r="H205" s="253"/>
      <c r="I205" s="265"/>
      <c r="J205" s="277"/>
      <c r="K205" s="277"/>
      <c r="L205" s="277"/>
      <c r="M205" s="277"/>
      <c r="N205" s="277"/>
      <c r="O205" s="277"/>
      <c r="P205" s="277"/>
    </row>
    <row r="206" spans="2:16" x14ac:dyDescent="0.2">
      <c r="B206" s="17">
        <f t="shared" si="0"/>
        <v>0</v>
      </c>
      <c r="C206" s="224"/>
      <c r="D206" s="45"/>
      <c r="E206" s="281"/>
      <c r="F206" s="281"/>
      <c r="G206" s="281"/>
      <c r="H206" s="254"/>
      <c r="I206" s="248"/>
      <c r="J206" s="338"/>
      <c r="K206" s="349"/>
      <c r="L206" s="349"/>
      <c r="M206" s="349"/>
      <c r="N206" s="349"/>
      <c r="O206" s="349"/>
      <c r="P206" s="350"/>
    </row>
    <row r="207" spans="2:16" x14ac:dyDescent="0.2">
      <c r="B207" s="17">
        <f t="shared" si="0"/>
        <v>0</v>
      </c>
      <c r="C207" s="224"/>
      <c r="D207" s="45"/>
      <c r="E207" s="281"/>
      <c r="F207" s="281"/>
      <c r="G207" s="281"/>
      <c r="H207" s="254"/>
      <c r="I207" s="248"/>
      <c r="J207" s="338"/>
      <c r="K207" s="349"/>
      <c r="L207" s="349"/>
      <c r="M207" s="349"/>
      <c r="N207" s="349"/>
      <c r="O207" s="349"/>
      <c r="P207" s="350"/>
    </row>
    <row r="208" spans="2:16" x14ac:dyDescent="0.2">
      <c r="B208" s="17">
        <f t="shared" si="0"/>
        <v>0</v>
      </c>
      <c r="C208" s="224"/>
      <c r="D208" s="45"/>
      <c r="E208" s="281"/>
      <c r="F208" s="281"/>
      <c r="G208" s="281"/>
      <c r="H208" s="254"/>
      <c r="I208" s="248"/>
      <c r="J208" s="338"/>
      <c r="K208" s="349"/>
      <c r="L208" s="349"/>
      <c r="M208" s="349"/>
      <c r="N208" s="349"/>
      <c r="O208" s="349"/>
      <c r="P208" s="350"/>
    </row>
    <row r="209" spans="1:25" x14ac:dyDescent="0.2">
      <c r="B209" s="17">
        <f t="shared" si="0"/>
        <v>0</v>
      </c>
      <c r="C209" s="224"/>
      <c r="D209" s="45"/>
      <c r="E209" s="281"/>
      <c r="F209" s="281"/>
      <c r="G209" s="281"/>
      <c r="H209" s="254"/>
      <c r="I209" s="248"/>
      <c r="J209" s="338"/>
      <c r="K209" s="349"/>
      <c r="L209" s="349"/>
      <c r="M209" s="349"/>
      <c r="N209" s="349"/>
      <c r="O209" s="349"/>
      <c r="P209" s="350"/>
    </row>
    <row r="210" spans="1:25" ht="13.5" thickBot="1" x14ac:dyDescent="0.25">
      <c r="B210" s="9"/>
      <c r="C210" s="255" t="s">
        <v>65</v>
      </c>
      <c r="D210" s="256" t="s">
        <v>66</v>
      </c>
      <c r="E210" s="257"/>
      <c r="F210" s="257"/>
      <c r="G210" s="257"/>
      <c r="H210" s="257"/>
      <c r="I210" s="261"/>
      <c r="J210" s="262"/>
      <c r="K210" s="262"/>
      <c r="L210" s="262"/>
      <c r="M210" s="262"/>
      <c r="N210" s="262"/>
      <c r="O210" s="262"/>
      <c r="P210" s="263"/>
    </row>
    <row r="211" spans="1:25" ht="13.5" thickBot="1" x14ac:dyDescent="0.25">
      <c r="B211" s="9"/>
      <c r="C211" s="2"/>
      <c r="D211" s="2"/>
      <c r="E211" s="2"/>
      <c r="F211" s="2"/>
      <c r="G211" s="2"/>
      <c r="H211" s="2"/>
      <c r="J211" s="2"/>
      <c r="K211" s="2"/>
      <c r="L211" s="2"/>
      <c r="M211" s="2"/>
      <c r="N211" s="2"/>
      <c r="O211" s="2"/>
      <c r="P211" s="2"/>
    </row>
    <row r="212" spans="1:25" s="32" customFormat="1" ht="13.5" thickBot="1" x14ac:dyDescent="0.25">
      <c r="A212" s="31"/>
      <c r="B212" s="331" t="s">
        <v>67</v>
      </c>
      <c r="C212" s="332"/>
      <c r="D212" s="332"/>
      <c r="E212" s="332"/>
      <c r="F212" s="332"/>
      <c r="G212" s="332"/>
      <c r="H212" s="332"/>
      <c r="I212" s="332"/>
      <c r="J212" s="332"/>
      <c r="K212" s="332"/>
      <c r="L212" s="332"/>
      <c r="M212" s="332"/>
      <c r="N212" s="332"/>
      <c r="O212" s="332"/>
      <c r="P212" s="333"/>
      <c r="Q212" s="31"/>
      <c r="R212" s="31"/>
      <c r="S212" s="31"/>
      <c r="T212" s="31"/>
      <c r="U212" s="31"/>
      <c r="V212" s="31"/>
      <c r="W212" s="31"/>
      <c r="X212" s="31"/>
      <c r="Y212" s="31"/>
    </row>
    <row r="213" spans="1:25" x14ac:dyDescent="0.2">
      <c r="B213" s="9"/>
      <c r="C213" s="2"/>
      <c r="D213" s="2"/>
      <c r="E213" s="2"/>
      <c r="F213" s="2"/>
      <c r="G213" s="2"/>
      <c r="H213" s="42" t="s">
        <v>68</v>
      </c>
      <c r="J213" s="2"/>
      <c r="K213" s="2"/>
      <c r="L213" s="2"/>
      <c r="M213" s="2"/>
      <c r="N213" s="2"/>
      <c r="O213" s="2"/>
      <c r="P213" s="2"/>
    </row>
    <row r="214" spans="1:25" x14ac:dyDescent="0.2">
      <c r="B214" s="9"/>
      <c r="C214" s="43" t="s">
        <v>69</v>
      </c>
      <c r="D214" s="43" t="s">
        <v>70</v>
      </c>
      <c r="E214" s="43" t="s">
        <v>59</v>
      </c>
      <c r="F214" s="43" t="s">
        <v>71</v>
      </c>
      <c r="G214" s="43" t="s">
        <v>69</v>
      </c>
      <c r="H214" s="43" t="s">
        <v>62</v>
      </c>
      <c r="I214" s="43" t="s">
        <v>72</v>
      </c>
      <c r="J214" s="43" t="s">
        <v>73</v>
      </c>
      <c r="K214" s="43" t="s">
        <v>74</v>
      </c>
      <c r="L214" s="43" t="s">
        <v>75</v>
      </c>
      <c r="M214" s="43" t="s">
        <v>63</v>
      </c>
      <c r="N214" s="342" t="s">
        <v>64</v>
      </c>
      <c r="O214" s="342"/>
      <c r="P214" s="342"/>
      <c r="X214" s="31"/>
      <c r="Y214" s="31"/>
    </row>
    <row r="215" spans="1:25" ht="14.25" customHeight="1" x14ac:dyDescent="0.2">
      <c r="B215" s="9"/>
      <c r="C215" s="47"/>
      <c r="D215" s="48"/>
      <c r="E215" s="49"/>
      <c r="F215" s="49"/>
      <c r="G215" s="50">
        <f t="shared" ref="G215:G223" si="14">IF($C215="",1,VLOOKUP($C215,$C$22:$H$210,3,FALSE))</f>
        <v>1</v>
      </c>
      <c r="H215" s="51" t="str">
        <f t="shared" ref="H215:H223" si="15">IF($C215="","",VLOOKUP($C215,$C$22:$H$210,6,FALSE))</f>
        <v/>
      </c>
      <c r="I215" s="52" t="str">
        <f>IF(D215="","",E215*G215*$D$5)</f>
        <v/>
      </c>
      <c r="J215" s="49"/>
      <c r="K215" s="53"/>
      <c r="L215" s="49"/>
      <c r="M215" s="54"/>
      <c r="N215" s="355"/>
      <c r="O215" s="355"/>
      <c r="P215" s="355"/>
      <c r="X215" s="31"/>
      <c r="Y215" s="31"/>
    </row>
    <row r="216" spans="1:25" x14ac:dyDescent="0.2">
      <c r="B216" s="9"/>
      <c r="C216" s="44"/>
      <c r="D216" s="55"/>
      <c r="E216" s="49"/>
      <c r="F216" s="49"/>
      <c r="G216" s="50">
        <f t="shared" si="14"/>
        <v>1</v>
      </c>
      <c r="H216" s="51" t="str">
        <f t="shared" si="15"/>
        <v/>
      </c>
      <c r="I216" s="52" t="str">
        <f t="shared" ref="I216:I223" si="16">IF(D216="","",E216*G216*$D$5)</f>
        <v/>
      </c>
      <c r="J216" s="49"/>
      <c r="K216" s="53"/>
      <c r="L216" s="49"/>
      <c r="M216" s="54"/>
      <c r="N216" s="355"/>
      <c r="O216" s="355"/>
      <c r="P216" s="355"/>
      <c r="X216" s="31"/>
      <c r="Y216" s="31"/>
    </row>
    <row r="217" spans="1:25" x14ac:dyDescent="0.2">
      <c r="B217" s="9"/>
      <c r="C217" s="44"/>
      <c r="D217" s="55"/>
      <c r="E217" s="49"/>
      <c r="F217" s="49"/>
      <c r="G217" s="50">
        <f t="shared" si="14"/>
        <v>1</v>
      </c>
      <c r="H217" s="51" t="str">
        <f t="shared" si="15"/>
        <v/>
      </c>
      <c r="I217" s="52" t="str">
        <f t="shared" si="16"/>
        <v/>
      </c>
      <c r="J217" s="49"/>
      <c r="K217" s="53"/>
      <c r="L217" s="49"/>
      <c r="M217" s="54"/>
      <c r="N217" s="356"/>
      <c r="O217" s="356"/>
      <c r="P217" s="356"/>
      <c r="X217" s="31"/>
      <c r="Y217" s="31"/>
    </row>
    <row r="218" spans="1:25" x14ac:dyDescent="0.2">
      <c r="B218" s="9"/>
      <c r="C218" s="56"/>
      <c r="D218" s="57"/>
      <c r="E218" s="49"/>
      <c r="F218" s="49"/>
      <c r="G218" s="50">
        <f t="shared" si="14"/>
        <v>1</v>
      </c>
      <c r="H218" s="51" t="str">
        <f t="shared" si="15"/>
        <v/>
      </c>
      <c r="I218" s="52" t="str">
        <f t="shared" si="16"/>
        <v/>
      </c>
      <c r="J218" s="49"/>
      <c r="K218" s="53"/>
      <c r="L218" s="49"/>
      <c r="M218" s="54"/>
      <c r="N218" s="356"/>
      <c r="O218" s="356"/>
      <c r="P218" s="356"/>
      <c r="X218" s="31"/>
      <c r="Y218" s="31"/>
    </row>
    <row r="219" spans="1:25" x14ac:dyDescent="0.2">
      <c r="B219" s="9"/>
      <c r="C219" s="56"/>
      <c r="D219" s="55"/>
      <c r="E219" s="49"/>
      <c r="F219" s="49"/>
      <c r="G219" s="50">
        <f t="shared" si="14"/>
        <v>1</v>
      </c>
      <c r="H219" s="51" t="str">
        <f t="shared" si="15"/>
        <v/>
      </c>
      <c r="I219" s="52" t="str">
        <f t="shared" si="16"/>
        <v/>
      </c>
      <c r="J219" s="49"/>
      <c r="K219" s="53"/>
      <c r="L219" s="49"/>
      <c r="M219" s="54"/>
      <c r="N219" s="356"/>
      <c r="O219" s="356"/>
      <c r="P219" s="356"/>
      <c r="X219" s="31"/>
      <c r="Y219" s="31"/>
    </row>
    <row r="220" spans="1:25" x14ac:dyDescent="0.2">
      <c r="B220" s="9"/>
      <c r="C220" s="56"/>
      <c r="D220" s="57"/>
      <c r="E220" s="49"/>
      <c r="F220" s="49"/>
      <c r="G220" s="50">
        <f t="shared" si="14"/>
        <v>1</v>
      </c>
      <c r="H220" s="51" t="str">
        <f t="shared" si="15"/>
        <v/>
      </c>
      <c r="I220" s="52" t="str">
        <f t="shared" si="16"/>
        <v/>
      </c>
      <c r="J220" s="49"/>
      <c r="K220" s="53"/>
      <c r="L220" s="49"/>
      <c r="M220" s="54"/>
      <c r="N220" s="356"/>
      <c r="O220" s="356"/>
      <c r="P220" s="356"/>
      <c r="X220" s="31"/>
      <c r="Y220" s="31"/>
    </row>
    <row r="221" spans="1:25" x14ac:dyDescent="0.2">
      <c r="B221" s="9"/>
      <c r="C221" s="56"/>
      <c r="D221" s="57"/>
      <c r="E221" s="49"/>
      <c r="F221" s="49"/>
      <c r="G221" s="50">
        <f t="shared" si="14"/>
        <v>1</v>
      </c>
      <c r="H221" s="51" t="str">
        <f t="shared" si="15"/>
        <v/>
      </c>
      <c r="I221" s="52" t="str">
        <f t="shared" si="16"/>
        <v/>
      </c>
      <c r="J221" s="49"/>
      <c r="K221" s="53"/>
      <c r="L221" s="49"/>
      <c r="M221" s="54"/>
      <c r="N221" s="356"/>
      <c r="O221" s="356"/>
      <c r="P221" s="356"/>
      <c r="X221" s="31"/>
      <c r="Y221" s="31"/>
    </row>
    <row r="222" spans="1:25" x14ac:dyDescent="0.2">
      <c r="B222" s="9"/>
      <c r="C222" s="56"/>
      <c r="D222" s="57"/>
      <c r="E222" s="49"/>
      <c r="F222" s="49"/>
      <c r="G222" s="50">
        <f t="shared" si="14"/>
        <v>1</v>
      </c>
      <c r="H222" s="51" t="str">
        <f t="shared" si="15"/>
        <v/>
      </c>
      <c r="I222" s="52" t="str">
        <f t="shared" si="16"/>
        <v/>
      </c>
      <c r="J222" s="49"/>
      <c r="K222" s="53"/>
      <c r="L222" s="49"/>
      <c r="M222" s="54"/>
      <c r="N222" s="355"/>
      <c r="O222" s="355"/>
      <c r="P222" s="355"/>
      <c r="X222" s="31"/>
      <c r="Y222" s="31"/>
    </row>
    <row r="223" spans="1:25" x14ac:dyDescent="0.2">
      <c r="B223" s="9"/>
      <c r="C223" s="49"/>
      <c r="D223" s="56"/>
      <c r="E223" s="49"/>
      <c r="F223" s="49"/>
      <c r="G223" s="50">
        <f t="shared" si="14"/>
        <v>1</v>
      </c>
      <c r="H223" s="51" t="str">
        <f t="shared" si="15"/>
        <v/>
      </c>
      <c r="I223" s="52" t="str">
        <f t="shared" si="16"/>
        <v/>
      </c>
      <c r="J223" s="49"/>
      <c r="K223" s="53"/>
      <c r="L223" s="49"/>
      <c r="M223" s="54"/>
      <c r="N223" s="355"/>
      <c r="O223" s="355"/>
      <c r="P223" s="355"/>
      <c r="X223" s="31"/>
      <c r="Y223" s="31"/>
    </row>
    <row r="224" spans="1:25" x14ac:dyDescent="0.2">
      <c r="B224" s="9"/>
      <c r="C224" s="58" t="s">
        <v>65</v>
      </c>
      <c r="D224" s="46" t="s">
        <v>66</v>
      </c>
      <c r="E224" s="59" t="s">
        <v>76</v>
      </c>
      <c r="F224" s="46"/>
      <c r="G224" s="46"/>
      <c r="H224" s="46"/>
      <c r="I224" s="59" t="s">
        <v>77</v>
      </c>
      <c r="J224" s="46"/>
      <c r="K224" s="59"/>
      <c r="L224" s="46" t="s">
        <v>78</v>
      </c>
      <c r="M224" s="60"/>
      <c r="N224" s="357"/>
      <c r="O224" s="357"/>
      <c r="P224" s="357"/>
      <c r="X224" s="31"/>
      <c r="Y224" s="31"/>
    </row>
    <row r="225" spans="1:25" s="2" customFormat="1" ht="13.5" thickBot="1" x14ac:dyDescent="0.25">
      <c r="B225" s="9"/>
      <c r="X225" s="31"/>
      <c r="Y225" s="31"/>
    </row>
    <row r="226" spans="1:25" s="32" customFormat="1" ht="13.5" thickBot="1" x14ac:dyDescent="0.25">
      <c r="A226" s="31"/>
      <c r="B226" s="331" t="s">
        <v>79</v>
      </c>
      <c r="C226" s="332"/>
      <c r="D226" s="332"/>
      <c r="E226" s="332"/>
      <c r="F226" s="332"/>
      <c r="G226" s="332"/>
      <c r="H226" s="332"/>
      <c r="I226" s="332"/>
      <c r="J226" s="332"/>
      <c r="K226" s="332"/>
      <c r="L226" s="332"/>
      <c r="M226" s="332"/>
      <c r="N226" s="332"/>
      <c r="O226" s="332"/>
      <c r="P226" s="333"/>
      <c r="Q226" s="31"/>
      <c r="R226" s="31"/>
      <c r="S226" s="31"/>
      <c r="T226" s="31"/>
      <c r="U226" s="31"/>
      <c r="V226" s="31"/>
      <c r="W226" s="31"/>
      <c r="X226" s="31"/>
      <c r="Y226" s="31"/>
    </row>
    <row r="227" spans="1:25" x14ac:dyDescent="0.2">
      <c r="B227" s="9"/>
      <c r="C227" s="2"/>
      <c r="D227" s="2"/>
      <c r="E227" s="2"/>
      <c r="F227" s="2"/>
      <c r="G227" s="2"/>
      <c r="H227" s="42" t="s">
        <v>80</v>
      </c>
      <c r="J227" s="2"/>
      <c r="K227" s="2"/>
      <c r="L227" s="2"/>
      <c r="M227" s="2"/>
      <c r="N227" s="2"/>
      <c r="O227" s="2"/>
      <c r="P227" s="2"/>
      <c r="X227" s="31"/>
      <c r="Y227" s="31"/>
    </row>
    <row r="228" spans="1:25" x14ac:dyDescent="0.2">
      <c r="B228" s="9"/>
      <c r="C228" s="43" t="s">
        <v>69</v>
      </c>
      <c r="D228" s="43" t="s">
        <v>70</v>
      </c>
      <c r="E228" s="43" t="s">
        <v>59</v>
      </c>
      <c r="F228" s="43" t="s">
        <v>71</v>
      </c>
      <c r="G228" s="43" t="s">
        <v>69</v>
      </c>
      <c r="H228" s="43" t="s">
        <v>62</v>
      </c>
      <c r="I228" s="43" t="s">
        <v>72</v>
      </c>
      <c r="J228" s="43" t="s">
        <v>73</v>
      </c>
      <c r="K228" s="43" t="s">
        <v>74</v>
      </c>
      <c r="L228" s="43" t="s">
        <v>75</v>
      </c>
      <c r="M228" s="43" t="s">
        <v>63</v>
      </c>
      <c r="N228" s="342" t="s">
        <v>64</v>
      </c>
      <c r="O228" s="342"/>
      <c r="P228" s="342"/>
      <c r="X228" s="31"/>
      <c r="Y228" s="31"/>
    </row>
    <row r="229" spans="1:25" x14ac:dyDescent="0.2">
      <c r="B229" s="9"/>
      <c r="C229" s="267" t="s">
        <v>329</v>
      </c>
      <c r="D229" s="45" t="s">
        <v>652</v>
      </c>
      <c r="E229" s="268">
        <v>1</v>
      </c>
      <c r="F229" s="267" t="s">
        <v>41</v>
      </c>
      <c r="G229" s="266"/>
      <c r="H229" s="266"/>
      <c r="I229" s="268">
        <v>1</v>
      </c>
      <c r="J229" s="267" t="s">
        <v>41</v>
      </c>
      <c r="K229" s="53" t="s">
        <v>89</v>
      </c>
      <c r="L229" s="267"/>
      <c r="M229" s="266"/>
      <c r="N229" s="320" t="s">
        <v>330</v>
      </c>
      <c r="O229" s="321"/>
      <c r="P229" s="322"/>
      <c r="X229" s="31"/>
      <c r="Y229" s="31"/>
    </row>
    <row r="230" spans="1:25" x14ac:dyDescent="0.2">
      <c r="B230" s="9"/>
      <c r="C230" s="44" t="s">
        <v>290</v>
      </c>
      <c r="D230" s="45" t="s">
        <v>653</v>
      </c>
      <c r="E230" s="61">
        <v>1</v>
      </c>
      <c r="F230" s="61" t="s">
        <v>295</v>
      </c>
      <c r="G230" s="50">
        <f t="shared" ref="G230:G261" si="17">IF($C230="",1,VLOOKUP($C230,$C$22:$H$210,3,FALSE))</f>
        <v>0.31927760306759373</v>
      </c>
      <c r="H230" s="51" t="str">
        <f t="shared" ref="H230:H261" si="18">IF($C230="","",VLOOKUP($C230,$C$22:$H$210,6,FALSE))</f>
        <v>[L water/kg NG]</v>
      </c>
      <c r="I230" s="247">
        <f>IF(D230="","",E230*G230*$D$5)</f>
        <v>0.31927760306759373</v>
      </c>
      <c r="J230" s="61" t="s">
        <v>295</v>
      </c>
      <c r="K230" s="53"/>
      <c r="L230" s="49" t="s">
        <v>93</v>
      </c>
      <c r="M230" s="62" t="str">
        <f>I86</f>
        <v>1,3</v>
      </c>
      <c r="N230" s="358"/>
      <c r="O230" s="358"/>
      <c r="P230" s="358"/>
      <c r="X230" s="31"/>
      <c r="Y230" s="31"/>
    </row>
    <row r="231" spans="1:25" ht="15" x14ac:dyDescent="0.25">
      <c r="B231" s="9"/>
      <c r="C231" s="225" t="s">
        <v>414</v>
      </c>
      <c r="D231" s="45" t="s">
        <v>654</v>
      </c>
      <c r="E231" s="61">
        <v>1</v>
      </c>
      <c r="F231" s="61" t="s">
        <v>41</v>
      </c>
      <c r="G231" s="50">
        <f t="shared" si="17"/>
        <v>5.447731527402877E-10</v>
      </c>
      <c r="H231" s="51" t="str">
        <f t="shared" si="18"/>
        <v>[kg / kg NG]</v>
      </c>
      <c r="I231" s="284">
        <f>IF(D231="","",E231*G231*$D$5)</f>
        <v>5.447731527402877E-10</v>
      </c>
      <c r="J231" s="56" t="s">
        <v>41</v>
      </c>
      <c r="K231" s="53"/>
      <c r="L231" s="49" t="s">
        <v>93</v>
      </c>
      <c r="M231" s="62" t="str">
        <f t="shared" ref="M231:M262" si="19">I93</f>
        <v>1,2,3,4,5,6,7,8</v>
      </c>
      <c r="N231" s="358" t="s">
        <v>766</v>
      </c>
      <c r="O231" s="358"/>
      <c r="P231" s="358"/>
      <c r="X231" s="31"/>
      <c r="Y231" s="31"/>
    </row>
    <row r="232" spans="1:25" ht="15" x14ac:dyDescent="0.25">
      <c r="B232" s="9"/>
      <c r="C232" s="225" t="s">
        <v>415</v>
      </c>
      <c r="D232" s="45" t="s">
        <v>655</v>
      </c>
      <c r="E232" s="61">
        <v>1</v>
      </c>
      <c r="F232" s="61" t="s">
        <v>41</v>
      </c>
      <c r="G232" s="50">
        <f t="shared" si="17"/>
        <v>0</v>
      </c>
      <c r="H232" s="51" t="str">
        <f t="shared" si="18"/>
        <v>[kg / kg NG]</v>
      </c>
      <c r="I232" s="284">
        <f>IF(D232="","",E232*G232*$D$5)</f>
        <v>0</v>
      </c>
      <c r="J232" s="56" t="s">
        <v>41</v>
      </c>
      <c r="K232" s="53"/>
      <c r="L232" s="49" t="s">
        <v>93</v>
      </c>
      <c r="M232" s="62" t="str">
        <f t="shared" si="19"/>
        <v>1,2,3,4,5,6,7,8</v>
      </c>
      <c r="N232" s="358" t="s">
        <v>766</v>
      </c>
      <c r="O232" s="358"/>
      <c r="P232" s="358"/>
      <c r="X232" s="31"/>
      <c r="Y232" s="31"/>
    </row>
    <row r="233" spans="1:25" ht="15" x14ac:dyDescent="0.25">
      <c r="B233" s="9"/>
      <c r="C233" s="225" t="s">
        <v>416</v>
      </c>
      <c r="D233" s="45" t="s">
        <v>656</v>
      </c>
      <c r="E233" s="61">
        <v>1</v>
      </c>
      <c r="F233" s="61" t="s">
        <v>41</v>
      </c>
      <c r="G233" s="50">
        <f t="shared" si="17"/>
        <v>0</v>
      </c>
      <c r="H233" s="51" t="str">
        <f t="shared" si="18"/>
        <v>[kg / kg NG]</v>
      </c>
      <c r="I233" s="284">
        <f t="shared" ref="I233:I342" si="20">IF(D233="","",E233*G233*$D$5)</f>
        <v>0</v>
      </c>
      <c r="J233" s="56" t="s">
        <v>41</v>
      </c>
      <c r="K233" s="53"/>
      <c r="L233" s="49" t="s">
        <v>93</v>
      </c>
      <c r="M233" s="62" t="str">
        <f t="shared" si="19"/>
        <v>1,2,3,4,5,6,7,8</v>
      </c>
      <c r="N233" s="358" t="s">
        <v>766</v>
      </c>
      <c r="O233" s="358"/>
      <c r="P233" s="358"/>
      <c r="X233" s="31"/>
      <c r="Y233" s="31"/>
    </row>
    <row r="234" spans="1:25" ht="15" x14ac:dyDescent="0.25">
      <c r="B234" s="9"/>
      <c r="C234" s="225" t="s">
        <v>417</v>
      </c>
      <c r="D234" s="45" t="s">
        <v>657</v>
      </c>
      <c r="E234" s="61">
        <v>1</v>
      </c>
      <c r="F234" s="61" t="s">
        <v>41</v>
      </c>
      <c r="G234" s="50">
        <f t="shared" si="17"/>
        <v>0</v>
      </c>
      <c r="H234" s="51" t="str">
        <f t="shared" si="18"/>
        <v>[kg / kg NG]</v>
      </c>
      <c r="I234" s="284">
        <f t="shared" si="20"/>
        <v>0</v>
      </c>
      <c r="J234" s="56" t="s">
        <v>41</v>
      </c>
      <c r="K234" s="53"/>
      <c r="L234" s="49" t="s">
        <v>93</v>
      </c>
      <c r="M234" s="62" t="str">
        <f t="shared" si="19"/>
        <v>1,2,3,4,5,6,7,8</v>
      </c>
      <c r="N234" s="358" t="s">
        <v>766</v>
      </c>
      <c r="O234" s="358"/>
      <c r="P234" s="358"/>
      <c r="X234" s="31"/>
      <c r="Y234" s="31"/>
    </row>
    <row r="235" spans="1:25" ht="15" x14ac:dyDescent="0.25">
      <c r="B235" s="9"/>
      <c r="C235" s="225" t="s">
        <v>418</v>
      </c>
      <c r="D235" s="45" t="s">
        <v>658</v>
      </c>
      <c r="E235" s="61">
        <v>1</v>
      </c>
      <c r="F235" s="61" t="s">
        <v>41</v>
      </c>
      <c r="G235" s="50">
        <f t="shared" si="17"/>
        <v>0</v>
      </c>
      <c r="H235" s="51" t="str">
        <f t="shared" si="18"/>
        <v>[kg / kg NG]</v>
      </c>
      <c r="I235" s="284">
        <f t="shared" si="20"/>
        <v>0</v>
      </c>
      <c r="J235" s="56" t="s">
        <v>41</v>
      </c>
      <c r="K235" s="53"/>
      <c r="L235" s="49" t="s">
        <v>93</v>
      </c>
      <c r="M235" s="62" t="str">
        <f t="shared" si="19"/>
        <v>1,2,3,4,5,6,7,8</v>
      </c>
      <c r="N235" s="358" t="s">
        <v>766</v>
      </c>
      <c r="O235" s="358"/>
      <c r="P235" s="358"/>
      <c r="X235" s="31"/>
      <c r="Y235" s="31"/>
    </row>
    <row r="236" spans="1:25" ht="15" x14ac:dyDescent="0.25">
      <c r="B236" s="9"/>
      <c r="C236" s="225" t="s">
        <v>419</v>
      </c>
      <c r="D236" s="45" t="s">
        <v>659</v>
      </c>
      <c r="E236" s="61">
        <v>1</v>
      </c>
      <c r="F236" s="61" t="s">
        <v>41</v>
      </c>
      <c r="G236" s="50">
        <f t="shared" si="17"/>
        <v>4.2200799125287016E-14</v>
      </c>
      <c r="H236" s="51" t="str">
        <f t="shared" si="18"/>
        <v>[kg / kg NG]</v>
      </c>
      <c r="I236" s="284">
        <f>IF(D236="","",E236*G236*$D$5)</f>
        <v>4.2200799125287016E-14</v>
      </c>
      <c r="J236" s="56" t="s">
        <v>41</v>
      </c>
      <c r="K236" s="53"/>
      <c r="L236" s="49" t="s">
        <v>93</v>
      </c>
      <c r="M236" s="62" t="str">
        <f t="shared" si="19"/>
        <v>1,2,3,4,5,6,7,8</v>
      </c>
      <c r="N236" s="358" t="s">
        <v>766</v>
      </c>
      <c r="O236" s="358"/>
      <c r="P236" s="358"/>
      <c r="X236" s="31"/>
      <c r="Y236" s="31"/>
    </row>
    <row r="237" spans="1:25" ht="15" x14ac:dyDescent="0.25">
      <c r="B237" s="9"/>
      <c r="C237" s="225" t="s">
        <v>420</v>
      </c>
      <c r="D237" s="45" t="s">
        <v>660</v>
      </c>
      <c r="E237" s="61">
        <v>1</v>
      </c>
      <c r="F237" s="61" t="s">
        <v>41</v>
      </c>
      <c r="G237" s="50">
        <f t="shared" si="17"/>
        <v>0</v>
      </c>
      <c r="H237" s="51" t="str">
        <f t="shared" si="18"/>
        <v>[kg / kg NG]</v>
      </c>
      <c r="I237" s="284">
        <f t="shared" si="20"/>
        <v>0</v>
      </c>
      <c r="J237" s="56" t="s">
        <v>41</v>
      </c>
      <c r="K237" s="53"/>
      <c r="L237" s="49" t="s">
        <v>93</v>
      </c>
      <c r="M237" s="62" t="str">
        <f t="shared" si="19"/>
        <v>1,2,3,4,5,6,7,8</v>
      </c>
      <c r="N237" s="358" t="s">
        <v>766</v>
      </c>
      <c r="O237" s="358"/>
      <c r="P237" s="358"/>
      <c r="X237" s="31"/>
      <c r="Y237" s="31"/>
    </row>
    <row r="238" spans="1:25" ht="15" x14ac:dyDescent="0.25">
      <c r="B238" s="9"/>
      <c r="C238" s="225" t="s">
        <v>421</v>
      </c>
      <c r="D238" s="45" t="s">
        <v>661</v>
      </c>
      <c r="E238" s="61">
        <v>1</v>
      </c>
      <c r="F238" s="61" t="s">
        <v>41</v>
      </c>
      <c r="G238" s="50">
        <f t="shared" si="17"/>
        <v>0</v>
      </c>
      <c r="H238" s="51" t="str">
        <f t="shared" si="18"/>
        <v>[kg / kg NG]</v>
      </c>
      <c r="I238" s="284">
        <f t="shared" si="20"/>
        <v>0</v>
      </c>
      <c r="J238" s="56" t="s">
        <v>41</v>
      </c>
      <c r="K238" s="53"/>
      <c r="L238" s="49" t="s">
        <v>93</v>
      </c>
      <c r="M238" s="62" t="str">
        <f t="shared" si="19"/>
        <v>1,2,3,4,5,6,7,8</v>
      </c>
      <c r="N238" s="358" t="s">
        <v>766</v>
      </c>
      <c r="O238" s="358"/>
      <c r="P238" s="358"/>
      <c r="X238" s="31"/>
      <c r="Y238" s="31"/>
    </row>
    <row r="239" spans="1:25" ht="15" x14ac:dyDescent="0.25">
      <c r="B239" s="9"/>
      <c r="C239" s="225" t="s">
        <v>422</v>
      </c>
      <c r="D239" s="45" t="s">
        <v>662</v>
      </c>
      <c r="E239" s="61">
        <v>1</v>
      </c>
      <c r="F239" s="61" t="s">
        <v>41</v>
      </c>
      <c r="G239" s="50">
        <f t="shared" si="17"/>
        <v>6.6533796628810916E-13</v>
      </c>
      <c r="H239" s="51" t="str">
        <f t="shared" si="18"/>
        <v>[kg / kg NG]</v>
      </c>
      <c r="I239" s="284">
        <f>IF(D239="","",E239*G239*$D$5)</f>
        <v>6.6533796628810916E-13</v>
      </c>
      <c r="J239" s="56" t="s">
        <v>41</v>
      </c>
      <c r="K239" s="53"/>
      <c r="L239" s="49" t="s">
        <v>93</v>
      </c>
      <c r="M239" s="62" t="str">
        <f t="shared" si="19"/>
        <v>1,2,3,4,5,6,7,8</v>
      </c>
      <c r="N239" s="358" t="s">
        <v>766</v>
      </c>
      <c r="O239" s="358"/>
      <c r="P239" s="358"/>
      <c r="X239" s="31"/>
      <c r="Y239" s="31"/>
    </row>
    <row r="240" spans="1:25" ht="15" x14ac:dyDescent="0.25">
      <c r="B240" s="9"/>
      <c r="C240" s="225" t="s">
        <v>423</v>
      </c>
      <c r="D240" s="45" t="s">
        <v>663</v>
      </c>
      <c r="E240" s="61">
        <v>1</v>
      </c>
      <c r="F240" s="61" t="s">
        <v>41</v>
      </c>
      <c r="G240" s="50">
        <f t="shared" si="17"/>
        <v>3.7230223057900813E-10</v>
      </c>
      <c r="H240" s="51" t="str">
        <f t="shared" si="18"/>
        <v>[kg / kg NG]</v>
      </c>
      <c r="I240" s="284">
        <f t="shared" si="20"/>
        <v>3.7230223057900813E-10</v>
      </c>
      <c r="J240" s="56" t="s">
        <v>41</v>
      </c>
      <c r="K240" s="53"/>
      <c r="L240" s="49" t="s">
        <v>93</v>
      </c>
      <c r="M240" s="62" t="str">
        <f t="shared" si="19"/>
        <v>1,2,3,4,5,6,7,8</v>
      </c>
      <c r="N240" s="358" t="s">
        <v>766</v>
      </c>
      <c r="O240" s="358"/>
      <c r="P240" s="358"/>
      <c r="X240" s="31"/>
      <c r="Y240" s="31"/>
    </row>
    <row r="241" spans="2:25" ht="15" x14ac:dyDescent="0.25">
      <c r="B241" s="9"/>
      <c r="C241" s="225" t="s">
        <v>424</v>
      </c>
      <c r="D241" s="45" t="s">
        <v>664</v>
      </c>
      <c r="E241" s="61">
        <v>1</v>
      </c>
      <c r="F241" s="61" t="s">
        <v>41</v>
      </c>
      <c r="G241" s="50">
        <f t="shared" si="17"/>
        <v>0</v>
      </c>
      <c r="H241" s="51" t="str">
        <f t="shared" si="18"/>
        <v>[kg / kg NG]</v>
      </c>
      <c r="I241" s="284">
        <f t="shared" si="20"/>
        <v>0</v>
      </c>
      <c r="J241" s="56" t="s">
        <v>41</v>
      </c>
      <c r="K241" s="53"/>
      <c r="L241" s="49" t="s">
        <v>93</v>
      </c>
      <c r="M241" s="62" t="str">
        <f t="shared" si="19"/>
        <v>1,2,3,4,5,6,7,8</v>
      </c>
      <c r="N241" s="358" t="s">
        <v>766</v>
      </c>
      <c r="O241" s="358"/>
      <c r="P241" s="358"/>
      <c r="X241" s="31"/>
      <c r="Y241" s="31"/>
    </row>
    <row r="242" spans="2:25" ht="15" x14ac:dyDescent="0.25">
      <c r="B242" s="9"/>
      <c r="C242" s="225" t="s">
        <v>425</v>
      </c>
      <c r="D242" s="45" t="s">
        <v>665</v>
      </c>
      <c r="E242" s="61">
        <v>1</v>
      </c>
      <c r="F242" s="61" t="s">
        <v>41</v>
      </c>
      <c r="G242" s="50">
        <f t="shared" si="17"/>
        <v>5.8691900718414884E-12</v>
      </c>
      <c r="H242" s="51" t="str">
        <f t="shared" si="18"/>
        <v>[kg / kg NG]</v>
      </c>
      <c r="I242" s="284">
        <f t="shared" si="20"/>
        <v>5.8691900718414884E-12</v>
      </c>
      <c r="J242" s="56" t="s">
        <v>41</v>
      </c>
      <c r="K242" s="53"/>
      <c r="L242" s="49" t="s">
        <v>93</v>
      </c>
      <c r="M242" s="62" t="str">
        <f t="shared" si="19"/>
        <v>1,2,3,4,5,6,7,8</v>
      </c>
      <c r="N242" s="358" t="s">
        <v>766</v>
      </c>
      <c r="O242" s="358"/>
      <c r="P242" s="358"/>
      <c r="X242" s="31"/>
      <c r="Y242" s="31"/>
    </row>
    <row r="243" spans="2:25" ht="15" x14ac:dyDescent="0.25">
      <c r="B243" s="9"/>
      <c r="C243" s="225" t="s">
        <v>426</v>
      </c>
      <c r="D243" s="45" t="s">
        <v>666</v>
      </c>
      <c r="E243" s="61">
        <v>1</v>
      </c>
      <c r="F243" s="61" t="s">
        <v>41</v>
      </c>
      <c r="G243" s="50">
        <f t="shared" si="17"/>
        <v>0</v>
      </c>
      <c r="H243" s="51" t="str">
        <f t="shared" si="18"/>
        <v>[kg / kg NG]</v>
      </c>
      <c r="I243" s="284">
        <f t="shared" si="20"/>
        <v>0</v>
      </c>
      <c r="J243" s="56" t="s">
        <v>41</v>
      </c>
      <c r="K243" s="53"/>
      <c r="L243" s="49" t="s">
        <v>93</v>
      </c>
      <c r="M243" s="62" t="str">
        <f t="shared" si="19"/>
        <v>1,2,3,4,5,6,7,8</v>
      </c>
      <c r="N243" s="358" t="s">
        <v>766</v>
      </c>
      <c r="O243" s="358"/>
      <c r="P243" s="358"/>
      <c r="X243" s="31"/>
      <c r="Y243" s="31"/>
    </row>
    <row r="244" spans="2:25" ht="15" x14ac:dyDescent="0.25">
      <c r="B244" s="9"/>
      <c r="C244" s="225" t="s">
        <v>427</v>
      </c>
      <c r="D244" s="45" t="s">
        <v>667</v>
      </c>
      <c r="E244" s="61">
        <v>1</v>
      </c>
      <c r="F244" s="61" t="s">
        <v>41</v>
      </c>
      <c r="G244" s="50">
        <f t="shared" si="17"/>
        <v>6.6883622238752099E-15</v>
      </c>
      <c r="H244" s="51" t="str">
        <f t="shared" si="18"/>
        <v>[kg / kg NG]</v>
      </c>
      <c r="I244" s="284">
        <f t="shared" si="20"/>
        <v>6.6883622238752099E-15</v>
      </c>
      <c r="J244" s="56" t="s">
        <v>41</v>
      </c>
      <c r="K244" s="53"/>
      <c r="L244" s="49" t="s">
        <v>93</v>
      </c>
      <c r="M244" s="62" t="str">
        <f t="shared" si="19"/>
        <v>1,2,3,4,5,6,7,8</v>
      </c>
      <c r="N244" s="358" t="s">
        <v>766</v>
      </c>
      <c r="O244" s="358"/>
      <c r="P244" s="358"/>
      <c r="X244" s="31"/>
      <c r="Y244" s="31"/>
    </row>
    <row r="245" spans="2:25" ht="15" x14ac:dyDescent="0.25">
      <c r="B245" s="9"/>
      <c r="C245" s="225" t="s">
        <v>428</v>
      </c>
      <c r="D245" s="45" t="s">
        <v>668</v>
      </c>
      <c r="E245" s="61">
        <v>1</v>
      </c>
      <c r="F245" s="61" t="s">
        <v>41</v>
      </c>
      <c r="G245" s="50">
        <f t="shared" si="17"/>
        <v>9.5025784137427555E-15</v>
      </c>
      <c r="H245" s="51" t="str">
        <f t="shared" si="18"/>
        <v>[kg / kg NG]</v>
      </c>
      <c r="I245" s="284">
        <f t="shared" si="20"/>
        <v>9.5025784137427555E-15</v>
      </c>
      <c r="J245" s="56" t="s">
        <v>41</v>
      </c>
      <c r="K245" s="53"/>
      <c r="L245" s="49" t="s">
        <v>93</v>
      </c>
      <c r="M245" s="62" t="str">
        <f t="shared" si="19"/>
        <v>1,2,3,4,5,6,7,8</v>
      </c>
      <c r="N245" s="358" t="s">
        <v>766</v>
      </c>
      <c r="O245" s="358"/>
      <c r="P245" s="358"/>
      <c r="X245" s="31"/>
      <c r="Y245" s="31"/>
    </row>
    <row r="246" spans="2:25" ht="15" x14ac:dyDescent="0.25">
      <c r="B246" s="9"/>
      <c r="C246" s="225" t="s">
        <v>429</v>
      </c>
      <c r="D246" s="45" t="s">
        <v>669</v>
      </c>
      <c r="E246" s="61">
        <v>1</v>
      </c>
      <c r="F246" s="61" t="s">
        <v>41</v>
      </c>
      <c r="G246" s="50">
        <f t="shared" si="17"/>
        <v>0</v>
      </c>
      <c r="H246" s="51" t="str">
        <f t="shared" si="18"/>
        <v>[kg / kg NG]</v>
      </c>
      <c r="I246" s="284">
        <f t="shared" si="20"/>
        <v>0</v>
      </c>
      <c r="J246" s="56" t="s">
        <v>41</v>
      </c>
      <c r="K246" s="53"/>
      <c r="L246" s="49" t="s">
        <v>93</v>
      </c>
      <c r="M246" s="62" t="str">
        <f t="shared" si="19"/>
        <v>1,2,3,4,5,6,7,8</v>
      </c>
      <c r="N246" s="358" t="s">
        <v>766</v>
      </c>
      <c r="O246" s="358"/>
      <c r="P246" s="358"/>
      <c r="X246" s="31"/>
      <c r="Y246" s="31"/>
    </row>
    <row r="247" spans="2:25" ht="15" x14ac:dyDescent="0.25">
      <c r="B247" s="9"/>
      <c r="C247" s="225" t="s">
        <v>430</v>
      </c>
      <c r="D247" s="45" t="s">
        <v>670</v>
      </c>
      <c r="E247" s="61">
        <v>1</v>
      </c>
      <c r="F247" s="61" t="s">
        <v>41</v>
      </c>
      <c r="G247" s="50">
        <f t="shared" si="17"/>
        <v>1.0378524961064975E-12</v>
      </c>
      <c r="H247" s="51" t="str">
        <f t="shared" si="18"/>
        <v>[kg / kg NG]</v>
      </c>
      <c r="I247" s="284">
        <f t="shared" si="20"/>
        <v>1.0378524961064975E-12</v>
      </c>
      <c r="J247" s="56" t="s">
        <v>41</v>
      </c>
      <c r="K247" s="53"/>
      <c r="L247" s="49" t="s">
        <v>93</v>
      </c>
      <c r="M247" s="62" t="str">
        <f t="shared" si="19"/>
        <v>1,2,3,4,5,6,7,8</v>
      </c>
      <c r="N247" s="358" t="s">
        <v>766</v>
      </c>
      <c r="O247" s="358"/>
      <c r="P247" s="358"/>
      <c r="X247" s="31"/>
      <c r="Y247" s="31"/>
    </row>
    <row r="248" spans="2:25" ht="15" x14ac:dyDescent="0.25">
      <c r="B248" s="9"/>
      <c r="C248" s="226" t="s">
        <v>431</v>
      </c>
      <c r="D248" s="45" t="s">
        <v>671</v>
      </c>
      <c r="E248" s="61">
        <v>1</v>
      </c>
      <c r="F248" s="61" t="s">
        <v>41</v>
      </c>
      <c r="G248" s="50">
        <f t="shared" si="17"/>
        <v>3.8950810661920922E-10</v>
      </c>
      <c r="H248" s="51" t="str">
        <f t="shared" si="18"/>
        <v>[kg / kg NG]</v>
      </c>
      <c r="I248" s="284">
        <f t="shared" si="20"/>
        <v>3.8950810661920922E-10</v>
      </c>
      <c r="J248" s="56" t="s">
        <v>41</v>
      </c>
      <c r="K248" s="53"/>
      <c r="L248" s="49" t="s">
        <v>93</v>
      </c>
      <c r="M248" s="62" t="str">
        <f t="shared" si="19"/>
        <v>1,2,3,4,5,6,7,8</v>
      </c>
      <c r="N248" s="358" t="s">
        <v>766</v>
      </c>
      <c r="O248" s="358"/>
      <c r="P248" s="358"/>
      <c r="X248" s="31"/>
      <c r="Y248" s="31"/>
    </row>
    <row r="249" spans="2:25" ht="15" x14ac:dyDescent="0.25">
      <c r="B249" s="9"/>
      <c r="C249" s="225" t="s">
        <v>432</v>
      </c>
      <c r="D249" s="45" t="s">
        <v>672</v>
      </c>
      <c r="E249" s="61">
        <v>1</v>
      </c>
      <c r="F249" s="61" t="s">
        <v>41</v>
      </c>
      <c r="G249" s="50">
        <f t="shared" si="17"/>
        <v>0</v>
      </c>
      <c r="H249" s="51" t="str">
        <f t="shared" si="18"/>
        <v>[kg / kg NG]</v>
      </c>
      <c r="I249" s="284">
        <f t="shared" si="20"/>
        <v>0</v>
      </c>
      <c r="J249" s="56" t="s">
        <v>41</v>
      </c>
      <c r="K249" s="53"/>
      <c r="L249" s="49" t="s">
        <v>93</v>
      </c>
      <c r="M249" s="62" t="str">
        <f t="shared" si="19"/>
        <v>1,2,3,4,5,6,7,8</v>
      </c>
      <c r="N249" s="358" t="s">
        <v>766</v>
      </c>
      <c r="O249" s="358"/>
      <c r="P249" s="358"/>
      <c r="X249" s="31"/>
      <c r="Y249" s="31"/>
    </row>
    <row r="250" spans="2:25" ht="15" x14ac:dyDescent="0.25">
      <c r="B250" s="9"/>
      <c r="C250" s="226" t="s">
        <v>433</v>
      </c>
      <c r="D250" s="45" t="s">
        <v>673</v>
      </c>
      <c r="E250" s="61">
        <v>1</v>
      </c>
      <c r="F250" s="61" t="s">
        <v>41</v>
      </c>
      <c r="G250" s="50">
        <f t="shared" si="17"/>
        <v>0</v>
      </c>
      <c r="H250" s="51" t="str">
        <f t="shared" si="18"/>
        <v>[kg / kg NG]</v>
      </c>
      <c r="I250" s="284">
        <f t="shared" si="20"/>
        <v>0</v>
      </c>
      <c r="J250" s="56" t="s">
        <v>41</v>
      </c>
      <c r="K250" s="53"/>
      <c r="L250" s="49" t="s">
        <v>93</v>
      </c>
      <c r="M250" s="62" t="str">
        <f t="shared" si="19"/>
        <v>1,2,3,4,5,6,7,8</v>
      </c>
      <c r="N250" s="358" t="s">
        <v>766</v>
      </c>
      <c r="O250" s="358"/>
      <c r="P250" s="358"/>
      <c r="X250" s="31"/>
      <c r="Y250" s="31"/>
    </row>
    <row r="251" spans="2:25" ht="15" x14ac:dyDescent="0.25">
      <c r="B251" s="9"/>
      <c r="C251" s="225" t="s">
        <v>434</v>
      </c>
      <c r="D251" s="45" t="s">
        <v>674</v>
      </c>
      <c r="E251" s="61">
        <v>1</v>
      </c>
      <c r="F251" s="61" t="s">
        <v>41</v>
      </c>
      <c r="G251" s="50">
        <f t="shared" si="17"/>
        <v>1.7504002748776755E-12</v>
      </c>
      <c r="H251" s="51" t="str">
        <f t="shared" si="18"/>
        <v>[kg / kg NG]</v>
      </c>
      <c r="I251" s="284">
        <f t="shared" si="20"/>
        <v>1.7504002748776755E-12</v>
      </c>
      <c r="J251" s="56" t="s">
        <v>41</v>
      </c>
      <c r="K251" s="53"/>
      <c r="L251" s="49" t="s">
        <v>93</v>
      </c>
      <c r="M251" s="62" t="str">
        <f t="shared" si="19"/>
        <v>1,2,3,4,5,6,7,8</v>
      </c>
      <c r="N251" s="358" t="s">
        <v>766</v>
      </c>
      <c r="O251" s="358"/>
      <c r="P251" s="358"/>
      <c r="X251" s="31"/>
      <c r="Y251" s="31"/>
    </row>
    <row r="252" spans="2:25" ht="15" x14ac:dyDescent="0.25">
      <c r="B252" s="9"/>
      <c r="C252" s="225" t="s">
        <v>435</v>
      </c>
      <c r="D252" s="45" t="s">
        <v>675</v>
      </c>
      <c r="E252" s="61">
        <v>1</v>
      </c>
      <c r="F252" s="61" t="s">
        <v>41</v>
      </c>
      <c r="G252" s="50">
        <f t="shared" si="17"/>
        <v>0</v>
      </c>
      <c r="H252" s="51" t="str">
        <f t="shared" si="18"/>
        <v>[kg / kg NG]</v>
      </c>
      <c r="I252" s="284">
        <f t="shared" si="20"/>
        <v>0</v>
      </c>
      <c r="J252" s="56" t="s">
        <v>41</v>
      </c>
      <c r="K252" s="53"/>
      <c r="L252" s="49" t="s">
        <v>93</v>
      </c>
      <c r="M252" s="62" t="str">
        <f t="shared" si="19"/>
        <v>1,2,3,4,5,6,7,8</v>
      </c>
      <c r="N252" s="358" t="s">
        <v>766</v>
      </c>
      <c r="O252" s="358"/>
      <c r="P252" s="358"/>
      <c r="X252" s="31"/>
      <c r="Y252" s="31"/>
    </row>
    <row r="253" spans="2:25" ht="15" x14ac:dyDescent="0.25">
      <c r="B253" s="9"/>
      <c r="C253" s="225" t="s">
        <v>436</v>
      </c>
      <c r="D253" s="45" t="s">
        <v>676</v>
      </c>
      <c r="E253" s="61">
        <v>1</v>
      </c>
      <c r="F253" s="61" t="s">
        <v>41</v>
      </c>
      <c r="G253" s="50">
        <f t="shared" si="17"/>
        <v>7.0009336794636578E-11</v>
      </c>
      <c r="H253" s="51" t="str">
        <f t="shared" si="18"/>
        <v>[kg / kg NG]</v>
      </c>
      <c r="I253" s="284">
        <f t="shared" si="20"/>
        <v>7.0009336794636578E-11</v>
      </c>
      <c r="J253" s="56" t="s">
        <v>41</v>
      </c>
      <c r="K253" s="53"/>
      <c r="L253" s="49" t="s">
        <v>93</v>
      </c>
      <c r="M253" s="62" t="str">
        <f t="shared" si="19"/>
        <v>1,2,3,4,5,6,7,8</v>
      </c>
      <c r="N253" s="358" t="s">
        <v>766</v>
      </c>
      <c r="O253" s="358"/>
      <c r="P253" s="358"/>
      <c r="X253" s="31"/>
      <c r="Y253" s="31"/>
    </row>
    <row r="254" spans="2:25" ht="15" x14ac:dyDescent="0.25">
      <c r="B254" s="9"/>
      <c r="C254" s="225" t="s">
        <v>437</v>
      </c>
      <c r="D254" s="45" t="s">
        <v>677</v>
      </c>
      <c r="E254" s="61">
        <v>1</v>
      </c>
      <c r="F254" s="61" t="s">
        <v>41</v>
      </c>
      <c r="G254" s="50">
        <f t="shared" si="17"/>
        <v>1.5176501527406016E-14</v>
      </c>
      <c r="H254" s="51" t="str">
        <f t="shared" si="18"/>
        <v>[kg / kg NG]</v>
      </c>
      <c r="I254" s="284">
        <f t="shared" si="20"/>
        <v>1.5176501527406016E-14</v>
      </c>
      <c r="J254" s="56" t="s">
        <v>41</v>
      </c>
      <c r="K254" s="53"/>
      <c r="L254" s="49" t="s">
        <v>93</v>
      </c>
      <c r="M254" s="62" t="str">
        <f t="shared" si="19"/>
        <v>1,2,3,4,5,6,7,8</v>
      </c>
      <c r="N254" s="358" t="s">
        <v>766</v>
      </c>
      <c r="O254" s="358"/>
      <c r="P254" s="358"/>
      <c r="X254" s="31"/>
      <c r="Y254" s="31"/>
    </row>
    <row r="255" spans="2:25" ht="15" x14ac:dyDescent="0.25">
      <c r="B255" s="9"/>
      <c r="C255" s="225" t="s">
        <v>438</v>
      </c>
      <c r="D255" s="45" t="s">
        <v>678</v>
      </c>
      <c r="E255" s="61">
        <v>1</v>
      </c>
      <c r="F255" s="61" t="s">
        <v>41</v>
      </c>
      <c r="G255" s="50">
        <f t="shared" si="17"/>
        <v>0</v>
      </c>
      <c r="H255" s="51" t="str">
        <f t="shared" si="18"/>
        <v>[kg / kg NG]</v>
      </c>
      <c r="I255" s="284">
        <f t="shared" si="20"/>
        <v>0</v>
      </c>
      <c r="J255" s="56" t="s">
        <v>41</v>
      </c>
      <c r="K255" s="53"/>
      <c r="L255" s="49" t="s">
        <v>93</v>
      </c>
      <c r="M255" s="62" t="str">
        <f t="shared" si="19"/>
        <v>1,2,3,4,5,6,7,8</v>
      </c>
      <c r="N255" s="358" t="s">
        <v>766</v>
      </c>
      <c r="O255" s="358"/>
      <c r="P255" s="358"/>
      <c r="X255" s="31"/>
      <c r="Y255" s="31"/>
    </row>
    <row r="256" spans="2:25" ht="15" x14ac:dyDescent="0.25">
      <c r="B256" s="9"/>
      <c r="C256" s="225" t="s">
        <v>439</v>
      </c>
      <c r="D256" s="45" t="s">
        <v>679</v>
      </c>
      <c r="E256" s="61">
        <v>1</v>
      </c>
      <c r="F256" s="61" t="s">
        <v>41</v>
      </c>
      <c r="G256" s="50">
        <f t="shared" si="17"/>
        <v>0</v>
      </c>
      <c r="H256" s="51" t="str">
        <f t="shared" si="18"/>
        <v>[kg / kg NG]</v>
      </c>
      <c r="I256" s="284">
        <f t="shared" si="20"/>
        <v>0</v>
      </c>
      <c r="J256" s="56" t="s">
        <v>41</v>
      </c>
      <c r="K256" s="53"/>
      <c r="L256" s="49" t="s">
        <v>93</v>
      </c>
      <c r="M256" s="62" t="str">
        <f t="shared" si="19"/>
        <v>1,2,3,4,5,6,7,8</v>
      </c>
      <c r="N256" s="358" t="s">
        <v>766</v>
      </c>
      <c r="O256" s="358"/>
      <c r="P256" s="358"/>
      <c r="X256" s="31"/>
      <c r="Y256" s="31"/>
    </row>
    <row r="257" spans="2:25" ht="15" x14ac:dyDescent="0.25">
      <c r="B257" s="9"/>
      <c r="C257" s="225" t="s">
        <v>440</v>
      </c>
      <c r="D257" s="45" t="s">
        <v>680</v>
      </c>
      <c r="E257" s="61">
        <v>1</v>
      </c>
      <c r="F257" s="61" t="s">
        <v>41</v>
      </c>
      <c r="G257" s="50">
        <f t="shared" si="17"/>
        <v>0</v>
      </c>
      <c r="H257" s="51" t="str">
        <f t="shared" si="18"/>
        <v>[kg / kg NG]</v>
      </c>
      <c r="I257" s="284">
        <f t="shared" si="20"/>
        <v>0</v>
      </c>
      <c r="J257" s="56" t="s">
        <v>41</v>
      </c>
      <c r="K257" s="53"/>
      <c r="L257" s="49" t="s">
        <v>93</v>
      </c>
      <c r="M257" s="62" t="str">
        <f t="shared" si="19"/>
        <v>1,2,3,4,5,6,7,8</v>
      </c>
      <c r="N257" s="358" t="s">
        <v>766</v>
      </c>
      <c r="O257" s="358"/>
      <c r="P257" s="358"/>
      <c r="X257" s="31"/>
      <c r="Y257" s="31"/>
    </row>
    <row r="258" spans="2:25" ht="15" x14ac:dyDescent="0.25">
      <c r="B258" s="9"/>
      <c r="C258" s="225" t="s">
        <v>441</v>
      </c>
      <c r="D258" s="45" t="s">
        <v>681</v>
      </c>
      <c r="E258" s="61">
        <v>1</v>
      </c>
      <c r="F258" s="61" t="s">
        <v>41</v>
      </c>
      <c r="G258" s="50">
        <f t="shared" si="17"/>
        <v>0</v>
      </c>
      <c r="H258" s="51" t="str">
        <f t="shared" si="18"/>
        <v>[kg / kg NG]</v>
      </c>
      <c r="I258" s="284">
        <f t="shared" si="20"/>
        <v>0</v>
      </c>
      <c r="J258" s="56" t="s">
        <v>41</v>
      </c>
      <c r="K258" s="53"/>
      <c r="L258" s="49" t="s">
        <v>93</v>
      </c>
      <c r="M258" s="62" t="str">
        <f t="shared" si="19"/>
        <v>1,2,3,4,5,6,7,8</v>
      </c>
      <c r="N258" s="358" t="s">
        <v>766</v>
      </c>
      <c r="O258" s="358"/>
      <c r="P258" s="358"/>
      <c r="X258" s="31"/>
      <c r="Y258" s="31"/>
    </row>
    <row r="259" spans="2:25" ht="15" x14ac:dyDescent="0.25">
      <c r="B259" s="9"/>
      <c r="C259" s="225" t="s">
        <v>442</v>
      </c>
      <c r="D259" s="45" t="s">
        <v>682</v>
      </c>
      <c r="E259" s="61">
        <v>1</v>
      </c>
      <c r="F259" s="61" t="s">
        <v>41</v>
      </c>
      <c r="G259" s="50">
        <f t="shared" si="17"/>
        <v>0</v>
      </c>
      <c r="H259" s="51" t="str">
        <f t="shared" si="18"/>
        <v>[kg / kg NG]</v>
      </c>
      <c r="I259" s="284">
        <f t="shared" si="20"/>
        <v>0</v>
      </c>
      <c r="J259" s="56" t="s">
        <v>41</v>
      </c>
      <c r="K259" s="53"/>
      <c r="L259" s="49" t="s">
        <v>93</v>
      </c>
      <c r="M259" s="62" t="str">
        <f t="shared" si="19"/>
        <v>1,2,3,4,5,6,7,8</v>
      </c>
      <c r="N259" s="358" t="s">
        <v>766</v>
      </c>
      <c r="O259" s="358"/>
      <c r="P259" s="358"/>
      <c r="X259" s="31"/>
      <c r="Y259" s="31"/>
    </row>
    <row r="260" spans="2:25" ht="15" x14ac:dyDescent="0.25">
      <c r="B260" s="9"/>
      <c r="C260" s="225" t="s">
        <v>443</v>
      </c>
      <c r="D260" s="45" t="s">
        <v>683</v>
      </c>
      <c r="E260" s="61">
        <v>1</v>
      </c>
      <c r="F260" s="61" t="s">
        <v>41</v>
      </c>
      <c r="G260" s="50">
        <f t="shared" si="17"/>
        <v>0</v>
      </c>
      <c r="H260" s="51" t="str">
        <f t="shared" si="18"/>
        <v>[kg / kg NG]</v>
      </c>
      <c r="I260" s="284">
        <f t="shared" si="20"/>
        <v>0</v>
      </c>
      <c r="J260" s="56" t="s">
        <v>41</v>
      </c>
      <c r="K260" s="53"/>
      <c r="L260" s="49" t="s">
        <v>93</v>
      </c>
      <c r="M260" s="62" t="str">
        <f t="shared" si="19"/>
        <v>1,2,3,4,5,6,7,8</v>
      </c>
      <c r="N260" s="358" t="s">
        <v>766</v>
      </c>
      <c r="O260" s="358"/>
      <c r="P260" s="358"/>
      <c r="X260" s="31"/>
      <c r="Y260" s="31"/>
    </row>
    <row r="261" spans="2:25" ht="15" x14ac:dyDescent="0.25">
      <c r="B261" s="9"/>
      <c r="C261" s="225" t="s">
        <v>444</v>
      </c>
      <c r="D261" s="45" t="s">
        <v>684</v>
      </c>
      <c r="E261" s="61">
        <v>1</v>
      </c>
      <c r="F261" s="61" t="s">
        <v>41</v>
      </c>
      <c r="G261" s="50">
        <f t="shared" si="17"/>
        <v>1.773574839096912E-10</v>
      </c>
      <c r="H261" s="51" t="str">
        <f t="shared" si="18"/>
        <v>[kg / kg NG]</v>
      </c>
      <c r="I261" s="284">
        <f t="shared" si="20"/>
        <v>1.773574839096912E-10</v>
      </c>
      <c r="J261" s="56" t="s">
        <v>41</v>
      </c>
      <c r="K261" s="53"/>
      <c r="L261" s="49" t="s">
        <v>93</v>
      </c>
      <c r="M261" s="62" t="str">
        <f t="shared" si="19"/>
        <v>1,2,3,4,5,6,7,8</v>
      </c>
      <c r="N261" s="358" t="s">
        <v>766</v>
      </c>
      <c r="O261" s="358"/>
      <c r="P261" s="358"/>
      <c r="X261" s="31"/>
      <c r="Y261" s="31"/>
    </row>
    <row r="262" spans="2:25" ht="15" x14ac:dyDescent="0.25">
      <c r="B262" s="9"/>
      <c r="C262" s="225" t="s">
        <v>445</v>
      </c>
      <c r="D262" s="45" t="s">
        <v>685</v>
      </c>
      <c r="E262" s="61">
        <v>1</v>
      </c>
      <c r="F262" s="61" t="s">
        <v>41</v>
      </c>
      <c r="G262" s="50">
        <f t="shared" ref="G262:G293" si="21">IF($C262="",1,VLOOKUP($C262,$C$22:$H$210,3,FALSE))</f>
        <v>0</v>
      </c>
      <c r="H262" s="51" t="str">
        <f t="shared" ref="H262:H293" si="22">IF($C262="","",VLOOKUP($C262,$C$22:$H$210,6,FALSE))</f>
        <v>[kg / kg NG]</v>
      </c>
      <c r="I262" s="284">
        <f t="shared" si="20"/>
        <v>0</v>
      </c>
      <c r="J262" s="56" t="s">
        <v>41</v>
      </c>
      <c r="K262" s="53"/>
      <c r="L262" s="49" t="s">
        <v>93</v>
      </c>
      <c r="M262" s="62" t="str">
        <f t="shared" si="19"/>
        <v>1,2,3,4,5,6,7,8</v>
      </c>
      <c r="N262" s="358" t="s">
        <v>766</v>
      </c>
      <c r="O262" s="358"/>
      <c r="P262" s="358"/>
      <c r="X262" s="31"/>
      <c r="Y262" s="31"/>
    </row>
    <row r="263" spans="2:25" ht="15" x14ac:dyDescent="0.25">
      <c r="B263" s="9"/>
      <c r="C263" s="225" t="s">
        <v>446</v>
      </c>
      <c r="D263" s="45" t="s">
        <v>686</v>
      </c>
      <c r="E263" s="61">
        <v>1</v>
      </c>
      <c r="F263" s="61" t="s">
        <v>41</v>
      </c>
      <c r="G263" s="50">
        <f t="shared" si="21"/>
        <v>0</v>
      </c>
      <c r="H263" s="51" t="str">
        <f t="shared" si="22"/>
        <v>[kg / kg NG]</v>
      </c>
      <c r="I263" s="284">
        <f t="shared" si="20"/>
        <v>0</v>
      </c>
      <c r="J263" s="56" t="s">
        <v>41</v>
      </c>
      <c r="K263" s="53"/>
      <c r="L263" s="49" t="s">
        <v>93</v>
      </c>
      <c r="M263" s="62" t="str">
        <f t="shared" ref="M263:M326" si="23">I125</f>
        <v>1,2,3,4,5,6,7,8</v>
      </c>
      <c r="N263" s="358" t="s">
        <v>766</v>
      </c>
      <c r="O263" s="358"/>
      <c r="P263" s="358"/>
      <c r="X263" s="31"/>
      <c r="Y263" s="31"/>
    </row>
    <row r="264" spans="2:25" ht="15" x14ac:dyDescent="0.25">
      <c r="B264" s="9"/>
      <c r="C264" s="225" t="s">
        <v>447</v>
      </c>
      <c r="D264" s="45" t="s">
        <v>687</v>
      </c>
      <c r="E264" s="61">
        <v>1</v>
      </c>
      <c r="F264" s="61" t="s">
        <v>41</v>
      </c>
      <c r="G264" s="50">
        <f t="shared" si="21"/>
        <v>0</v>
      </c>
      <c r="H264" s="51" t="str">
        <f t="shared" si="22"/>
        <v>[kg / kg NG]</v>
      </c>
      <c r="I264" s="284">
        <f t="shared" si="20"/>
        <v>0</v>
      </c>
      <c r="J264" s="56" t="s">
        <v>41</v>
      </c>
      <c r="K264" s="53"/>
      <c r="L264" s="49" t="s">
        <v>93</v>
      </c>
      <c r="M264" s="62" t="str">
        <f t="shared" si="23"/>
        <v>1,2,3,4,5,6,7,8</v>
      </c>
      <c r="N264" s="358" t="s">
        <v>766</v>
      </c>
      <c r="O264" s="358"/>
      <c r="P264" s="358"/>
      <c r="X264" s="31"/>
      <c r="Y264" s="31"/>
    </row>
    <row r="265" spans="2:25" ht="15" x14ac:dyDescent="0.25">
      <c r="B265" s="9"/>
      <c r="C265" s="225" t="s">
        <v>448</v>
      </c>
      <c r="D265" s="45" t="s">
        <v>688</v>
      </c>
      <c r="E265" s="61">
        <v>1</v>
      </c>
      <c r="F265" s="61" t="s">
        <v>41</v>
      </c>
      <c r="G265" s="50">
        <f t="shared" si="21"/>
        <v>0</v>
      </c>
      <c r="H265" s="51" t="str">
        <f t="shared" si="22"/>
        <v>[kg / kg NG]</v>
      </c>
      <c r="I265" s="284">
        <f t="shared" si="20"/>
        <v>0</v>
      </c>
      <c r="J265" s="56" t="s">
        <v>41</v>
      </c>
      <c r="K265" s="53"/>
      <c r="L265" s="49" t="s">
        <v>93</v>
      </c>
      <c r="M265" s="62" t="str">
        <f t="shared" si="23"/>
        <v>1,2,3,4,5,6,7,8</v>
      </c>
      <c r="N265" s="358" t="s">
        <v>766</v>
      </c>
      <c r="O265" s="358"/>
      <c r="P265" s="358"/>
      <c r="X265" s="31"/>
      <c r="Y265" s="31"/>
    </row>
    <row r="266" spans="2:25" ht="15" x14ac:dyDescent="0.25">
      <c r="B266" s="9"/>
      <c r="C266" s="225" t="s">
        <v>449</v>
      </c>
      <c r="D266" s="45" t="s">
        <v>689</v>
      </c>
      <c r="E266" s="61">
        <v>1</v>
      </c>
      <c r="F266" s="61" t="s">
        <v>41</v>
      </c>
      <c r="G266" s="50">
        <f t="shared" si="21"/>
        <v>0</v>
      </c>
      <c r="H266" s="51" t="str">
        <f t="shared" si="22"/>
        <v>[kg / kg NG]</v>
      </c>
      <c r="I266" s="284">
        <f t="shared" si="20"/>
        <v>0</v>
      </c>
      <c r="J266" s="56" t="s">
        <v>41</v>
      </c>
      <c r="K266" s="53"/>
      <c r="L266" s="49" t="s">
        <v>93</v>
      </c>
      <c r="M266" s="62" t="str">
        <f t="shared" si="23"/>
        <v>1,2,3,4,5,6,7,8</v>
      </c>
      <c r="N266" s="358" t="s">
        <v>766</v>
      </c>
      <c r="O266" s="358"/>
      <c r="P266" s="358"/>
      <c r="X266" s="31"/>
      <c r="Y266" s="31"/>
    </row>
    <row r="267" spans="2:25" ht="15" x14ac:dyDescent="0.25">
      <c r="B267" s="9"/>
      <c r="C267" s="225" t="s">
        <v>450</v>
      </c>
      <c r="D267" s="45" t="s">
        <v>690</v>
      </c>
      <c r="E267" s="61">
        <v>1</v>
      </c>
      <c r="F267" s="61" t="s">
        <v>41</v>
      </c>
      <c r="G267" s="50">
        <f t="shared" si="21"/>
        <v>6.3006541753376567E-12</v>
      </c>
      <c r="H267" s="51" t="str">
        <f t="shared" si="22"/>
        <v>[kg / kg NG]</v>
      </c>
      <c r="I267" s="284">
        <f t="shared" si="20"/>
        <v>6.3006541753376567E-12</v>
      </c>
      <c r="J267" s="56" t="s">
        <v>41</v>
      </c>
      <c r="K267" s="53"/>
      <c r="L267" s="49" t="s">
        <v>93</v>
      </c>
      <c r="M267" s="62" t="str">
        <f t="shared" si="23"/>
        <v>1,2,3,4,5,6,7,8</v>
      </c>
      <c r="N267" s="358" t="s">
        <v>766</v>
      </c>
      <c r="O267" s="358"/>
      <c r="P267" s="358"/>
      <c r="X267" s="31"/>
      <c r="Y267" s="31"/>
    </row>
    <row r="268" spans="2:25" ht="15" x14ac:dyDescent="0.25">
      <c r="B268" s="9"/>
      <c r="C268" s="225" t="s">
        <v>451</v>
      </c>
      <c r="D268" s="45" t="s">
        <v>691</v>
      </c>
      <c r="E268" s="61">
        <v>1</v>
      </c>
      <c r="F268" s="61" t="s">
        <v>41</v>
      </c>
      <c r="G268" s="50">
        <f t="shared" si="21"/>
        <v>0</v>
      </c>
      <c r="H268" s="51" t="str">
        <f t="shared" si="22"/>
        <v>[kg / kg NG]</v>
      </c>
      <c r="I268" s="284">
        <f t="shared" si="20"/>
        <v>0</v>
      </c>
      <c r="J268" s="56" t="s">
        <v>41</v>
      </c>
      <c r="K268" s="53"/>
      <c r="L268" s="49" t="s">
        <v>93</v>
      </c>
      <c r="M268" s="62" t="str">
        <f t="shared" si="23"/>
        <v>1,2,3,4,5,6,7,8</v>
      </c>
      <c r="N268" s="358" t="s">
        <v>766</v>
      </c>
      <c r="O268" s="358"/>
      <c r="P268" s="358"/>
      <c r="X268" s="31"/>
      <c r="Y268" s="31"/>
    </row>
    <row r="269" spans="2:25" ht="15" x14ac:dyDescent="0.25">
      <c r="B269" s="9"/>
      <c r="C269" s="225" t="s">
        <v>452</v>
      </c>
      <c r="D269" s="45" t="s">
        <v>692</v>
      </c>
      <c r="E269" s="61">
        <v>1</v>
      </c>
      <c r="F269" s="61" t="s">
        <v>41</v>
      </c>
      <c r="G269" s="50">
        <f t="shared" si="21"/>
        <v>0</v>
      </c>
      <c r="H269" s="51" t="str">
        <f t="shared" si="22"/>
        <v>[kg / kg NG]</v>
      </c>
      <c r="I269" s="284">
        <f t="shared" si="20"/>
        <v>0</v>
      </c>
      <c r="J269" s="56" t="s">
        <v>41</v>
      </c>
      <c r="K269" s="53"/>
      <c r="L269" s="49" t="s">
        <v>93</v>
      </c>
      <c r="M269" s="62" t="str">
        <f t="shared" si="23"/>
        <v>1,2,3,4,5,6,7,8</v>
      </c>
      <c r="N269" s="358" t="s">
        <v>766</v>
      </c>
      <c r="O269" s="358"/>
      <c r="P269" s="358"/>
      <c r="X269" s="31"/>
      <c r="Y269" s="31"/>
    </row>
    <row r="270" spans="2:25" ht="15" x14ac:dyDescent="0.25">
      <c r="B270" s="9"/>
      <c r="C270" s="226" t="s">
        <v>453</v>
      </c>
      <c r="D270" s="45" t="s">
        <v>693</v>
      </c>
      <c r="E270" s="61">
        <v>1</v>
      </c>
      <c r="F270" s="61" t="s">
        <v>41</v>
      </c>
      <c r="G270" s="50">
        <f t="shared" si="21"/>
        <v>0</v>
      </c>
      <c r="H270" s="51" t="str">
        <f t="shared" si="22"/>
        <v>[kg / kg NG]</v>
      </c>
      <c r="I270" s="284">
        <f t="shared" si="20"/>
        <v>0</v>
      </c>
      <c r="J270" s="56" t="s">
        <v>41</v>
      </c>
      <c r="K270" s="53"/>
      <c r="L270" s="49" t="s">
        <v>93</v>
      </c>
      <c r="M270" s="62" t="str">
        <f t="shared" si="23"/>
        <v>1,2,3,4,5,6,7,8</v>
      </c>
      <c r="N270" s="358" t="s">
        <v>766</v>
      </c>
      <c r="O270" s="358"/>
      <c r="P270" s="358"/>
      <c r="X270" s="31"/>
      <c r="Y270" s="31"/>
    </row>
    <row r="271" spans="2:25" ht="15" x14ac:dyDescent="0.25">
      <c r="B271" s="9"/>
      <c r="C271" s="225" t="s">
        <v>454</v>
      </c>
      <c r="D271" s="45" t="s">
        <v>694</v>
      </c>
      <c r="E271" s="61">
        <v>1</v>
      </c>
      <c r="F271" s="61" t="s">
        <v>41</v>
      </c>
      <c r="G271" s="50">
        <f t="shared" si="21"/>
        <v>0</v>
      </c>
      <c r="H271" s="51" t="str">
        <f t="shared" si="22"/>
        <v>[kg / kg NG]</v>
      </c>
      <c r="I271" s="284">
        <f t="shared" si="20"/>
        <v>0</v>
      </c>
      <c r="J271" s="56" t="s">
        <v>41</v>
      </c>
      <c r="K271" s="53"/>
      <c r="L271" s="49" t="s">
        <v>93</v>
      </c>
      <c r="M271" s="62" t="str">
        <f t="shared" si="23"/>
        <v>1,2,3,4,5,6,7,8</v>
      </c>
      <c r="N271" s="358" t="s">
        <v>766</v>
      </c>
      <c r="O271" s="358"/>
      <c r="P271" s="358"/>
      <c r="X271" s="31"/>
      <c r="Y271" s="31"/>
    </row>
    <row r="272" spans="2:25" ht="15" x14ac:dyDescent="0.25">
      <c r="B272" s="9"/>
      <c r="C272" s="225" t="s">
        <v>455</v>
      </c>
      <c r="D272" s="45" t="s">
        <v>695</v>
      </c>
      <c r="E272" s="61">
        <v>1</v>
      </c>
      <c r="F272" s="61" t="s">
        <v>41</v>
      </c>
      <c r="G272" s="50">
        <f t="shared" si="21"/>
        <v>0</v>
      </c>
      <c r="H272" s="51" t="str">
        <f t="shared" si="22"/>
        <v>[kg / kg NG]</v>
      </c>
      <c r="I272" s="284">
        <f t="shared" si="20"/>
        <v>0</v>
      </c>
      <c r="J272" s="56" t="s">
        <v>41</v>
      </c>
      <c r="K272" s="53"/>
      <c r="L272" s="49" t="s">
        <v>93</v>
      </c>
      <c r="M272" s="62" t="str">
        <f t="shared" si="23"/>
        <v>1,2,3,4,5,6,7,8</v>
      </c>
      <c r="N272" s="358" t="s">
        <v>766</v>
      </c>
      <c r="O272" s="358"/>
      <c r="P272" s="358"/>
      <c r="X272" s="31"/>
      <c r="Y272" s="31"/>
    </row>
    <row r="273" spans="2:25" ht="15" x14ac:dyDescent="0.25">
      <c r="B273" s="9"/>
      <c r="C273" s="225" t="s">
        <v>456</v>
      </c>
      <c r="D273" s="45" t="s">
        <v>696</v>
      </c>
      <c r="E273" s="61">
        <v>1</v>
      </c>
      <c r="F273" s="61" t="s">
        <v>41</v>
      </c>
      <c r="G273" s="50">
        <f t="shared" si="21"/>
        <v>0</v>
      </c>
      <c r="H273" s="51" t="str">
        <f t="shared" si="22"/>
        <v>[kg / kg NG]</v>
      </c>
      <c r="I273" s="284">
        <f t="shared" si="20"/>
        <v>0</v>
      </c>
      <c r="J273" s="56" t="s">
        <v>41</v>
      </c>
      <c r="K273" s="53"/>
      <c r="L273" s="49" t="s">
        <v>93</v>
      </c>
      <c r="M273" s="62" t="str">
        <f t="shared" si="23"/>
        <v>1,2,3,4,5,6,7,8</v>
      </c>
      <c r="N273" s="358" t="s">
        <v>766</v>
      </c>
      <c r="O273" s="358"/>
      <c r="P273" s="358"/>
      <c r="X273" s="31"/>
      <c r="Y273" s="31"/>
    </row>
    <row r="274" spans="2:25" ht="15" x14ac:dyDescent="0.25">
      <c r="B274" s="9"/>
      <c r="C274" s="225" t="s">
        <v>457</v>
      </c>
      <c r="D274" s="45" t="s">
        <v>697</v>
      </c>
      <c r="E274" s="61">
        <v>1</v>
      </c>
      <c r="F274" s="61" t="s">
        <v>41</v>
      </c>
      <c r="G274" s="50">
        <f t="shared" si="21"/>
        <v>0</v>
      </c>
      <c r="H274" s="51" t="str">
        <f t="shared" si="22"/>
        <v>[kg / kg NG]</v>
      </c>
      <c r="I274" s="284">
        <f t="shared" si="20"/>
        <v>0</v>
      </c>
      <c r="J274" s="56" t="s">
        <v>41</v>
      </c>
      <c r="K274" s="53"/>
      <c r="L274" s="49" t="s">
        <v>93</v>
      </c>
      <c r="M274" s="62" t="str">
        <f t="shared" si="23"/>
        <v>1,2,3,4,5,6,7,8</v>
      </c>
      <c r="N274" s="358" t="s">
        <v>766</v>
      </c>
      <c r="O274" s="358"/>
      <c r="P274" s="358"/>
      <c r="X274" s="31"/>
      <c r="Y274" s="31"/>
    </row>
    <row r="275" spans="2:25" ht="15" x14ac:dyDescent="0.25">
      <c r="B275" s="9"/>
      <c r="C275" s="225" t="s">
        <v>458</v>
      </c>
      <c r="D275" s="45" t="s">
        <v>698</v>
      </c>
      <c r="E275" s="61">
        <v>1</v>
      </c>
      <c r="F275" s="61" t="s">
        <v>41</v>
      </c>
      <c r="G275" s="50">
        <f t="shared" si="21"/>
        <v>0</v>
      </c>
      <c r="H275" s="51" t="str">
        <f t="shared" si="22"/>
        <v>[kg / kg NG]</v>
      </c>
      <c r="I275" s="284">
        <f t="shared" si="20"/>
        <v>0</v>
      </c>
      <c r="J275" s="56" t="s">
        <v>41</v>
      </c>
      <c r="K275" s="53"/>
      <c r="L275" s="49" t="s">
        <v>93</v>
      </c>
      <c r="M275" s="62" t="str">
        <f t="shared" si="23"/>
        <v>1,2,3,4,5,6,7,8</v>
      </c>
      <c r="N275" s="358" t="s">
        <v>766</v>
      </c>
      <c r="O275" s="358"/>
      <c r="P275" s="358"/>
      <c r="X275" s="31"/>
      <c r="Y275" s="31"/>
    </row>
    <row r="276" spans="2:25" ht="15" x14ac:dyDescent="0.25">
      <c r="B276" s="9"/>
      <c r="C276" s="225" t="s">
        <v>459</v>
      </c>
      <c r="D276" s="45" t="s">
        <v>699</v>
      </c>
      <c r="E276" s="61">
        <v>1</v>
      </c>
      <c r="F276" s="61" t="s">
        <v>41</v>
      </c>
      <c r="G276" s="50">
        <f t="shared" si="21"/>
        <v>0</v>
      </c>
      <c r="H276" s="51" t="str">
        <f t="shared" si="22"/>
        <v>[kg / kg NG]</v>
      </c>
      <c r="I276" s="284">
        <f t="shared" si="20"/>
        <v>0</v>
      </c>
      <c r="J276" s="56" t="s">
        <v>41</v>
      </c>
      <c r="K276" s="53"/>
      <c r="L276" s="49" t="s">
        <v>93</v>
      </c>
      <c r="M276" s="62" t="str">
        <f t="shared" si="23"/>
        <v>1,2,3,4,5,6,7,8</v>
      </c>
      <c r="N276" s="358" t="s">
        <v>766</v>
      </c>
      <c r="O276" s="358"/>
      <c r="P276" s="358"/>
      <c r="X276" s="31"/>
      <c r="Y276" s="31"/>
    </row>
    <row r="277" spans="2:25" ht="15" x14ac:dyDescent="0.25">
      <c r="B277" s="9"/>
      <c r="C277" s="225" t="s">
        <v>460</v>
      </c>
      <c r="D277" s="45" t="s">
        <v>700</v>
      </c>
      <c r="E277" s="61">
        <v>1</v>
      </c>
      <c r="F277" s="61" t="s">
        <v>41</v>
      </c>
      <c r="G277" s="50">
        <f t="shared" si="21"/>
        <v>0</v>
      </c>
      <c r="H277" s="51" t="str">
        <f t="shared" si="22"/>
        <v>[kg / kg NG]</v>
      </c>
      <c r="I277" s="284">
        <f>IF(D277="","",E277*G277*$D$5)</f>
        <v>0</v>
      </c>
      <c r="J277" s="56" t="s">
        <v>41</v>
      </c>
      <c r="K277" s="53"/>
      <c r="L277" s="49" t="s">
        <v>93</v>
      </c>
      <c r="M277" s="62" t="str">
        <f t="shared" si="23"/>
        <v>1,2,3,4,5,6,7,8</v>
      </c>
      <c r="N277" s="358" t="s">
        <v>766</v>
      </c>
      <c r="O277" s="358"/>
      <c r="P277" s="358"/>
      <c r="X277" s="31"/>
      <c r="Y277" s="31"/>
    </row>
    <row r="278" spans="2:25" ht="15" x14ac:dyDescent="0.25">
      <c r="B278" s="9"/>
      <c r="C278" s="225" t="s">
        <v>461</v>
      </c>
      <c r="D278" s="45" t="s">
        <v>701</v>
      </c>
      <c r="E278" s="61">
        <v>1</v>
      </c>
      <c r="F278" s="61" t="s">
        <v>41</v>
      </c>
      <c r="G278" s="50">
        <f t="shared" si="21"/>
        <v>0</v>
      </c>
      <c r="H278" s="51" t="str">
        <f t="shared" si="22"/>
        <v>[kg / kg NG]</v>
      </c>
      <c r="I278" s="284">
        <f>IF(D278="","",E278*G278*$D$5)</f>
        <v>0</v>
      </c>
      <c r="J278" s="56" t="s">
        <v>41</v>
      </c>
      <c r="K278" s="53"/>
      <c r="L278" s="49" t="s">
        <v>93</v>
      </c>
      <c r="M278" s="62" t="str">
        <f t="shared" si="23"/>
        <v>1,2,3,4,5,6,7,8</v>
      </c>
      <c r="N278" s="358" t="s">
        <v>766</v>
      </c>
      <c r="O278" s="358"/>
      <c r="P278" s="358"/>
      <c r="X278" s="31"/>
      <c r="Y278" s="31"/>
    </row>
    <row r="279" spans="2:25" ht="15" x14ac:dyDescent="0.25">
      <c r="B279" s="9"/>
      <c r="C279" s="225" t="s">
        <v>462</v>
      </c>
      <c r="D279" s="45" t="s">
        <v>702</v>
      </c>
      <c r="E279" s="61">
        <v>1</v>
      </c>
      <c r="F279" s="61" t="s">
        <v>41</v>
      </c>
      <c r="G279" s="50">
        <f t="shared" si="21"/>
        <v>0</v>
      </c>
      <c r="H279" s="51" t="str">
        <f t="shared" si="22"/>
        <v>[kg / kg NG]</v>
      </c>
      <c r="I279" s="284">
        <f>IF(D279="","",E279*G279*$D$5)</f>
        <v>0</v>
      </c>
      <c r="J279" s="56" t="s">
        <v>41</v>
      </c>
      <c r="K279" s="53"/>
      <c r="L279" s="49" t="s">
        <v>93</v>
      </c>
      <c r="M279" s="62" t="str">
        <f t="shared" si="23"/>
        <v>1,2,3,4,5,6,7,8</v>
      </c>
      <c r="N279" s="358" t="s">
        <v>766</v>
      </c>
      <c r="O279" s="358"/>
      <c r="P279" s="358"/>
      <c r="X279" s="31"/>
      <c r="Y279" s="31"/>
    </row>
    <row r="280" spans="2:25" ht="15" x14ac:dyDescent="0.25">
      <c r="B280" s="9"/>
      <c r="C280" s="225" t="s">
        <v>463</v>
      </c>
      <c r="D280" s="45" t="s">
        <v>703</v>
      </c>
      <c r="E280" s="61">
        <v>1</v>
      </c>
      <c r="F280" s="61" t="s">
        <v>41</v>
      </c>
      <c r="G280" s="50">
        <f t="shared" si="21"/>
        <v>0</v>
      </c>
      <c r="H280" s="51" t="str">
        <f t="shared" si="22"/>
        <v>[kg / kg NG]</v>
      </c>
      <c r="I280" s="284">
        <f t="shared" si="20"/>
        <v>0</v>
      </c>
      <c r="J280" s="56" t="s">
        <v>41</v>
      </c>
      <c r="K280" s="53"/>
      <c r="L280" s="49" t="s">
        <v>93</v>
      </c>
      <c r="M280" s="62" t="str">
        <f t="shared" si="23"/>
        <v>1,2,3,4,5,6,7,8</v>
      </c>
      <c r="N280" s="358" t="s">
        <v>766</v>
      </c>
      <c r="O280" s="358"/>
      <c r="P280" s="358"/>
      <c r="X280" s="31"/>
      <c r="Y280" s="31"/>
    </row>
    <row r="281" spans="2:25" ht="15" x14ac:dyDescent="0.25">
      <c r="B281" s="9"/>
      <c r="C281" s="225" t="s">
        <v>464</v>
      </c>
      <c r="D281" s="45" t="s">
        <v>704</v>
      </c>
      <c r="E281" s="61">
        <v>1</v>
      </c>
      <c r="F281" s="61" t="s">
        <v>41</v>
      </c>
      <c r="G281" s="50">
        <f t="shared" si="21"/>
        <v>0</v>
      </c>
      <c r="H281" s="51" t="str">
        <f t="shared" si="22"/>
        <v>[kg / kg NG]</v>
      </c>
      <c r="I281" s="284">
        <f t="shared" si="20"/>
        <v>0</v>
      </c>
      <c r="J281" s="56" t="s">
        <v>41</v>
      </c>
      <c r="K281" s="53"/>
      <c r="L281" s="49" t="s">
        <v>93</v>
      </c>
      <c r="M281" s="62" t="str">
        <f t="shared" si="23"/>
        <v>1,2,3,4,5,6,7,8</v>
      </c>
      <c r="N281" s="358" t="s">
        <v>766</v>
      </c>
      <c r="O281" s="358"/>
      <c r="P281" s="358"/>
      <c r="X281" s="31"/>
      <c r="Y281" s="31"/>
    </row>
    <row r="282" spans="2:25" ht="15" x14ac:dyDescent="0.25">
      <c r="B282" s="9"/>
      <c r="C282" s="225" t="s">
        <v>465</v>
      </c>
      <c r="D282" s="45" t="s">
        <v>705</v>
      </c>
      <c r="E282" s="61">
        <v>1</v>
      </c>
      <c r="F282" s="61" t="s">
        <v>41</v>
      </c>
      <c r="G282" s="50">
        <f t="shared" si="21"/>
        <v>0</v>
      </c>
      <c r="H282" s="51" t="str">
        <f t="shared" si="22"/>
        <v>[kg / kg NG]</v>
      </c>
      <c r="I282" s="284">
        <f t="shared" si="20"/>
        <v>0</v>
      </c>
      <c r="J282" s="56" t="s">
        <v>41</v>
      </c>
      <c r="K282" s="53"/>
      <c r="L282" s="49" t="s">
        <v>93</v>
      </c>
      <c r="M282" s="62" t="str">
        <f t="shared" si="23"/>
        <v>1,2,3,4,5,6,7,8</v>
      </c>
      <c r="N282" s="358" t="s">
        <v>766</v>
      </c>
      <c r="O282" s="358"/>
      <c r="P282" s="358"/>
      <c r="X282" s="31"/>
      <c r="Y282" s="31"/>
    </row>
    <row r="283" spans="2:25" ht="15" x14ac:dyDescent="0.25">
      <c r="B283" s="9"/>
      <c r="C283" s="225" t="s">
        <v>466</v>
      </c>
      <c r="D283" s="45" t="s">
        <v>706</v>
      </c>
      <c r="E283" s="61">
        <v>1</v>
      </c>
      <c r="F283" s="61" t="s">
        <v>41</v>
      </c>
      <c r="G283" s="50">
        <f t="shared" si="21"/>
        <v>0</v>
      </c>
      <c r="H283" s="51" t="str">
        <f t="shared" si="22"/>
        <v>[kg / kg NG]</v>
      </c>
      <c r="I283" s="284">
        <f t="shared" si="20"/>
        <v>0</v>
      </c>
      <c r="J283" s="56" t="s">
        <v>41</v>
      </c>
      <c r="K283" s="53"/>
      <c r="L283" s="49" t="s">
        <v>93</v>
      </c>
      <c r="M283" s="62" t="str">
        <f t="shared" si="23"/>
        <v>1,2,3,4,5,6,7,8</v>
      </c>
      <c r="N283" s="358" t="s">
        <v>766</v>
      </c>
      <c r="O283" s="358"/>
      <c r="P283" s="358"/>
      <c r="X283" s="31"/>
      <c r="Y283" s="31"/>
    </row>
    <row r="284" spans="2:25" ht="15" x14ac:dyDescent="0.25">
      <c r="B284" s="9"/>
      <c r="C284" s="226" t="s">
        <v>467</v>
      </c>
      <c r="D284" s="45" t="s">
        <v>707</v>
      </c>
      <c r="E284" s="61">
        <v>1</v>
      </c>
      <c r="F284" s="61" t="s">
        <v>41</v>
      </c>
      <c r="G284" s="50">
        <f t="shared" si="21"/>
        <v>5.4283849578631983E-13</v>
      </c>
      <c r="H284" s="51" t="str">
        <f t="shared" si="22"/>
        <v>[kg / kg NG]</v>
      </c>
      <c r="I284" s="284">
        <f t="shared" si="20"/>
        <v>5.4283849578631983E-13</v>
      </c>
      <c r="J284" s="56" t="s">
        <v>41</v>
      </c>
      <c r="K284" s="53"/>
      <c r="L284" s="49" t="s">
        <v>93</v>
      </c>
      <c r="M284" s="62" t="str">
        <f t="shared" si="23"/>
        <v>1,2,3,4,5,6,7,8</v>
      </c>
      <c r="N284" s="358" t="s">
        <v>766</v>
      </c>
      <c r="O284" s="358"/>
      <c r="P284" s="358"/>
      <c r="X284" s="31"/>
      <c r="Y284" s="31"/>
    </row>
    <row r="285" spans="2:25" ht="15" x14ac:dyDescent="0.25">
      <c r="B285" s="9"/>
      <c r="C285" s="226" t="s">
        <v>468</v>
      </c>
      <c r="D285" s="45" t="s">
        <v>708</v>
      </c>
      <c r="E285" s="61">
        <v>1</v>
      </c>
      <c r="F285" s="61" t="s">
        <v>41</v>
      </c>
      <c r="G285" s="50">
        <f t="shared" si="21"/>
        <v>4.4470863513284411E-13</v>
      </c>
      <c r="H285" s="51" t="str">
        <f t="shared" si="22"/>
        <v>[kg / kg NG]</v>
      </c>
      <c r="I285" s="284">
        <f t="shared" si="20"/>
        <v>4.4470863513284411E-13</v>
      </c>
      <c r="J285" s="56" t="s">
        <v>41</v>
      </c>
      <c r="K285" s="53"/>
      <c r="L285" s="49" t="s">
        <v>93</v>
      </c>
      <c r="M285" s="62" t="str">
        <f t="shared" si="23"/>
        <v>1,2,3,4,5,6,7,8</v>
      </c>
      <c r="N285" s="358" t="s">
        <v>766</v>
      </c>
      <c r="O285" s="358"/>
      <c r="P285" s="358"/>
      <c r="X285" s="31"/>
      <c r="Y285" s="31"/>
    </row>
    <row r="286" spans="2:25" ht="15" x14ac:dyDescent="0.25">
      <c r="B286" s="9"/>
      <c r="C286" s="226" t="s">
        <v>469</v>
      </c>
      <c r="D286" s="45" t="s">
        <v>709</v>
      </c>
      <c r="E286" s="61">
        <v>1</v>
      </c>
      <c r="F286" s="61" t="s">
        <v>41</v>
      </c>
      <c r="G286" s="50">
        <f t="shared" si="21"/>
        <v>2.0882971989949732E-14</v>
      </c>
      <c r="H286" s="51" t="str">
        <f t="shared" si="22"/>
        <v>[kg / kg NG]</v>
      </c>
      <c r="I286" s="284">
        <f t="shared" si="20"/>
        <v>2.0882971989949732E-14</v>
      </c>
      <c r="J286" s="56" t="s">
        <v>41</v>
      </c>
      <c r="K286" s="53"/>
      <c r="L286" s="49" t="s">
        <v>93</v>
      </c>
      <c r="M286" s="62" t="str">
        <f t="shared" si="23"/>
        <v>1,2,3,4,5,6,7,8</v>
      </c>
      <c r="N286" s="358" t="s">
        <v>766</v>
      </c>
      <c r="O286" s="358"/>
      <c r="P286" s="358"/>
      <c r="X286" s="31"/>
      <c r="Y286" s="31"/>
    </row>
    <row r="287" spans="2:25" ht="15" x14ac:dyDescent="0.25">
      <c r="B287" s="9"/>
      <c r="C287" s="225" t="s">
        <v>470</v>
      </c>
      <c r="D287" s="45" t="s">
        <v>710</v>
      </c>
      <c r="E287" s="61">
        <v>1</v>
      </c>
      <c r="F287" s="61" t="s">
        <v>41</v>
      </c>
      <c r="G287" s="50">
        <f t="shared" si="21"/>
        <v>4.8039087105279911E-9</v>
      </c>
      <c r="H287" s="51" t="str">
        <f t="shared" si="22"/>
        <v>[kg / kg NG]</v>
      </c>
      <c r="I287" s="284">
        <f t="shared" si="20"/>
        <v>4.8039087105279911E-9</v>
      </c>
      <c r="J287" s="56" t="s">
        <v>41</v>
      </c>
      <c r="K287" s="53"/>
      <c r="L287" s="49" t="s">
        <v>93</v>
      </c>
      <c r="M287" s="62" t="str">
        <f t="shared" si="23"/>
        <v>1,2,3,4,5,6,7,8</v>
      </c>
      <c r="N287" s="285" t="s">
        <v>767</v>
      </c>
      <c r="O287" s="280"/>
      <c r="P287" s="280"/>
      <c r="X287" s="31"/>
      <c r="Y287" s="31"/>
    </row>
    <row r="288" spans="2:25" ht="15" x14ac:dyDescent="0.25">
      <c r="B288" s="9"/>
      <c r="C288" s="225" t="s">
        <v>471</v>
      </c>
      <c r="D288" s="45" t="s">
        <v>711</v>
      </c>
      <c r="E288" s="61">
        <v>1</v>
      </c>
      <c r="F288" s="61" t="s">
        <v>41</v>
      </c>
      <c r="G288" s="50">
        <f t="shared" si="21"/>
        <v>0</v>
      </c>
      <c r="H288" s="51" t="str">
        <f t="shared" si="22"/>
        <v>[kg / kg NG]</v>
      </c>
      <c r="I288" s="284">
        <f t="shared" si="20"/>
        <v>0</v>
      </c>
      <c r="J288" s="56" t="s">
        <v>41</v>
      </c>
      <c r="K288" s="53"/>
      <c r="L288" s="49" t="s">
        <v>93</v>
      </c>
      <c r="M288" s="62" t="str">
        <f t="shared" si="23"/>
        <v>1,2,3,4,5,6,7,8</v>
      </c>
      <c r="N288" s="285" t="s">
        <v>767</v>
      </c>
      <c r="O288" s="285"/>
      <c r="P288" s="285"/>
      <c r="X288" s="31"/>
      <c r="Y288" s="31"/>
    </row>
    <row r="289" spans="2:25" ht="15" x14ac:dyDescent="0.25">
      <c r="B289" s="9"/>
      <c r="C289" s="225" t="s">
        <v>472</v>
      </c>
      <c r="D289" s="45" t="s">
        <v>712</v>
      </c>
      <c r="E289" s="61">
        <v>1</v>
      </c>
      <c r="F289" s="61" t="s">
        <v>41</v>
      </c>
      <c r="G289" s="50">
        <f t="shared" si="21"/>
        <v>0</v>
      </c>
      <c r="H289" s="51" t="str">
        <f t="shared" si="22"/>
        <v>[kg / kg NG]</v>
      </c>
      <c r="I289" s="284">
        <f t="shared" si="20"/>
        <v>0</v>
      </c>
      <c r="J289" s="56" t="s">
        <v>41</v>
      </c>
      <c r="K289" s="53"/>
      <c r="L289" s="49" t="s">
        <v>93</v>
      </c>
      <c r="M289" s="62" t="str">
        <f t="shared" si="23"/>
        <v>1,2,3,4,5,6,7,8</v>
      </c>
      <c r="N289" s="285" t="s">
        <v>767</v>
      </c>
      <c r="O289" s="285"/>
      <c r="P289" s="285"/>
      <c r="X289" s="31"/>
      <c r="Y289" s="31"/>
    </row>
    <row r="290" spans="2:25" ht="15" x14ac:dyDescent="0.25">
      <c r="B290" s="9"/>
      <c r="C290" s="225" t="s">
        <v>473</v>
      </c>
      <c r="D290" s="45" t="s">
        <v>713</v>
      </c>
      <c r="E290" s="61">
        <v>1</v>
      </c>
      <c r="F290" s="61" t="s">
        <v>41</v>
      </c>
      <c r="G290" s="50">
        <f t="shared" si="21"/>
        <v>0</v>
      </c>
      <c r="H290" s="51" t="str">
        <f t="shared" si="22"/>
        <v>[kg / kg NG]</v>
      </c>
      <c r="I290" s="284">
        <f t="shared" si="20"/>
        <v>0</v>
      </c>
      <c r="J290" s="56" t="s">
        <v>41</v>
      </c>
      <c r="K290" s="53"/>
      <c r="L290" s="49" t="s">
        <v>93</v>
      </c>
      <c r="M290" s="62" t="str">
        <f t="shared" si="23"/>
        <v>1,2,3,4,5,6,7,8</v>
      </c>
      <c r="N290" s="285" t="s">
        <v>767</v>
      </c>
      <c r="O290" s="285"/>
      <c r="P290" s="285"/>
      <c r="X290" s="31"/>
      <c r="Y290" s="31"/>
    </row>
    <row r="291" spans="2:25" ht="15" x14ac:dyDescent="0.25">
      <c r="B291" s="9"/>
      <c r="C291" s="225" t="s">
        <v>474</v>
      </c>
      <c r="D291" s="45" t="s">
        <v>714</v>
      </c>
      <c r="E291" s="61">
        <v>1</v>
      </c>
      <c r="F291" s="61" t="s">
        <v>41</v>
      </c>
      <c r="G291" s="50">
        <f t="shared" si="21"/>
        <v>0</v>
      </c>
      <c r="H291" s="51" t="str">
        <f t="shared" si="22"/>
        <v>[kg / kg NG]</v>
      </c>
      <c r="I291" s="284">
        <f t="shared" si="20"/>
        <v>0</v>
      </c>
      <c r="J291" s="56" t="s">
        <v>41</v>
      </c>
      <c r="K291" s="53"/>
      <c r="L291" s="49" t="s">
        <v>93</v>
      </c>
      <c r="M291" s="62" t="str">
        <f t="shared" si="23"/>
        <v>1,2,3,4,5,6,7,8</v>
      </c>
      <c r="N291" s="285" t="s">
        <v>767</v>
      </c>
      <c r="O291" s="285"/>
      <c r="P291" s="285"/>
      <c r="X291" s="31"/>
      <c r="Y291" s="31"/>
    </row>
    <row r="292" spans="2:25" ht="15" x14ac:dyDescent="0.25">
      <c r="B292" s="9"/>
      <c r="C292" s="225" t="s">
        <v>475</v>
      </c>
      <c r="D292" s="45" t="s">
        <v>715</v>
      </c>
      <c r="E292" s="61">
        <v>1</v>
      </c>
      <c r="F292" s="61" t="s">
        <v>41</v>
      </c>
      <c r="G292" s="50">
        <f t="shared" si="21"/>
        <v>3.7213431955934914E-13</v>
      </c>
      <c r="H292" s="51" t="str">
        <f t="shared" si="22"/>
        <v>[kg / kg NG]</v>
      </c>
      <c r="I292" s="284">
        <f t="shared" si="20"/>
        <v>3.7213431955934914E-13</v>
      </c>
      <c r="J292" s="56" t="s">
        <v>41</v>
      </c>
      <c r="K292" s="53"/>
      <c r="L292" s="49" t="s">
        <v>93</v>
      </c>
      <c r="M292" s="62" t="str">
        <f t="shared" si="23"/>
        <v>1,2,3,4,5,6,7,8</v>
      </c>
      <c r="N292" s="285" t="s">
        <v>767</v>
      </c>
      <c r="O292" s="285"/>
      <c r="P292" s="285"/>
      <c r="X292" s="31"/>
      <c r="Y292" s="31"/>
    </row>
    <row r="293" spans="2:25" ht="15" x14ac:dyDescent="0.25">
      <c r="B293" s="9"/>
      <c r="C293" s="225" t="s">
        <v>476</v>
      </c>
      <c r="D293" s="45" t="s">
        <v>716</v>
      </c>
      <c r="E293" s="61">
        <v>1</v>
      </c>
      <c r="F293" s="61" t="s">
        <v>41</v>
      </c>
      <c r="G293" s="50">
        <f t="shared" si="21"/>
        <v>0</v>
      </c>
      <c r="H293" s="51" t="str">
        <f t="shared" si="22"/>
        <v>[kg / kg NG]</v>
      </c>
      <c r="I293" s="284">
        <f t="shared" si="20"/>
        <v>0</v>
      </c>
      <c r="J293" s="56" t="s">
        <v>41</v>
      </c>
      <c r="K293" s="53"/>
      <c r="L293" s="49" t="s">
        <v>93</v>
      </c>
      <c r="M293" s="62" t="str">
        <f t="shared" si="23"/>
        <v>1,2,3,4,5,6,7,8</v>
      </c>
      <c r="N293" s="285" t="s">
        <v>767</v>
      </c>
      <c r="O293" s="285"/>
      <c r="P293" s="285"/>
      <c r="X293" s="31"/>
      <c r="Y293" s="31"/>
    </row>
    <row r="294" spans="2:25" ht="15" x14ac:dyDescent="0.25">
      <c r="B294" s="9"/>
      <c r="C294" s="225" t="s">
        <v>477</v>
      </c>
      <c r="D294" s="45" t="s">
        <v>717</v>
      </c>
      <c r="E294" s="61">
        <v>1</v>
      </c>
      <c r="F294" s="61" t="s">
        <v>41</v>
      </c>
      <c r="G294" s="50">
        <f t="shared" ref="G294:G325" si="24">IF($C294="",1,VLOOKUP($C294,$C$22:$H$210,3,FALSE))</f>
        <v>0</v>
      </c>
      <c r="H294" s="51" t="str">
        <f t="shared" ref="H294:H325" si="25">IF($C294="","",VLOOKUP($C294,$C$22:$H$210,6,FALSE))</f>
        <v>[kg / kg NG]</v>
      </c>
      <c r="I294" s="284">
        <f t="shared" si="20"/>
        <v>0</v>
      </c>
      <c r="J294" s="56" t="s">
        <v>41</v>
      </c>
      <c r="K294" s="53"/>
      <c r="L294" s="49" t="s">
        <v>93</v>
      </c>
      <c r="M294" s="62" t="str">
        <f t="shared" si="23"/>
        <v>1,2,3,4,5,6,7,8</v>
      </c>
      <c r="N294" s="285" t="s">
        <v>767</v>
      </c>
      <c r="O294" s="285"/>
      <c r="P294" s="285"/>
      <c r="X294" s="31"/>
      <c r="Y294" s="31"/>
    </row>
    <row r="295" spans="2:25" ht="15" x14ac:dyDescent="0.25">
      <c r="B295" s="9"/>
      <c r="C295" s="225" t="s">
        <v>478</v>
      </c>
      <c r="D295" s="45" t="s">
        <v>718</v>
      </c>
      <c r="E295" s="61">
        <v>1</v>
      </c>
      <c r="F295" s="61" t="s">
        <v>41</v>
      </c>
      <c r="G295" s="50">
        <f t="shared" si="24"/>
        <v>5.8670711572678712E-12</v>
      </c>
      <c r="H295" s="51" t="str">
        <f t="shared" si="25"/>
        <v>[kg / kg NG]</v>
      </c>
      <c r="I295" s="284">
        <f t="shared" si="20"/>
        <v>5.8670711572678712E-12</v>
      </c>
      <c r="J295" s="56" t="s">
        <v>41</v>
      </c>
      <c r="K295" s="53"/>
      <c r="L295" s="49" t="s">
        <v>93</v>
      </c>
      <c r="M295" s="62" t="str">
        <f t="shared" si="23"/>
        <v>1,2,3,4,5,6,7,8</v>
      </c>
      <c r="N295" s="285" t="s">
        <v>767</v>
      </c>
      <c r="O295" s="285"/>
      <c r="P295" s="285"/>
      <c r="X295" s="31"/>
      <c r="Y295" s="31"/>
    </row>
    <row r="296" spans="2:25" ht="15" x14ac:dyDescent="0.25">
      <c r="B296" s="9"/>
      <c r="C296" s="225" t="s">
        <v>479</v>
      </c>
      <c r="D296" s="45" t="s">
        <v>719</v>
      </c>
      <c r="E296" s="61">
        <v>1</v>
      </c>
      <c r="F296" s="61" t="s">
        <v>41</v>
      </c>
      <c r="G296" s="50">
        <f t="shared" si="24"/>
        <v>3.2830287605603444E-9</v>
      </c>
      <c r="H296" s="51" t="str">
        <f t="shared" si="25"/>
        <v>[kg / kg NG]</v>
      </c>
      <c r="I296" s="284">
        <f t="shared" si="20"/>
        <v>3.2830287605603444E-9</v>
      </c>
      <c r="J296" s="56" t="s">
        <v>41</v>
      </c>
      <c r="K296" s="53"/>
      <c r="L296" s="49" t="s">
        <v>93</v>
      </c>
      <c r="M296" s="62" t="str">
        <f t="shared" si="23"/>
        <v>1,2,3,4,5,6,7,8</v>
      </c>
      <c r="N296" s="285" t="s">
        <v>767</v>
      </c>
      <c r="O296" s="285"/>
      <c r="P296" s="285"/>
      <c r="X296" s="31"/>
      <c r="Y296" s="31"/>
    </row>
    <row r="297" spans="2:25" ht="15" x14ac:dyDescent="0.25">
      <c r="B297" s="9"/>
      <c r="C297" s="225" t="s">
        <v>480</v>
      </c>
      <c r="D297" s="45" t="s">
        <v>720</v>
      </c>
      <c r="E297" s="61">
        <v>1</v>
      </c>
      <c r="F297" s="61" t="s">
        <v>41</v>
      </c>
      <c r="G297" s="50">
        <f t="shared" si="24"/>
        <v>0</v>
      </c>
      <c r="H297" s="51" t="str">
        <f t="shared" si="25"/>
        <v>[kg / kg NG]</v>
      </c>
      <c r="I297" s="284">
        <f t="shared" si="20"/>
        <v>0</v>
      </c>
      <c r="J297" s="56" t="s">
        <v>41</v>
      </c>
      <c r="K297" s="53"/>
      <c r="L297" s="49" t="s">
        <v>93</v>
      </c>
      <c r="M297" s="62" t="str">
        <f t="shared" si="23"/>
        <v>1,2,3,4,5,6,7,8</v>
      </c>
      <c r="N297" s="285" t="s">
        <v>767</v>
      </c>
      <c r="O297" s="285"/>
      <c r="P297" s="285"/>
      <c r="X297" s="31"/>
      <c r="Y297" s="31"/>
    </row>
    <row r="298" spans="2:25" ht="15" x14ac:dyDescent="0.25">
      <c r="B298" s="9"/>
      <c r="C298" s="225" t="s">
        <v>481</v>
      </c>
      <c r="D298" s="45" t="s">
        <v>721</v>
      </c>
      <c r="E298" s="61">
        <v>1</v>
      </c>
      <c r="F298" s="61" t="s">
        <v>41</v>
      </c>
      <c r="G298" s="50">
        <f t="shared" si="24"/>
        <v>5.1755585178965852E-11</v>
      </c>
      <c r="H298" s="51" t="str">
        <f t="shared" si="25"/>
        <v>[kg / kg NG]</v>
      </c>
      <c r="I298" s="284">
        <f t="shared" si="20"/>
        <v>5.1755585178965852E-11</v>
      </c>
      <c r="J298" s="56" t="s">
        <v>41</v>
      </c>
      <c r="K298" s="53"/>
      <c r="L298" s="49" t="s">
        <v>93</v>
      </c>
      <c r="M298" s="62" t="str">
        <f t="shared" si="23"/>
        <v>1,2,3,4,5,6,7,8</v>
      </c>
      <c r="N298" s="285" t="s">
        <v>767</v>
      </c>
      <c r="O298" s="285"/>
      <c r="P298" s="285"/>
      <c r="X298" s="31"/>
      <c r="Y298" s="31"/>
    </row>
    <row r="299" spans="2:25" ht="15" x14ac:dyDescent="0.25">
      <c r="B299" s="9"/>
      <c r="C299" s="225" t="s">
        <v>482</v>
      </c>
      <c r="D299" s="45" t="s">
        <v>722</v>
      </c>
      <c r="E299" s="61">
        <v>1</v>
      </c>
      <c r="F299" s="61" t="s">
        <v>41</v>
      </c>
      <c r="G299" s="50">
        <f t="shared" si="24"/>
        <v>0</v>
      </c>
      <c r="H299" s="51" t="str">
        <f t="shared" si="25"/>
        <v>[kg / kg NG]</v>
      </c>
      <c r="I299" s="284">
        <f t="shared" si="20"/>
        <v>0</v>
      </c>
      <c r="J299" s="56" t="s">
        <v>41</v>
      </c>
      <c r="K299" s="53"/>
      <c r="L299" s="49" t="s">
        <v>93</v>
      </c>
      <c r="M299" s="62" t="str">
        <f t="shared" si="23"/>
        <v>1,2,3,4,5,6,7,8</v>
      </c>
      <c r="N299" s="285" t="s">
        <v>767</v>
      </c>
      <c r="O299" s="285"/>
      <c r="P299" s="285"/>
      <c r="X299" s="31"/>
      <c r="Y299" s="31"/>
    </row>
    <row r="300" spans="2:25" ht="15" x14ac:dyDescent="0.25">
      <c r="B300" s="9"/>
      <c r="C300" s="225" t="s">
        <v>483</v>
      </c>
      <c r="D300" s="45" t="s">
        <v>723</v>
      </c>
      <c r="E300" s="61">
        <v>1</v>
      </c>
      <c r="F300" s="61" t="s">
        <v>41</v>
      </c>
      <c r="G300" s="50">
        <f t="shared" si="24"/>
        <v>5.8979194155990477E-14</v>
      </c>
      <c r="H300" s="51" t="str">
        <f t="shared" si="25"/>
        <v>[kg / kg NG]</v>
      </c>
      <c r="I300" s="284">
        <f t="shared" si="20"/>
        <v>5.8979194155990477E-14</v>
      </c>
      <c r="J300" s="56" t="s">
        <v>41</v>
      </c>
      <c r="K300" s="53"/>
      <c r="L300" s="49" t="s">
        <v>93</v>
      </c>
      <c r="M300" s="62" t="str">
        <f t="shared" si="23"/>
        <v>1,2,3,4,5,6,7,8</v>
      </c>
      <c r="N300" s="285" t="s">
        <v>767</v>
      </c>
      <c r="O300" s="285"/>
      <c r="P300" s="285"/>
      <c r="X300" s="31"/>
      <c r="Y300" s="31"/>
    </row>
    <row r="301" spans="2:25" ht="15" x14ac:dyDescent="0.25">
      <c r="B301" s="9"/>
      <c r="C301" s="225" t="s">
        <v>484</v>
      </c>
      <c r="D301" s="45" t="s">
        <v>724</v>
      </c>
      <c r="E301" s="61">
        <v>1</v>
      </c>
      <c r="F301" s="61" t="s">
        <v>41</v>
      </c>
      <c r="G301" s="50">
        <f t="shared" si="24"/>
        <v>8.3795464193913385E-14</v>
      </c>
      <c r="H301" s="51" t="str">
        <f t="shared" si="25"/>
        <v>[kg / kg NG]</v>
      </c>
      <c r="I301" s="284">
        <f t="shared" si="20"/>
        <v>8.3795464193913385E-14</v>
      </c>
      <c r="J301" s="56" t="s">
        <v>41</v>
      </c>
      <c r="K301" s="53"/>
      <c r="L301" s="49" t="s">
        <v>93</v>
      </c>
      <c r="M301" s="62" t="str">
        <f t="shared" si="23"/>
        <v>1,2,3,4,5,6,7,8</v>
      </c>
      <c r="N301" s="285" t="s">
        <v>767</v>
      </c>
      <c r="O301" s="285"/>
      <c r="P301" s="285"/>
      <c r="X301" s="31"/>
      <c r="Y301" s="31"/>
    </row>
    <row r="302" spans="2:25" ht="15" x14ac:dyDescent="0.25">
      <c r="B302" s="9"/>
      <c r="C302" s="225" t="s">
        <v>485</v>
      </c>
      <c r="D302" s="45" t="s">
        <v>725</v>
      </c>
      <c r="E302" s="61">
        <v>1</v>
      </c>
      <c r="F302" s="61" t="s">
        <v>41</v>
      </c>
      <c r="G302" s="50">
        <f t="shared" si="24"/>
        <v>0</v>
      </c>
      <c r="H302" s="51" t="str">
        <f t="shared" si="25"/>
        <v>[kg / kg NG]</v>
      </c>
      <c r="I302" s="284">
        <f t="shared" si="20"/>
        <v>0</v>
      </c>
      <c r="J302" s="56" t="s">
        <v>41</v>
      </c>
      <c r="K302" s="53"/>
      <c r="L302" s="49" t="s">
        <v>93</v>
      </c>
      <c r="M302" s="62" t="str">
        <f t="shared" si="23"/>
        <v>1,2,3,4,5,6,7,8</v>
      </c>
      <c r="N302" s="285" t="s">
        <v>767</v>
      </c>
      <c r="O302" s="285"/>
      <c r="P302" s="285"/>
      <c r="X302" s="31"/>
      <c r="Y302" s="31"/>
    </row>
    <row r="303" spans="2:25" ht="15" x14ac:dyDescent="0.25">
      <c r="B303" s="9"/>
      <c r="C303" s="225" t="s">
        <v>486</v>
      </c>
      <c r="D303" s="45" t="s">
        <v>726</v>
      </c>
      <c r="E303" s="61">
        <v>1</v>
      </c>
      <c r="F303" s="61" t="s">
        <v>41</v>
      </c>
      <c r="G303" s="50">
        <f t="shared" si="24"/>
        <v>9.1519720111209326E-12</v>
      </c>
      <c r="H303" s="51" t="str">
        <f t="shared" si="25"/>
        <v>[kg / kg NG]</v>
      </c>
      <c r="I303" s="284">
        <f t="shared" si="20"/>
        <v>9.1519720111209326E-12</v>
      </c>
      <c r="J303" s="56" t="s">
        <v>41</v>
      </c>
      <c r="K303" s="53"/>
      <c r="L303" s="49" t="s">
        <v>93</v>
      </c>
      <c r="M303" s="62" t="str">
        <f t="shared" si="23"/>
        <v>1,2,3,4,5,6,7,8</v>
      </c>
      <c r="N303" s="285" t="s">
        <v>767</v>
      </c>
      <c r="O303" s="285"/>
      <c r="P303" s="285"/>
      <c r="X303" s="31"/>
      <c r="Y303" s="31"/>
    </row>
    <row r="304" spans="2:25" ht="15" x14ac:dyDescent="0.25">
      <c r="B304" s="9"/>
      <c r="C304" s="226" t="s">
        <v>487</v>
      </c>
      <c r="D304" s="45" t="s">
        <v>727</v>
      </c>
      <c r="E304" s="61">
        <v>1</v>
      </c>
      <c r="F304" s="61" t="s">
        <v>41</v>
      </c>
      <c r="G304" s="50">
        <f t="shared" si="24"/>
        <v>3.4347533038239358E-9</v>
      </c>
      <c r="H304" s="51" t="str">
        <f t="shared" si="25"/>
        <v>[kg / kg NG]</v>
      </c>
      <c r="I304" s="284">
        <f t="shared" si="20"/>
        <v>3.4347533038239358E-9</v>
      </c>
      <c r="J304" s="56" t="s">
        <v>41</v>
      </c>
      <c r="K304" s="53"/>
      <c r="L304" s="49" t="s">
        <v>93</v>
      </c>
      <c r="M304" s="62" t="str">
        <f t="shared" si="23"/>
        <v>1,2,3,4,5,6,7,8</v>
      </c>
      <c r="N304" s="285" t="s">
        <v>767</v>
      </c>
      <c r="O304" s="285"/>
      <c r="P304" s="285"/>
      <c r="X304" s="31"/>
      <c r="Y304" s="31"/>
    </row>
    <row r="305" spans="2:25" ht="15" x14ac:dyDescent="0.25">
      <c r="B305" s="9"/>
      <c r="C305" s="225" t="s">
        <v>488</v>
      </c>
      <c r="D305" s="45" t="s">
        <v>728</v>
      </c>
      <c r="E305" s="61">
        <v>1</v>
      </c>
      <c r="F305" s="61" t="s">
        <v>41</v>
      </c>
      <c r="G305" s="50">
        <f t="shared" si="24"/>
        <v>0</v>
      </c>
      <c r="H305" s="51" t="str">
        <f t="shared" si="25"/>
        <v>[kg / kg NG]</v>
      </c>
      <c r="I305" s="284">
        <f t="shared" si="20"/>
        <v>0</v>
      </c>
      <c r="J305" s="56" t="s">
        <v>41</v>
      </c>
      <c r="K305" s="53"/>
      <c r="L305" s="49" t="s">
        <v>93</v>
      </c>
      <c r="M305" s="62" t="str">
        <f t="shared" si="23"/>
        <v>1,2,3,4,5,6,7,8</v>
      </c>
      <c r="N305" s="285" t="s">
        <v>767</v>
      </c>
      <c r="O305" s="285"/>
      <c r="P305" s="285"/>
      <c r="X305" s="31"/>
      <c r="Y305" s="31"/>
    </row>
    <row r="306" spans="2:25" ht="15" x14ac:dyDescent="0.25">
      <c r="B306" s="9"/>
      <c r="C306" s="226" t="s">
        <v>489</v>
      </c>
      <c r="D306" s="45" t="s">
        <v>729</v>
      </c>
      <c r="E306" s="61">
        <v>1</v>
      </c>
      <c r="F306" s="61" t="s">
        <v>41</v>
      </c>
      <c r="G306" s="50">
        <f t="shared" si="24"/>
        <v>0</v>
      </c>
      <c r="H306" s="51" t="str">
        <f t="shared" si="25"/>
        <v>[kg / kg NG]</v>
      </c>
      <c r="I306" s="284">
        <f t="shared" si="20"/>
        <v>0</v>
      </c>
      <c r="J306" s="56" t="s">
        <v>41</v>
      </c>
      <c r="K306" s="53"/>
      <c r="L306" s="49" t="s">
        <v>93</v>
      </c>
      <c r="M306" s="62" t="str">
        <f t="shared" si="23"/>
        <v>1,2,3,4,5,6,7,8</v>
      </c>
      <c r="N306" s="285" t="s">
        <v>767</v>
      </c>
      <c r="O306" s="285"/>
      <c r="P306" s="285"/>
      <c r="X306" s="31"/>
      <c r="Y306" s="31"/>
    </row>
    <row r="307" spans="2:25" ht="15" x14ac:dyDescent="0.25">
      <c r="B307" s="9"/>
      <c r="C307" s="225" t="s">
        <v>490</v>
      </c>
      <c r="D307" s="45" t="s">
        <v>730</v>
      </c>
      <c r="E307" s="61">
        <v>1</v>
      </c>
      <c r="F307" s="61" t="s">
        <v>41</v>
      </c>
      <c r="G307" s="50">
        <f t="shared" si="24"/>
        <v>1.5435347878466773E-11</v>
      </c>
      <c r="H307" s="51" t="str">
        <f t="shared" si="25"/>
        <v>[kg / kg NG]</v>
      </c>
      <c r="I307" s="284">
        <f t="shared" si="20"/>
        <v>1.5435347878466773E-11</v>
      </c>
      <c r="J307" s="56" t="s">
        <v>41</v>
      </c>
      <c r="K307" s="53"/>
      <c r="L307" s="49" t="s">
        <v>93</v>
      </c>
      <c r="M307" s="62" t="str">
        <f t="shared" si="23"/>
        <v>1,2,3,4,5,6,7,8</v>
      </c>
      <c r="N307" s="285" t="s">
        <v>767</v>
      </c>
      <c r="O307" s="285"/>
      <c r="P307" s="285"/>
      <c r="X307" s="31"/>
      <c r="Y307" s="31"/>
    </row>
    <row r="308" spans="2:25" ht="15" x14ac:dyDescent="0.25">
      <c r="B308" s="9"/>
      <c r="C308" s="225" t="s">
        <v>491</v>
      </c>
      <c r="D308" s="45" t="s">
        <v>731</v>
      </c>
      <c r="E308" s="61">
        <v>1</v>
      </c>
      <c r="F308" s="61" t="s">
        <v>41</v>
      </c>
      <c r="G308" s="50">
        <f t="shared" si="24"/>
        <v>0</v>
      </c>
      <c r="H308" s="51" t="str">
        <f t="shared" si="25"/>
        <v>[kg / kg NG]</v>
      </c>
      <c r="I308" s="284">
        <f t="shared" si="20"/>
        <v>0</v>
      </c>
      <c r="J308" s="56" t="s">
        <v>41</v>
      </c>
      <c r="K308" s="53"/>
      <c r="L308" s="49" t="s">
        <v>93</v>
      </c>
      <c r="M308" s="62" t="str">
        <f t="shared" si="23"/>
        <v>1,2,3,4,5,6,7,8</v>
      </c>
      <c r="N308" s="285" t="s">
        <v>767</v>
      </c>
      <c r="O308" s="285"/>
      <c r="P308" s="285"/>
      <c r="X308" s="31"/>
      <c r="Y308" s="31"/>
    </row>
    <row r="309" spans="2:25" ht="15" x14ac:dyDescent="0.25">
      <c r="B309" s="9"/>
      <c r="C309" s="225" t="s">
        <v>492</v>
      </c>
      <c r="D309" s="45" t="s">
        <v>732</v>
      </c>
      <c r="E309" s="61">
        <v>1</v>
      </c>
      <c r="F309" s="61" t="s">
        <v>41</v>
      </c>
      <c r="G309" s="50">
        <f t="shared" si="24"/>
        <v>6.1735506082543158E-10</v>
      </c>
      <c r="H309" s="51" t="str">
        <f t="shared" si="25"/>
        <v>[kg / kg NG]</v>
      </c>
      <c r="I309" s="284">
        <f t="shared" si="20"/>
        <v>6.1735506082543158E-10</v>
      </c>
      <c r="J309" s="56" t="s">
        <v>41</v>
      </c>
      <c r="K309" s="53"/>
      <c r="L309" s="49" t="s">
        <v>93</v>
      </c>
      <c r="M309" s="62" t="str">
        <f t="shared" si="23"/>
        <v>1,2,3,4,5,6,7,8</v>
      </c>
      <c r="N309" s="285" t="s">
        <v>767</v>
      </c>
      <c r="O309" s="285"/>
      <c r="P309" s="285"/>
      <c r="X309" s="31"/>
      <c r="Y309" s="31"/>
    </row>
    <row r="310" spans="2:25" ht="15" x14ac:dyDescent="0.25">
      <c r="B310" s="9"/>
      <c r="C310" s="225" t="s">
        <v>493</v>
      </c>
      <c r="D310" s="45" t="s">
        <v>733</v>
      </c>
      <c r="E310" s="61">
        <v>1</v>
      </c>
      <c r="F310" s="61" t="s">
        <v>41</v>
      </c>
      <c r="G310" s="50">
        <f t="shared" si="24"/>
        <v>1.3382914983258033E-13</v>
      </c>
      <c r="H310" s="51" t="str">
        <f t="shared" si="25"/>
        <v>[kg / kg NG]</v>
      </c>
      <c r="I310" s="284">
        <f t="shared" si="20"/>
        <v>1.3382914983258033E-13</v>
      </c>
      <c r="J310" s="56" t="s">
        <v>41</v>
      </c>
      <c r="K310" s="53"/>
      <c r="L310" s="49" t="s">
        <v>93</v>
      </c>
      <c r="M310" s="62" t="str">
        <f t="shared" si="23"/>
        <v>1,2,3,4,5,6,7,8</v>
      </c>
      <c r="N310" s="285" t="s">
        <v>767</v>
      </c>
      <c r="O310" s="285"/>
      <c r="P310" s="285"/>
      <c r="X310" s="31"/>
      <c r="Y310" s="31"/>
    </row>
    <row r="311" spans="2:25" ht="15" x14ac:dyDescent="0.25">
      <c r="B311" s="9"/>
      <c r="C311" s="225" t="s">
        <v>494</v>
      </c>
      <c r="D311" s="45" t="s">
        <v>734</v>
      </c>
      <c r="E311" s="61">
        <v>1</v>
      </c>
      <c r="F311" s="61" t="s">
        <v>41</v>
      </c>
      <c r="G311" s="50">
        <f t="shared" si="24"/>
        <v>0</v>
      </c>
      <c r="H311" s="51" t="str">
        <f t="shared" si="25"/>
        <v>[kg / kg NG]</v>
      </c>
      <c r="I311" s="284">
        <f t="shared" si="20"/>
        <v>0</v>
      </c>
      <c r="J311" s="56" t="s">
        <v>41</v>
      </c>
      <c r="K311" s="53"/>
      <c r="L311" s="49" t="s">
        <v>93</v>
      </c>
      <c r="M311" s="62" t="str">
        <f t="shared" si="23"/>
        <v>1,2,3,4,5,6,7,8</v>
      </c>
      <c r="N311" s="285" t="s">
        <v>767</v>
      </c>
      <c r="O311" s="285"/>
      <c r="P311" s="285"/>
      <c r="X311" s="31"/>
      <c r="Y311" s="31"/>
    </row>
    <row r="312" spans="2:25" ht="15" x14ac:dyDescent="0.25">
      <c r="B312" s="9"/>
      <c r="C312" s="225" t="s">
        <v>495</v>
      </c>
      <c r="D312" s="45" t="s">
        <v>735</v>
      </c>
      <c r="E312" s="61">
        <v>1</v>
      </c>
      <c r="F312" s="61" t="s">
        <v>41</v>
      </c>
      <c r="G312" s="50">
        <f t="shared" si="24"/>
        <v>0</v>
      </c>
      <c r="H312" s="51" t="str">
        <f t="shared" si="25"/>
        <v>[kg / kg NG]</v>
      </c>
      <c r="I312" s="284">
        <f t="shared" si="20"/>
        <v>0</v>
      </c>
      <c r="J312" s="56" t="s">
        <v>41</v>
      </c>
      <c r="K312" s="53"/>
      <c r="L312" s="49" t="s">
        <v>93</v>
      </c>
      <c r="M312" s="62" t="str">
        <f t="shared" si="23"/>
        <v>1,2,3,4,5,6,7,8</v>
      </c>
      <c r="N312" s="285" t="s">
        <v>767</v>
      </c>
      <c r="O312" s="285"/>
      <c r="P312" s="285"/>
      <c r="X312" s="31"/>
      <c r="Y312" s="31"/>
    </row>
    <row r="313" spans="2:25" ht="15" x14ac:dyDescent="0.25">
      <c r="B313" s="9"/>
      <c r="C313" s="225" t="s">
        <v>496</v>
      </c>
      <c r="D313" s="45" t="s">
        <v>736</v>
      </c>
      <c r="E313" s="61">
        <v>1</v>
      </c>
      <c r="F313" s="61" t="s">
        <v>41</v>
      </c>
      <c r="G313" s="50">
        <f t="shared" si="24"/>
        <v>0</v>
      </c>
      <c r="H313" s="51" t="str">
        <f t="shared" si="25"/>
        <v>[kg / kg NG]</v>
      </c>
      <c r="I313" s="284">
        <f t="shared" si="20"/>
        <v>0</v>
      </c>
      <c r="J313" s="56" t="s">
        <v>41</v>
      </c>
      <c r="K313" s="53"/>
      <c r="L313" s="49" t="s">
        <v>93</v>
      </c>
      <c r="M313" s="62" t="str">
        <f t="shared" si="23"/>
        <v>1,2,3,4,5,6,7,8</v>
      </c>
      <c r="N313" s="285" t="s">
        <v>767</v>
      </c>
      <c r="O313" s="285"/>
      <c r="P313" s="285"/>
      <c r="X313" s="31"/>
      <c r="Y313" s="31"/>
    </row>
    <row r="314" spans="2:25" ht="15" x14ac:dyDescent="0.25">
      <c r="B314" s="9"/>
      <c r="C314" s="225" t="s">
        <v>497</v>
      </c>
      <c r="D314" s="45" t="s">
        <v>737</v>
      </c>
      <c r="E314" s="61">
        <v>1</v>
      </c>
      <c r="F314" s="61" t="s">
        <v>41</v>
      </c>
      <c r="G314" s="50">
        <f t="shared" si="24"/>
        <v>0</v>
      </c>
      <c r="H314" s="51" t="str">
        <f t="shared" si="25"/>
        <v>[kg / kg NG]</v>
      </c>
      <c r="I314" s="284">
        <f t="shared" si="20"/>
        <v>0</v>
      </c>
      <c r="J314" s="56" t="s">
        <v>41</v>
      </c>
      <c r="K314" s="53"/>
      <c r="L314" s="49" t="s">
        <v>93</v>
      </c>
      <c r="M314" s="62" t="str">
        <f t="shared" si="23"/>
        <v>1,2,3,4,5,6,7,8</v>
      </c>
      <c r="N314" s="285" t="s">
        <v>767</v>
      </c>
      <c r="O314" s="285"/>
      <c r="P314" s="285"/>
      <c r="X314" s="31"/>
      <c r="Y314" s="31"/>
    </row>
    <row r="315" spans="2:25" ht="15" x14ac:dyDescent="0.25">
      <c r="B315" s="9"/>
      <c r="C315" s="225" t="s">
        <v>498</v>
      </c>
      <c r="D315" s="45" t="s">
        <v>738</v>
      </c>
      <c r="E315" s="61">
        <v>1</v>
      </c>
      <c r="F315" s="61" t="s">
        <v>41</v>
      </c>
      <c r="G315" s="50">
        <f t="shared" si="24"/>
        <v>0</v>
      </c>
      <c r="H315" s="51" t="str">
        <f t="shared" si="25"/>
        <v>[kg / kg NG]</v>
      </c>
      <c r="I315" s="284">
        <f t="shared" si="20"/>
        <v>0</v>
      </c>
      <c r="J315" s="56" t="s">
        <v>41</v>
      </c>
      <c r="K315" s="53"/>
      <c r="L315" s="49" t="s">
        <v>93</v>
      </c>
      <c r="M315" s="62" t="str">
        <f t="shared" si="23"/>
        <v>1,2,3,4,5,6,7,8</v>
      </c>
      <c r="N315" s="285" t="s">
        <v>767</v>
      </c>
      <c r="O315" s="285"/>
      <c r="P315" s="285"/>
      <c r="X315" s="31"/>
      <c r="Y315" s="31"/>
    </row>
    <row r="316" spans="2:25" ht="15" x14ac:dyDescent="0.25">
      <c r="B316" s="9"/>
      <c r="C316" s="225" t="s">
        <v>499</v>
      </c>
      <c r="D316" s="45" t="s">
        <v>739</v>
      </c>
      <c r="E316" s="61">
        <v>1</v>
      </c>
      <c r="F316" s="61" t="s">
        <v>41</v>
      </c>
      <c r="G316" s="50">
        <f t="shared" si="24"/>
        <v>0</v>
      </c>
      <c r="H316" s="51" t="str">
        <f t="shared" si="25"/>
        <v>[kg / kg NG]</v>
      </c>
      <c r="I316" s="284">
        <f t="shared" si="20"/>
        <v>0</v>
      </c>
      <c r="J316" s="56" t="s">
        <v>41</v>
      </c>
      <c r="K316" s="53"/>
      <c r="L316" s="49" t="s">
        <v>93</v>
      </c>
      <c r="M316" s="62" t="str">
        <f t="shared" si="23"/>
        <v>1,2,3,4,5,6,7,8</v>
      </c>
      <c r="N316" s="285" t="s">
        <v>767</v>
      </c>
      <c r="O316" s="285"/>
      <c r="P316" s="285"/>
      <c r="X316" s="31"/>
      <c r="Y316" s="31"/>
    </row>
    <row r="317" spans="2:25" ht="15" x14ac:dyDescent="0.25">
      <c r="B317" s="9"/>
      <c r="C317" s="225" t="s">
        <v>500</v>
      </c>
      <c r="D317" s="45" t="s">
        <v>740</v>
      </c>
      <c r="E317" s="61">
        <v>1</v>
      </c>
      <c r="F317" s="61" t="s">
        <v>41</v>
      </c>
      <c r="G317" s="50">
        <f t="shared" si="24"/>
        <v>1.5639705399309133E-9</v>
      </c>
      <c r="H317" s="51" t="str">
        <f t="shared" si="25"/>
        <v>[kg / kg NG]</v>
      </c>
      <c r="I317" s="284">
        <f t="shared" si="20"/>
        <v>1.5639705399309133E-9</v>
      </c>
      <c r="J317" s="56" t="s">
        <v>41</v>
      </c>
      <c r="K317" s="53"/>
      <c r="L317" s="49" t="s">
        <v>93</v>
      </c>
      <c r="M317" s="62" t="str">
        <f t="shared" si="23"/>
        <v>1,2,3,4,5,6,7,8</v>
      </c>
      <c r="N317" s="285" t="s">
        <v>767</v>
      </c>
      <c r="O317" s="285"/>
      <c r="P317" s="285"/>
      <c r="X317" s="31"/>
      <c r="Y317" s="31"/>
    </row>
    <row r="318" spans="2:25" ht="15" x14ac:dyDescent="0.25">
      <c r="B318" s="9"/>
      <c r="C318" s="225" t="s">
        <v>501</v>
      </c>
      <c r="D318" s="45" t="s">
        <v>741</v>
      </c>
      <c r="E318" s="61">
        <v>1</v>
      </c>
      <c r="F318" s="61" t="s">
        <v>41</v>
      </c>
      <c r="G318" s="50">
        <f t="shared" si="24"/>
        <v>0</v>
      </c>
      <c r="H318" s="51" t="str">
        <f t="shared" si="25"/>
        <v>[kg / kg NG]</v>
      </c>
      <c r="I318" s="284">
        <f t="shared" si="20"/>
        <v>0</v>
      </c>
      <c r="J318" s="56" t="s">
        <v>41</v>
      </c>
      <c r="K318" s="53"/>
      <c r="L318" s="49" t="s">
        <v>93</v>
      </c>
      <c r="M318" s="62" t="str">
        <f t="shared" si="23"/>
        <v>1,2,3,4,5,6,7,8</v>
      </c>
      <c r="N318" s="285" t="s">
        <v>767</v>
      </c>
      <c r="O318" s="285"/>
      <c r="P318" s="285"/>
      <c r="X318" s="31"/>
      <c r="Y318" s="31"/>
    </row>
    <row r="319" spans="2:25" ht="15" x14ac:dyDescent="0.25">
      <c r="B319" s="9"/>
      <c r="C319" s="225" t="s">
        <v>502</v>
      </c>
      <c r="D319" s="45" t="s">
        <v>742</v>
      </c>
      <c r="E319" s="61">
        <v>1</v>
      </c>
      <c r="F319" s="61" t="s">
        <v>41</v>
      </c>
      <c r="G319" s="50">
        <f t="shared" si="24"/>
        <v>0</v>
      </c>
      <c r="H319" s="51" t="str">
        <f t="shared" si="25"/>
        <v>[kg / kg NG]</v>
      </c>
      <c r="I319" s="284">
        <f t="shared" si="20"/>
        <v>0</v>
      </c>
      <c r="J319" s="56" t="s">
        <v>41</v>
      </c>
      <c r="K319" s="53"/>
      <c r="L319" s="49" t="s">
        <v>93</v>
      </c>
      <c r="M319" s="62" t="str">
        <f t="shared" si="23"/>
        <v>1,2,3,4,5,6,7,8</v>
      </c>
      <c r="N319" s="285" t="s">
        <v>767</v>
      </c>
      <c r="O319" s="285"/>
      <c r="P319" s="285"/>
      <c r="X319" s="31"/>
      <c r="Y319" s="31"/>
    </row>
    <row r="320" spans="2:25" ht="15" x14ac:dyDescent="0.25">
      <c r="B320" s="9"/>
      <c r="C320" s="225" t="s">
        <v>503</v>
      </c>
      <c r="D320" s="45" t="s">
        <v>743</v>
      </c>
      <c r="E320" s="61">
        <v>1</v>
      </c>
      <c r="F320" s="61" t="s">
        <v>41</v>
      </c>
      <c r="G320" s="50">
        <f t="shared" si="24"/>
        <v>0</v>
      </c>
      <c r="H320" s="51" t="str">
        <f t="shared" si="25"/>
        <v>[kg / kg NG]</v>
      </c>
      <c r="I320" s="284">
        <f t="shared" si="20"/>
        <v>0</v>
      </c>
      <c r="J320" s="56" t="s">
        <v>41</v>
      </c>
      <c r="K320" s="53"/>
      <c r="L320" s="49" t="s">
        <v>93</v>
      </c>
      <c r="M320" s="62" t="str">
        <f t="shared" si="23"/>
        <v>1,2,3,4,5,6,7,8</v>
      </c>
      <c r="N320" s="285" t="s">
        <v>767</v>
      </c>
      <c r="O320" s="285"/>
      <c r="P320" s="285"/>
      <c r="X320" s="31"/>
      <c r="Y320" s="31"/>
    </row>
    <row r="321" spans="2:25" ht="15" x14ac:dyDescent="0.25">
      <c r="B321" s="9"/>
      <c r="C321" s="225" t="s">
        <v>504</v>
      </c>
      <c r="D321" s="45" t="s">
        <v>744</v>
      </c>
      <c r="E321" s="61">
        <v>1</v>
      </c>
      <c r="F321" s="61" t="s">
        <v>41</v>
      </c>
      <c r="G321" s="50">
        <f t="shared" si="24"/>
        <v>0</v>
      </c>
      <c r="H321" s="51" t="str">
        <f t="shared" si="25"/>
        <v>[kg / kg NG]</v>
      </c>
      <c r="I321" s="284">
        <f t="shared" si="20"/>
        <v>0</v>
      </c>
      <c r="J321" s="56" t="s">
        <v>41</v>
      </c>
      <c r="K321" s="53"/>
      <c r="L321" s="49" t="s">
        <v>93</v>
      </c>
      <c r="M321" s="62" t="str">
        <f t="shared" si="23"/>
        <v>1,2,3,4,5,6,7,8</v>
      </c>
      <c r="N321" s="285" t="s">
        <v>767</v>
      </c>
      <c r="O321" s="285"/>
      <c r="P321" s="285"/>
      <c r="X321" s="31"/>
      <c r="Y321" s="31"/>
    </row>
    <row r="322" spans="2:25" ht="15" x14ac:dyDescent="0.25">
      <c r="B322" s="9"/>
      <c r="C322" s="225" t="s">
        <v>505</v>
      </c>
      <c r="D322" s="45" t="s">
        <v>745</v>
      </c>
      <c r="E322" s="61">
        <v>1</v>
      </c>
      <c r="F322" s="61" t="s">
        <v>41</v>
      </c>
      <c r="G322" s="50">
        <f t="shared" si="24"/>
        <v>0</v>
      </c>
      <c r="H322" s="51" t="str">
        <f t="shared" si="25"/>
        <v>[kg / kg NG]</v>
      </c>
      <c r="I322" s="284">
        <f t="shared" si="20"/>
        <v>0</v>
      </c>
      <c r="J322" s="56" t="s">
        <v>41</v>
      </c>
      <c r="K322" s="53"/>
      <c r="L322" s="49" t="s">
        <v>93</v>
      </c>
      <c r="M322" s="62" t="str">
        <f t="shared" si="23"/>
        <v>1,2,3,4,5,6,7,8</v>
      </c>
      <c r="N322" s="285" t="s">
        <v>767</v>
      </c>
      <c r="O322" s="285"/>
      <c r="P322" s="285"/>
      <c r="X322" s="31"/>
      <c r="Y322" s="31"/>
    </row>
    <row r="323" spans="2:25" ht="15" x14ac:dyDescent="0.25">
      <c r="B323" s="9"/>
      <c r="C323" s="225" t="s">
        <v>506</v>
      </c>
      <c r="D323" s="45" t="s">
        <v>746</v>
      </c>
      <c r="E323" s="61">
        <v>1</v>
      </c>
      <c r="F323" s="61" t="s">
        <v>41</v>
      </c>
      <c r="G323" s="50">
        <f t="shared" si="24"/>
        <v>5.5560314091613878E-11</v>
      </c>
      <c r="H323" s="51" t="str">
        <f t="shared" si="25"/>
        <v>[kg / kg NG]</v>
      </c>
      <c r="I323" s="284">
        <f t="shared" si="20"/>
        <v>5.5560314091613878E-11</v>
      </c>
      <c r="J323" s="56" t="s">
        <v>41</v>
      </c>
      <c r="K323" s="53"/>
      <c r="L323" s="49" t="s">
        <v>93</v>
      </c>
      <c r="M323" s="62" t="str">
        <f t="shared" si="23"/>
        <v>1,2,3,4,5,6,7,8</v>
      </c>
      <c r="N323" s="285" t="s">
        <v>767</v>
      </c>
      <c r="O323" s="285"/>
      <c r="P323" s="285"/>
      <c r="X323" s="31"/>
      <c r="Y323" s="31"/>
    </row>
    <row r="324" spans="2:25" ht="15" x14ac:dyDescent="0.25">
      <c r="B324" s="9"/>
      <c r="C324" s="225" t="s">
        <v>507</v>
      </c>
      <c r="D324" s="45" t="s">
        <v>747</v>
      </c>
      <c r="E324" s="61">
        <v>1</v>
      </c>
      <c r="F324" s="61" t="s">
        <v>41</v>
      </c>
      <c r="G324" s="50">
        <f t="shared" si="24"/>
        <v>0</v>
      </c>
      <c r="H324" s="51" t="str">
        <f t="shared" si="25"/>
        <v>[kg / kg NG]</v>
      </c>
      <c r="I324" s="284">
        <f t="shared" si="20"/>
        <v>0</v>
      </c>
      <c r="J324" s="56" t="s">
        <v>41</v>
      </c>
      <c r="K324" s="53"/>
      <c r="L324" s="49" t="s">
        <v>93</v>
      </c>
      <c r="M324" s="62" t="str">
        <f t="shared" si="23"/>
        <v>1,2,3,4,5,6,7,8</v>
      </c>
      <c r="N324" s="285" t="s">
        <v>767</v>
      </c>
      <c r="O324" s="285"/>
      <c r="P324" s="285"/>
      <c r="X324" s="31"/>
      <c r="Y324" s="31"/>
    </row>
    <row r="325" spans="2:25" ht="15" x14ac:dyDescent="0.25">
      <c r="B325" s="9"/>
      <c r="C325" s="225" t="s">
        <v>508</v>
      </c>
      <c r="D325" s="45" t="s">
        <v>748</v>
      </c>
      <c r="E325" s="61">
        <v>1</v>
      </c>
      <c r="F325" s="61" t="s">
        <v>41</v>
      </c>
      <c r="G325" s="50">
        <f t="shared" si="24"/>
        <v>0</v>
      </c>
      <c r="H325" s="51" t="str">
        <f t="shared" si="25"/>
        <v>[kg / kg NG]</v>
      </c>
      <c r="I325" s="284">
        <f t="shared" si="20"/>
        <v>0</v>
      </c>
      <c r="J325" s="56" t="s">
        <v>41</v>
      </c>
      <c r="K325" s="53"/>
      <c r="L325" s="49" t="s">
        <v>93</v>
      </c>
      <c r="M325" s="62" t="str">
        <f t="shared" si="23"/>
        <v>1,2,3,4,5,6,7,8</v>
      </c>
      <c r="N325" s="285" t="s">
        <v>767</v>
      </c>
      <c r="O325" s="285"/>
      <c r="P325" s="285"/>
      <c r="X325" s="31"/>
      <c r="Y325" s="31"/>
    </row>
    <row r="326" spans="2:25" ht="15" x14ac:dyDescent="0.25">
      <c r="B326" s="9"/>
      <c r="C326" s="226" t="s">
        <v>509</v>
      </c>
      <c r="D326" s="45" t="s">
        <v>749</v>
      </c>
      <c r="E326" s="61">
        <v>1</v>
      </c>
      <c r="F326" s="61" t="s">
        <v>41</v>
      </c>
      <c r="G326" s="50">
        <f t="shared" ref="G326:G342" si="26">IF($C326="",1,VLOOKUP($C326,$C$22:$H$210,3,FALSE))</f>
        <v>0</v>
      </c>
      <c r="H326" s="51" t="str">
        <f t="shared" ref="H326:H342" si="27">IF($C326="","",VLOOKUP($C326,$C$22:$H$210,6,FALSE))</f>
        <v>[kg / kg NG]</v>
      </c>
      <c r="I326" s="284">
        <f t="shared" si="20"/>
        <v>0</v>
      </c>
      <c r="J326" s="56" t="s">
        <v>41</v>
      </c>
      <c r="K326" s="53"/>
      <c r="L326" s="49" t="s">
        <v>93</v>
      </c>
      <c r="M326" s="62" t="str">
        <f t="shared" si="23"/>
        <v>1,2,3,4,5,6,7,8</v>
      </c>
      <c r="N326" s="285" t="s">
        <v>767</v>
      </c>
      <c r="O326" s="285"/>
      <c r="P326" s="285"/>
      <c r="X326" s="31"/>
      <c r="Y326" s="31"/>
    </row>
    <row r="327" spans="2:25" ht="15" x14ac:dyDescent="0.25">
      <c r="B327" s="9"/>
      <c r="C327" s="225" t="s">
        <v>510</v>
      </c>
      <c r="D327" s="45" t="s">
        <v>750</v>
      </c>
      <c r="E327" s="61">
        <v>1</v>
      </c>
      <c r="F327" s="61" t="s">
        <v>41</v>
      </c>
      <c r="G327" s="50">
        <f t="shared" si="26"/>
        <v>0</v>
      </c>
      <c r="H327" s="51" t="str">
        <f t="shared" si="27"/>
        <v>[kg / kg NG]</v>
      </c>
      <c r="I327" s="284">
        <f t="shared" si="20"/>
        <v>0</v>
      </c>
      <c r="J327" s="56" t="s">
        <v>41</v>
      </c>
      <c r="K327" s="53"/>
      <c r="L327" s="49" t="s">
        <v>93</v>
      </c>
      <c r="M327" s="62" t="str">
        <f t="shared" ref="M327:M342" si="28">I189</f>
        <v>1,2,3,4,5,6,7,8</v>
      </c>
      <c r="N327" s="285" t="s">
        <v>767</v>
      </c>
      <c r="O327" s="285"/>
      <c r="P327" s="285"/>
      <c r="X327" s="31"/>
      <c r="Y327" s="31"/>
    </row>
    <row r="328" spans="2:25" ht="15" x14ac:dyDescent="0.25">
      <c r="B328" s="9"/>
      <c r="C328" s="225" t="s">
        <v>511</v>
      </c>
      <c r="D328" s="45" t="s">
        <v>751</v>
      </c>
      <c r="E328" s="61">
        <v>1</v>
      </c>
      <c r="F328" s="61" t="s">
        <v>41</v>
      </c>
      <c r="G328" s="50">
        <f t="shared" si="26"/>
        <v>0</v>
      </c>
      <c r="H328" s="51" t="str">
        <f t="shared" si="27"/>
        <v>[kg / kg NG]</v>
      </c>
      <c r="I328" s="284">
        <f t="shared" si="20"/>
        <v>0</v>
      </c>
      <c r="J328" s="56" t="s">
        <v>41</v>
      </c>
      <c r="K328" s="53"/>
      <c r="L328" s="49" t="s">
        <v>93</v>
      </c>
      <c r="M328" s="62" t="str">
        <f t="shared" si="28"/>
        <v>1,2,3,4,5,6,7,8</v>
      </c>
      <c r="N328" s="285" t="s">
        <v>767</v>
      </c>
      <c r="O328" s="285"/>
      <c r="P328" s="285"/>
      <c r="X328" s="31"/>
      <c r="Y328" s="31"/>
    </row>
    <row r="329" spans="2:25" ht="15" x14ac:dyDescent="0.25">
      <c r="B329" s="9"/>
      <c r="C329" s="225" t="s">
        <v>512</v>
      </c>
      <c r="D329" s="45" t="s">
        <v>752</v>
      </c>
      <c r="E329" s="61">
        <v>1</v>
      </c>
      <c r="F329" s="61" t="s">
        <v>41</v>
      </c>
      <c r="G329" s="50">
        <f t="shared" si="26"/>
        <v>0</v>
      </c>
      <c r="H329" s="51" t="str">
        <f t="shared" si="27"/>
        <v>[kg / kg NG]</v>
      </c>
      <c r="I329" s="284">
        <f t="shared" si="20"/>
        <v>0</v>
      </c>
      <c r="J329" s="56" t="s">
        <v>41</v>
      </c>
      <c r="K329" s="53"/>
      <c r="L329" s="49" t="s">
        <v>93</v>
      </c>
      <c r="M329" s="62" t="str">
        <f t="shared" si="28"/>
        <v>1,2,3,4,5,6,7,8</v>
      </c>
      <c r="N329" s="285" t="s">
        <v>767</v>
      </c>
      <c r="O329" s="285"/>
      <c r="P329" s="285"/>
      <c r="X329" s="31"/>
      <c r="Y329" s="31"/>
    </row>
    <row r="330" spans="2:25" ht="15" x14ac:dyDescent="0.25">
      <c r="B330" s="9"/>
      <c r="C330" s="225" t="s">
        <v>513</v>
      </c>
      <c r="D330" s="45" t="s">
        <v>753</v>
      </c>
      <c r="E330" s="61">
        <v>1</v>
      </c>
      <c r="F330" s="61" t="s">
        <v>41</v>
      </c>
      <c r="G330" s="50">
        <f t="shared" si="26"/>
        <v>0</v>
      </c>
      <c r="H330" s="51" t="str">
        <f t="shared" si="27"/>
        <v>[kg / kg NG]</v>
      </c>
      <c r="I330" s="284">
        <f t="shared" si="20"/>
        <v>0</v>
      </c>
      <c r="J330" s="56" t="s">
        <v>41</v>
      </c>
      <c r="K330" s="53"/>
      <c r="L330" s="49" t="s">
        <v>93</v>
      </c>
      <c r="M330" s="62" t="str">
        <f t="shared" si="28"/>
        <v>1,2,3,4,5,6,7,8</v>
      </c>
      <c r="N330" s="285" t="s">
        <v>767</v>
      </c>
      <c r="O330" s="285"/>
      <c r="P330" s="285"/>
      <c r="X330" s="31"/>
      <c r="Y330" s="31"/>
    </row>
    <row r="331" spans="2:25" ht="15" x14ac:dyDescent="0.25">
      <c r="B331" s="9"/>
      <c r="C331" s="225" t="s">
        <v>514</v>
      </c>
      <c r="D331" s="45" t="s">
        <v>754</v>
      </c>
      <c r="E331" s="61">
        <v>1</v>
      </c>
      <c r="F331" s="61" t="s">
        <v>41</v>
      </c>
      <c r="G331" s="50">
        <f t="shared" si="26"/>
        <v>0</v>
      </c>
      <c r="H331" s="51" t="str">
        <f t="shared" si="27"/>
        <v>[kg / kg NG]</v>
      </c>
      <c r="I331" s="284">
        <f t="shared" si="20"/>
        <v>0</v>
      </c>
      <c r="J331" s="56" t="s">
        <v>41</v>
      </c>
      <c r="K331" s="53"/>
      <c r="L331" s="49" t="s">
        <v>93</v>
      </c>
      <c r="M331" s="62" t="str">
        <f t="shared" si="28"/>
        <v>1,2,3,4,5,6,7,8</v>
      </c>
      <c r="N331" s="285" t="s">
        <v>767</v>
      </c>
      <c r="O331" s="285"/>
      <c r="P331" s="285"/>
      <c r="X331" s="31"/>
      <c r="Y331" s="31"/>
    </row>
    <row r="332" spans="2:25" ht="15" x14ac:dyDescent="0.25">
      <c r="B332" s="9"/>
      <c r="C332" s="225" t="s">
        <v>515</v>
      </c>
      <c r="D332" s="45" t="s">
        <v>755</v>
      </c>
      <c r="E332" s="61">
        <v>1</v>
      </c>
      <c r="F332" s="61" t="s">
        <v>41</v>
      </c>
      <c r="G332" s="50">
        <f t="shared" si="26"/>
        <v>0</v>
      </c>
      <c r="H332" s="51" t="str">
        <f t="shared" si="27"/>
        <v>[kg / kg NG]</v>
      </c>
      <c r="I332" s="284">
        <f t="shared" si="20"/>
        <v>0</v>
      </c>
      <c r="J332" s="56" t="s">
        <v>41</v>
      </c>
      <c r="K332" s="53"/>
      <c r="L332" s="49" t="s">
        <v>93</v>
      </c>
      <c r="M332" s="62" t="str">
        <f t="shared" si="28"/>
        <v>1,2,3,4,5,6,7,8</v>
      </c>
      <c r="N332" s="285" t="s">
        <v>767</v>
      </c>
      <c r="O332" s="285"/>
      <c r="P332" s="285"/>
      <c r="X332" s="31"/>
      <c r="Y332" s="31"/>
    </row>
    <row r="333" spans="2:25" ht="15" x14ac:dyDescent="0.25">
      <c r="B333" s="9"/>
      <c r="C333" s="225" t="s">
        <v>516</v>
      </c>
      <c r="D333" s="45" t="s">
        <v>756</v>
      </c>
      <c r="E333" s="61">
        <v>1</v>
      </c>
      <c r="F333" s="61" t="s">
        <v>41</v>
      </c>
      <c r="G333" s="50">
        <f t="shared" si="26"/>
        <v>0</v>
      </c>
      <c r="H333" s="51" t="str">
        <f t="shared" si="27"/>
        <v>[kg / kg NG]</v>
      </c>
      <c r="I333" s="284">
        <f t="shared" si="20"/>
        <v>0</v>
      </c>
      <c r="J333" s="56" t="s">
        <v>41</v>
      </c>
      <c r="K333" s="53"/>
      <c r="L333" s="49" t="s">
        <v>93</v>
      </c>
      <c r="M333" s="62" t="str">
        <f t="shared" si="28"/>
        <v>1,2,3,4,5,6,7,8</v>
      </c>
      <c r="N333" s="285" t="s">
        <v>767</v>
      </c>
      <c r="O333" s="285"/>
      <c r="P333" s="285"/>
      <c r="X333" s="31"/>
      <c r="Y333" s="31"/>
    </row>
    <row r="334" spans="2:25" ht="15" x14ac:dyDescent="0.25">
      <c r="B334" s="9"/>
      <c r="C334" s="225" t="s">
        <v>517</v>
      </c>
      <c r="D334" s="45" t="s">
        <v>757</v>
      </c>
      <c r="E334" s="61">
        <v>1</v>
      </c>
      <c r="F334" s="61" t="s">
        <v>41</v>
      </c>
      <c r="G334" s="50">
        <f t="shared" si="26"/>
        <v>0</v>
      </c>
      <c r="H334" s="51" t="str">
        <f t="shared" si="27"/>
        <v>[kg / kg NG]</v>
      </c>
      <c r="I334" s="284">
        <f t="shared" si="20"/>
        <v>0</v>
      </c>
      <c r="J334" s="56" t="s">
        <v>41</v>
      </c>
      <c r="K334" s="53"/>
      <c r="L334" s="49" t="s">
        <v>93</v>
      </c>
      <c r="M334" s="62" t="str">
        <f t="shared" si="28"/>
        <v>1,2,3,4,5,6,7,8</v>
      </c>
      <c r="N334" s="285" t="s">
        <v>767</v>
      </c>
      <c r="O334" s="285"/>
      <c r="P334" s="285"/>
      <c r="X334" s="31"/>
      <c r="Y334" s="31"/>
    </row>
    <row r="335" spans="2:25" ht="15" x14ac:dyDescent="0.25">
      <c r="B335" s="9"/>
      <c r="C335" s="225" t="s">
        <v>518</v>
      </c>
      <c r="D335" s="45" t="s">
        <v>758</v>
      </c>
      <c r="E335" s="61">
        <v>1</v>
      </c>
      <c r="F335" s="61" t="s">
        <v>41</v>
      </c>
      <c r="G335" s="50">
        <f t="shared" si="26"/>
        <v>0</v>
      </c>
      <c r="H335" s="51" t="str">
        <f t="shared" si="27"/>
        <v>[kg / kg NG]</v>
      </c>
      <c r="I335" s="284">
        <f t="shared" si="20"/>
        <v>0</v>
      </c>
      <c r="J335" s="56" t="s">
        <v>41</v>
      </c>
      <c r="K335" s="53"/>
      <c r="L335" s="49" t="s">
        <v>93</v>
      </c>
      <c r="M335" s="62" t="str">
        <f t="shared" si="28"/>
        <v>1,2,3,4,5,6,7,8</v>
      </c>
      <c r="N335" s="285" t="s">
        <v>767</v>
      </c>
      <c r="O335" s="285"/>
      <c r="P335" s="285"/>
      <c r="X335" s="31"/>
      <c r="Y335" s="31"/>
    </row>
    <row r="336" spans="2:25" ht="15" x14ac:dyDescent="0.25">
      <c r="B336" s="9"/>
      <c r="C336" s="225" t="s">
        <v>519</v>
      </c>
      <c r="D336" s="45" t="s">
        <v>759</v>
      </c>
      <c r="E336" s="61">
        <v>1</v>
      </c>
      <c r="F336" s="61" t="s">
        <v>41</v>
      </c>
      <c r="G336" s="50">
        <f t="shared" si="26"/>
        <v>0</v>
      </c>
      <c r="H336" s="51" t="str">
        <f t="shared" si="27"/>
        <v>[kg / kg NG]</v>
      </c>
      <c r="I336" s="284">
        <f t="shared" si="20"/>
        <v>0</v>
      </c>
      <c r="J336" s="56" t="s">
        <v>41</v>
      </c>
      <c r="K336" s="53"/>
      <c r="L336" s="49" t="s">
        <v>93</v>
      </c>
      <c r="M336" s="62" t="str">
        <f t="shared" si="28"/>
        <v>1,2,3,4,5,6,7,8</v>
      </c>
      <c r="N336" s="285" t="s">
        <v>767</v>
      </c>
      <c r="O336" s="285"/>
      <c r="P336" s="285"/>
      <c r="X336" s="31"/>
      <c r="Y336" s="31"/>
    </row>
    <row r="337" spans="2:25" ht="15" x14ac:dyDescent="0.25">
      <c r="B337" s="9"/>
      <c r="C337" s="225" t="s">
        <v>520</v>
      </c>
      <c r="D337" s="45" t="s">
        <v>760</v>
      </c>
      <c r="E337" s="61">
        <v>1</v>
      </c>
      <c r="F337" s="61" t="s">
        <v>41</v>
      </c>
      <c r="G337" s="50">
        <f t="shared" si="26"/>
        <v>0</v>
      </c>
      <c r="H337" s="51" t="str">
        <f t="shared" si="27"/>
        <v>[kg / kg NG]</v>
      </c>
      <c r="I337" s="284">
        <f t="shared" si="20"/>
        <v>0</v>
      </c>
      <c r="J337" s="56" t="s">
        <v>41</v>
      </c>
      <c r="K337" s="53"/>
      <c r="L337" s="49" t="s">
        <v>93</v>
      </c>
      <c r="M337" s="62" t="str">
        <f t="shared" si="28"/>
        <v>1,2,3,4,5,6,7,8</v>
      </c>
      <c r="N337" s="285" t="s">
        <v>767</v>
      </c>
      <c r="O337" s="285"/>
      <c r="P337" s="285"/>
      <c r="X337" s="31"/>
      <c r="Y337" s="31"/>
    </row>
    <row r="338" spans="2:25" ht="15" x14ac:dyDescent="0.25">
      <c r="B338" s="9"/>
      <c r="C338" s="225" t="s">
        <v>521</v>
      </c>
      <c r="D338" s="45" t="s">
        <v>761</v>
      </c>
      <c r="E338" s="61">
        <v>1</v>
      </c>
      <c r="F338" s="61" t="s">
        <v>41</v>
      </c>
      <c r="G338" s="50">
        <f t="shared" si="26"/>
        <v>0</v>
      </c>
      <c r="H338" s="51" t="str">
        <f t="shared" si="27"/>
        <v>[kg / kg NG]</v>
      </c>
      <c r="I338" s="284">
        <f t="shared" si="20"/>
        <v>0</v>
      </c>
      <c r="J338" s="56" t="s">
        <v>41</v>
      </c>
      <c r="K338" s="53"/>
      <c r="L338" s="49" t="s">
        <v>93</v>
      </c>
      <c r="M338" s="62" t="str">
        <f t="shared" si="28"/>
        <v>1,2,3,4,5,6,7,8</v>
      </c>
      <c r="N338" s="285" t="s">
        <v>767</v>
      </c>
      <c r="O338" s="285"/>
      <c r="P338" s="285"/>
      <c r="X338" s="31"/>
      <c r="Y338" s="31"/>
    </row>
    <row r="339" spans="2:25" ht="15" x14ac:dyDescent="0.25">
      <c r="B339" s="9"/>
      <c r="C339" s="225" t="s">
        <v>522</v>
      </c>
      <c r="D339" s="45" t="s">
        <v>762</v>
      </c>
      <c r="E339" s="61">
        <v>1</v>
      </c>
      <c r="F339" s="61" t="s">
        <v>41</v>
      </c>
      <c r="G339" s="50">
        <f t="shared" si="26"/>
        <v>0</v>
      </c>
      <c r="H339" s="51" t="str">
        <f t="shared" si="27"/>
        <v>[kg / kg NG]</v>
      </c>
      <c r="I339" s="284">
        <f t="shared" si="20"/>
        <v>0</v>
      </c>
      <c r="J339" s="56" t="s">
        <v>41</v>
      </c>
      <c r="K339" s="53"/>
      <c r="L339" s="49" t="s">
        <v>93</v>
      </c>
      <c r="M339" s="62" t="str">
        <f t="shared" si="28"/>
        <v>1,2,3,4,5,6,7,8</v>
      </c>
      <c r="N339" s="285" t="s">
        <v>767</v>
      </c>
      <c r="O339" s="286"/>
      <c r="P339" s="286"/>
      <c r="X339" s="31"/>
      <c r="Y339" s="31"/>
    </row>
    <row r="340" spans="2:25" ht="15" x14ac:dyDescent="0.25">
      <c r="B340" s="9"/>
      <c r="C340" s="226" t="s">
        <v>523</v>
      </c>
      <c r="D340" s="45" t="s">
        <v>763</v>
      </c>
      <c r="E340" s="61">
        <v>1</v>
      </c>
      <c r="F340" s="61" t="s">
        <v>41</v>
      </c>
      <c r="G340" s="50">
        <f t="shared" si="26"/>
        <v>4.7868485537520924E-12</v>
      </c>
      <c r="H340" s="51" t="str">
        <f t="shared" si="27"/>
        <v>[kg / kg NG]</v>
      </c>
      <c r="I340" s="284">
        <f t="shared" si="20"/>
        <v>4.7868485537520924E-12</v>
      </c>
      <c r="J340" s="56" t="s">
        <v>41</v>
      </c>
      <c r="K340" s="53"/>
      <c r="L340" s="49" t="s">
        <v>93</v>
      </c>
      <c r="M340" s="62" t="str">
        <f t="shared" si="28"/>
        <v>1,2,3,4,5,6,7,8</v>
      </c>
      <c r="N340" s="285" t="s">
        <v>767</v>
      </c>
      <c r="O340" s="287"/>
      <c r="P340" s="288"/>
      <c r="X340" s="31"/>
      <c r="Y340" s="31"/>
    </row>
    <row r="341" spans="2:25" ht="15" x14ac:dyDescent="0.25">
      <c r="B341" s="9"/>
      <c r="C341" s="226" t="s">
        <v>524</v>
      </c>
      <c r="D341" s="45" t="s">
        <v>764</v>
      </c>
      <c r="E341" s="61">
        <v>1</v>
      </c>
      <c r="F341" s="61" t="s">
        <v>41</v>
      </c>
      <c r="G341" s="50">
        <f t="shared" si="26"/>
        <v>3.921521600716898E-12</v>
      </c>
      <c r="H341" s="51" t="str">
        <f t="shared" si="27"/>
        <v>[kg / kg NG]</v>
      </c>
      <c r="I341" s="284">
        <f t="shared" si="20"/>
        <v>3.921521600716898E-12</v>
      </c>
      <c r="J341" s="56" t="s">
        <v>41</v>
      </c>
      <c r="K341" s="53"/>
      <c r="L341" s="49" t="s">
        <v>93</v>
      </c>
      <c r="M341" s="62" t="str">
        <f t="shared" si="28"/>
        <v>1,2,3,4,5,6,7,8</v>
      </c>
      <c r="N341" s="285" t="s">
        <v>767</v>
      </c>
      <c r="O341" s="286"/>
      <c r="P341" s="286"/>
      <c r="X341" s="31"/>
      <c r="Y341" s="31"/>
    </row>
    <row r="342" spans="2:25" ht="15" x14ac:dyDescent="0.25">
      <c r="B342" s="9"/>
      <c r="C342" s="226" t="s">
        <v>525</v>
      </c>
      <c r="D342" s="45" t="s">
        <v>765</v>
      </c>
      <c r="E342" s="61">
        <v>1</v>
      </c>
      <c r="F342" s="61" t="s">
        <v>41</v>
      </c>
      <c r="G342" s="50">
        <f t="shared" si="26"/>
        <v>1.841498439113749E-13</v>
      </c>
      <c r="H342" s="51" t="str">
        <f t="shared" si="27"/>
        <v>[kg / kg NG]</v>
      </c>
      <c r="I342" s="284">
        <f t="shared" si="20"/>
        <v>1.841498439113749E-13</v>
      </c>
      <c r="J342" s="56" t="s">
        <v>41</v>
      </c>
      <c r="K342" s="53"/>
      <c r="L342" s="49" t="s">
        <v>93</v>
      </c>
      <c r="M342" s="62" t="str">
        <f t="shared" si="28"/>
        <v>1,2,3,4,5,6,7,8</v>
      </c>
      <c r="N342" s="285" t="s">
        <v>767</v>
      </c>
      <c r="O342" s="285"/>
      <c r="P342" s="285"/>
      <c r="X342" s="31"/>
      <c r="Y342" s="31"/>
    </row>
    <row r="343" spans="2:25" x14ac:dyDescent="0.2">
      <c r="B343" s="9"/>
      <c r="C343" s="56"/>
      <c r="D343" s="63"/>
      <c r="E343" s="61"/>
      <c r="F343" s="61"/>
      <c r="G343" s="50"/>
      <c r="H343" s="51"/>
      <c r="I343" s="52"/>
      <c r="J343" s="61"/>
      <c r="K343" s="53"/>
      <c r="L343" s="49"/>
      <c r="M343" s="54"/>
      <c r="N343" s="280"/>
      <c r="O343" s="280"/>
      <c r="P343" s="280"/>
      <c r="X343" s="31"/>
      <c r="Y343" s="31"/>
    </row>
    <row r="344" spans="2:25" x14ac:dyDescent="0.2">
      <c r="B344" s="9"/>
      <c r="C344" s="58" t="s">
        <v>65</v>
      </c>
      <c r="D344" s="64" t="s">
        <v>66</v>
      </c>
      <c r="E344" s="59" t="s">
        <v>76</v>
      </c>
      <c r="F344" s="46"/>
      <c r="G344" s="65"/>
      <c r="H344" s="66"/>
      <c r="I344" s="66"/>
      <c r="J344" s="46"/>
      <c r="K344" s="59"/>
      <c r="L344" s="46" t="s">
        <v>78</v>
      </c>
      <c r="M344" s="60"/>
      <c r="N344" s="357"/>
      <c r="O344" s="357"/>
      <c r="P344" s="357"/>
      <c r="X344" s="31"/>
      <c r="Y344" s="31"/>
    </row>
    <row r="345" spans="2:25" x14ac:dyDescent="0.2">
      <c r="B345" s="9"/>
      <c r="C345" s="2"/>
      <c r="D345" s="2"/>
      <c r="E345" s="2"/>
      <c r="F345" s="2"/>
      <c r="G345" s="2"/>
      <c r="H345" s="2"/>
      <c r="J345" s="2"/>
      <c r="K345" s="2"/>
      <c r="L345" s="2"/>
      <c r="M345" s="2"/>
      <c r="N345" s="2"/>
      <c r="O345" s="2"/>
      <c r="P345" s="2"/>
      <c r="X345" s="31"/>
      <c r="Y345" s="31"/>
    </row>
    <row r="346" spans="2:25" x14ac:dyDescent="0.2">
      <c r="B346" s="9"/>
      <c r="C346" s="2"/>
      <c r="D346" s="2"/>
      <c r="E346" s="2"/>
      <c r="F346" s="2"/>
      <c r="G346" s="2"/>
      <c r="H346" s="2"/>
      <c r="J346" s="2"/>
      <c r="K346" s="2"/>
      <c r="L346" s="2"/>
      <c r="M346" s="2"/>
      <c r="N346" s="2"/>
      <c r="O346" s="2"/>
      <c r="P346" s="2"/>
    </row>
    <row r="347" spans="2:25" x14ac:dyDescent="0.2">
      <c r="B347" s="9"/>
      <c r="C347" s="2"/>
      <c r="D347" s="2"/>
      <c r="E347" s="2"/>
      <c r="F347" s="2"/>
      <c r="G347" s="2"/>
      <c r="H347" s="2"/>
      <c r="J347" s="2"/>
      <c r="K347" s="2"/>
      <c r="L347" s="2"/>
      <c r="M347" s="2"/>
      <c r="N347" s="2"/>
      <c r="O347" s="2"/>
      <c r="P347" s="2"/>
    </row>
    <row r="348" spans="2:25" x14ac:dyDescent="0.2">
      <c r="B348" s="9"/>
      <c r="C348" s="2"/>
      <c r="D348" s="2"/>
      <c r="E348" s="2"/>
      <c r="F348" s="2"/>
      <c r="G348" s="2"/>
      <c r="H348" s="2"/>
      <c r="J348" s="2"/>
      <c r="K348" s="2"/>
      <c r="L348" s="2"/>
      <c r="M348" s="2"/>
      <c r="N348" s="2"/>
      <c r="O348" s="2"/>
      <c r="P348" s="2"/>
    </row>
    <row r="349" spans="2:25" x14ac:dyDescent="0.2">
      <c r="B349" s="9"/>
      <c r="C349" s="2"/>
      <c r="D349" s="2"/>
      <c r="E349" s="2"/>
      <c r="F349" s="2"/>
      <c r="G349" s="2"/>
      <c r="H349" s="2"/>
      <c r="J349" s="2"/>
      <c r="K349" s="2"/>
      <c r="L349" s="2"/>
      <c r="M349" s="2"/>
      <c r="N349" s="2"/>
      <c r="O349" s="2"/>
      <c r="P349" s="2"/>
    </row>
    <row r="350" spans="2:25" x14ac:dyDescent="0.2">
      <c r="B350" s="9"/>
      <c r="C350" s="2"/>
      <c r="D350" s="2"/>
      <c r="E350" s="2"/>
      <c r="F350" s="2"/>
      <c r="G350" s="2"/>
      <c r="H350" s="2"/>
      <c r="J350" s="2"/>
      <c r="K350" s="2"/>
      <c r="L350" s="2"/>
      <c r="M350" s="2"/>
      <c r="N350" s="2"/>
      <c r="O350" s="2"/>
      <c r="P350" s="2"/>
    </row>
    <row r="351" spans="2:25" x14ac:dyDescent="0.2">
      <c r="B351" s="9"/>
      <c r="C351" s="2"/>
      <c r="D351" s="2"/>
      <c r="E351" s="2"/>
      <c r="F351" s="2"/>
      <c r="G351" s="2"/>
      <c r="H351" s="2"/>
      <c r="J351" s="2"/>
      <c r="K351" s="2"/>
      <c r="L351" s="2"/>
      <c r="M351" s="2"/>
      <c r="N351" s="2"/>
      <c r="O351" s="2"/>
      <c r="P351" s="2"/>
    </row>
    <row r="352" spans="2:25" x14ac:dyDescent="0.2">
      <c r="B352" s="9"/>
      <c r="C352" s="2"/>
      <c r="D352" s="2"/>
      <c r="E352" s="2"/>
      <c r="F352" s="2"/>
      <c r="G352" s="2"/>
      <c r="H352" s="2"/>
      <c r="J352" s="2"/>
      <c r="K352" s="2"/>
      <c r="L352" s="2"/>
      <c r="M352" s="2"/>
      <c r="N352" s="2"/>
      <c r="O352" s="2"/>
      <c r="P352" s="2"/>
    </row>
    <row r="353" spans="2:2" s="2" customFormat="1" x14ac:dyDescent="0.2">
      <c r="B353" s="9"/>
    </row>
    <row r="354" spans="2:2" s="2" customFormat="1" x14ac:dyDescent="0.2">
      <c r="B354" s="9"/>
    </row>
    <row r="355" spans="2:2" s="2" customFormat="1" x14ac:dyDescent="0.2">
      <c r="B355" s="9"/>
    </row>
    <row r="356" spans="2:2" s="2" customFormat="1" x14ac:dyDescent="0.2">
      <c r="B356" s="9"/>
    </row>
    <row r="357" spans="2:2" s="2" customFormat="1" x14ac:dyDescent="0.2">
      <c r="B357" s="9"/>
    </row>
    <row r="358" spans="2:2" s="2" customFormat="1" x14ac:dyDescent="0.2">
      <c r="B358" s="9"/>
    </row>
    <row r="359" spans="2:2" s="2" customFormat="1" x14ac:dyDescent="0.2">
      <c r="B359" s="9"/>
    </row>
    <row r="360" spans="2:2" s="2" customFormat="1" x14ac:dyDescent="0.2">
      <c r="B360" s="9"/>
    </row>
    <row r="361" spans="2:2" s="2" customFormat="1" x14ac:dyDescent="0.2">
      <c r="B361" s="9"/>
    </row>
    <row r="362" spans="2:2" s="2" customFormat="1" x14ac:dyDescent="0.2">
      <c r="B362" s="9"/>
    </row>
    <row r="363" spans="2:2" s="2" customFormat="1" x14ac:dyDescent="0.2">
      <c r="B363" s="9"/>
    </row>
    <row r="364" spans="2:2" s="2" customFormat="1" x14ac:dyDescent="0.2">
      <c r="B364" s="9"/>
    </row>
    <row r="365" spans="2:2" s="2" customFormat="1" x14ac:dyDescent="0.2">
      <c r="B365" s="9"/>
    </row>
    <row r="366" spans="2:2" s="2" customFormat="1" x14ac:dyDescent="0.2">
      <c r="B366" s="9"/>
    </row>
    <row r="367" spans="2:2" s="2" customFormat="1" x14ac:dyDescent="0.2">
      <c r="B367" s="9"/>
    </row>
    <row r="368" spans="2:2" s="2" customFormat="1" x14ac:dyDescent="0.2">
      <c r="B368" s="9"/>
    </row>
    <row r="369" spans="2:2" s="2" customFormat="1" x14ac:dyDescent="0.2">
      <c r="B369" s="9"/>
    </row>
    <row r="370" spans="2:2" s="2" customFormat="1" x14ac:dyDescent="0.2">
      <c r="B370" s="9"/>
    </row>
    <row r="371" spans="2:2" s="2" customFormat="1" x14ac:dyDescent="0.2">
      <c r="B371" s="9"/>
    </row>
    <row r="372" spans="2:2" s="2" customFormat="1" x14ac:dyDescent="0.2">
      <c r="B372" s="9"/>
    </row>
    <row r="373" spans="2:2" s="2" customFormat="1" x14ac:dyDescent="0.2">
      <c r="B373" s="9"/>
    </row>
    <row r="374" spans="2:2" s="2" customFormat="1" x14ac:dyDescent="0.2">
      <c r="B374" s="9"/>
    </row>
    <row r="375" spans="2:2" s="2" customFormat="1" x14ac:dyDescent="0.2">
      <c r="B375" s="9"/>
    </row>
    <row r="376" spans="2:2" s="2" customFormat="1" x14ac:dyDescent="0.2">
      <c r="B376" s="9"/>
    </row>
    <row r="377" spans="2:2" s="2" customFormat="1" x14ac:dyDescent="0.2">
      <c r="B377" s="9"/>
    </row>
    <row r="378" spans="2:2" s="2" customFormat="1" x14ac:dyDescent="0.2">
      <c r="B378" s="9"/>
    </row>
    <row r="379" spans="2:2" s="2" customFormat="1" x14ac:dyDescent="0.2">
      <c r="B379" s="9"/>
    </row>
    <row r="380" spans="2:2" s="2" customFormat="1" x14ac:dyDescent="0.2">
      <c r="B380" s="9"/>
    </row>
    <row r="381" spans="2:2" s="2" customFormat="1" x14ac:dyDescent="0.2">
      <c r="B381" s="9"/>
    </row>
    <row r="382" spans="2:2" s="2" customFormat="1" x14ac:dyDescent="0.2">
      <c r="B382" s="9"/>
    </row>
    <row r="383" spans="2:2" s="2" customFormat="1" x14ac:dyDescent="0.2">
      <c r="B383" s="9"/>
    </row>
    <row r="384" spans="2:2" s="2" customFormat="1" x14ac:dyDescent="0.2">
      <c r="B384" s="9"/>
    </row>
    <row r="385" spans="2:2" s="2" customFormat="1" x14ac:dyDescent="0.2">
      <c r="B385" s="9"/>
    </row>
    <row r="386" spans="2:2" s="2" customFormat="1" x14ac:dyDescent="0.2">
      <c r="B386" s="9"/>
    </row>
    <row r="387" spans="2:2" s="2" customFormat="1" x14ac:dyDescent="0.2">
      <c r="B387" s="9"/>
    </row>
    <row r="388" spans="2:2" s="2" customFormat="1" x14ac:dyDescent="0.2">
      <c r="B388" s="9"/>
    </row>
    <row r="389" spans="2:2" s="2" customFormat="1" x14ac:dyDescent="0.2">
      <c r="B389" s="9"/>
    </row>
    <row r="390" spans="2:2" s="2" customFormat="1" x14ac:dyDescent="0.2">
      <c r="B390" s="9"/>
    </row>
    <row r="391" spans="2:2" s="2" customFormat="1" x14ac:dyDescent="0.2">
      <c r="B391" s="9"/>
    </row>
    <row r="392" spans="2:2" s="2" customFormat="1" x14ac:dyDescent="0.2">
      <c r="B392" s="9"/>
    </row>
    <row r="393" spans="2:2" s="2" customFormat="1" x14ac:dyDescent="0.2">
      <c r="B393" s="9"/>
    </row>
    <row r="394" spans="2:2" s="2" customFormat="1" x14ac:dyDescent="0.2">
      <c r="B394" s="9"/>
    </row>
    <row r="395" spans="2:2" s="2" customFormat="1" x14ac:dyDescent="0.2">
      <c r="B395" s="9"/>
    </row>
    <row r="396" spans="2:2" s="2" customFormat="1" x14ac:dyDescent="0.2">
      <c r="B396" s="9"/>
    </row>
    <row r="397" spans="2:2" s="2" customFormat="1" x14ac:dyDescent="0.2">
      <c r="B397" s="9"/>
    </row>
    <row r="398" spans="2:2" s="2" customFormat="1" x14ac:dyDescent="0.2">
      <c r="B398" s="9"/>
    </row>
    <row r="399" spans="2:2" s="2" customFormat="1" x14ac:dyDescent="0.2">
      <c r="B399" s="9"/>
    </row>
    <row r="400" spans="2:2" s="2" customFormat="1" x14ac:dyDescent="0.2">
      <c r="B400" s="67" t="s">
        <v>81</v>
      </c>
    </row>
    <row r="401" spans="1:25" s="68" customFormat="1" x14ac:dyDescent="0.2">
      <c r="A401" s="9"/>
      <c r="B401" s="9"/>
      <c r="C401" s="9" t="s">
        <v>82</v>
      </c>
      <c r="D401" s="9" t="s">
        <v>83</v>
      </c>
      <c r="E401" s="9" t="s">
        <v>84</v>
      </c>
      <c r="F401" s="9"/>
      <c r="G401" s="9"/>
      <c r="H401" s="9" t="s">
        <v>75</v>
      </c>
      <c r="I401" s="9"/>
      <c r="J401" s="9" t="s">
        <v>74</v>
      </c>
      <c r="K401" s="9"/>
      <c r="L401" s="9"/>
      <c r="M401" s="9"/>
      <c r="N401" s="9"/>
      <c r="O401" s="9"/>
      <c r="P401" s="9"/>
      <c r="Q401" s="9"/>
      <c r="R401" s="9"/>
      <c r="S401" s="9"/>
      <c r="T401" s="9"/>
      <c r="U401" s="9"/>
      <c r="V401" s="9"/>
      <c r="W401" s="9"/>
      <c r="X401" s="9"/>
      <c r="Y401" s="9"/>
    </row>
    <row r="402" spans="1:25" x14ac:dyDescent="0.2">
      <c r="B402" s="9"/>
      <c r="C402" s="69" t="s">
        <v>78</v>
      </c>
      <c r="D402" s="69" t="s">
        <v>78</v>
      </c>
      <c r="E402" s="69" t="s">
        <v>78</v>
      </c>
      <c r="F402" s="2"/>
      <c r="G402" s="2"/>
      <c r="H402" s="69" t="s">
        <v>78</v>
      </c>
      <c r="J402" s="2"/>
      <c r="K402" s="2"/>
      <c r="L402" s="2"/>
      <c r="M402" s="2"/>
      <c r="N402" s="2"/>
      <c r="O402" s="2"/>
      <c r="P402" s="2"/>
    </row>
    <row r="403" spans="1:25" x14ac:dyDescent="0.2">
      <c r="B403" s="9"/>
      <c r="C403" s="17" t="s">
        <v>85</v>
      </c>
      <c r="D403" s="2" t="s">
        <v>86</v>
      </c>
      <c r="E403" s="2" t="s">
        <v>87</v>
      </c>
      <c r="F403" s="2"/>
      <c r="G403" s="2"/>
      <c r="H403" s="2" t="s">
        <v>88</v>
      </c>
      <c r="J403" s="2" t="s">
        <v>89</v>
      </c>
      <c r="K403" s="2"/>
      <c r="L403" s="2"/>
      <c r="M403" s="2"/>
      <c r="N403" s="2"/>
      <c r="O403" s="2"/>
      <c r="P403" s="2"/>
    </row>
    <row r="404" spans="1:25" x14ac:dyDescent="0.2">
      <c r="B404" s="9"/>
      <c r="C404" s="2" t="s">
        <v>90</v>
      </c>
      <c r="D404" s="2" t="s">
        <v>91</v>
      </c>
      <c r="E404" s="2" t="s">
        <v>92</v>
      </c>
      <c r="F404" s="2"/>
      <c r="G404" s="2"/>
      <c r="H404" s="2" t="s">
        <v>93</v>
      </c>
      <c r="J404" s="2" t="s">
        <v>94</v>
      </c>
      <c r="K404" s="2"/>
      <c r="L404" s="2"/>
      <c r="M404" s="2"/>
      <c r="N404" s="2"/>
      <c r="O404" s="2"/>
      <c r="P404" s="2"/>
    </row>
    <row r="405" spans="1:25" x14ac:dyDescent="0.2">
      <c r="B405" s="9"/>
      <c r="C405" s="2" t="s">
        <v>95</v>
      </c>
      <c r="D405" s="2" t="s">
        <v>96</v>
      </c>
      <c r="E405" s="2" t="s">
        <v>97</v>
      </c>
      <c r="F405" s="2"/>
      <c r="G405" s="2"/>
      <c r="H405" s="2" t="s">
        <v>98</v>
      </c>
      <c r="J405" s="2"/>
      <c r="K405" s="2"/>
      <c r="L405" s="2"/>
      <c r="M405" s="2"/>
      <c r="N405" s="2"/>
      <c r="O405" s="2"/>
      <c r="P405" s="2"/>
    </row>
    <row r="406" spans="1:25" x14ac:dyDescent="0.2">
      <c r="B406" s="9"/>
      <c r="C406" s="2" t="s">
        <v>99</v>
      </c>
      <c r="D406" s="2" t="s">
        <v>100</v>
      </c>
      <c r="E406" s="2" t="s">
        <v>101</v>
      </c>
      <c r="F406" s="2"/>
      <c r="G406" s="2"/>
      <c r="H406" s="2" t="s">
        <v>102</v>
      </c>
      <c r="J406" s="2"/>
      <c r="K406" s="2"/>
      <c r="L406" s="2"/>
      <c r="M406" s="2"/>
      <c r="N406" s="2"/>
      <c r="O406" s="2"/>
      <c r="P406" s="2"/>
    </row>
    <row r="407" spans="1:25" x14ac:dyDescent="0.2">
      <c r="B407" s="9"/>
      <c r="C407" s="2" t="s">
        <v>103</v>
      </c>
      <c r="D407" s="2"/>
      <c r="E407" s="2" t="s">
        <v>104</v>
      </c>
      <c r="F407" s="2"/>
      <c r="G407" s="2"/>
      <c r="H407" s="2" t="s">
        <v>104</v>
      </c>
      <c r="J407" s="2"/>
      <c r="K407" s="2"/>
      <c r="L407" s="2"/>
      <c r="M407" s="2"/>
      <c r="N407" s="2"/>
      <c r="O407" s="2"/>
      <c r="P407" s="2"/>
    </row>
    <row r="408" spans="1:25" x14ac:dyDescent="0.2">
      <c r="B408" s="9"/>
      <c r="C408" s="2" t="s">
        <v>105</v>
      </c>
      <c r="D408" s="2"/>
      <c r="E408" s="2"/>
      <c r="F408" s="2"/>
      <c r="G408" s="2"/>
      <c r="H408" s="2"/>
      <c r="J408" s="2"/>
      <c r="K408" s="2"/>
      <c r="L408" s="2"/>
      <c r="M408" s="2"/>
      <c r="N408" s="2"/>
      <c r="O408" s="2"/>
      <c r="P408" s="2"/>
    </row>
    <row r="409" spans="1:25" x14ac:dyDescent="0.2">
      <c r="B409" s="9"/>
      <c r="C409" s="2" t="s">
        <v>106</v>
      </c>
      <c r="D409" s="2"/>
      <c r="E409" s="2"/>
      <c r="F409" s="2"/>
      <c r="G409" s="2"/>
      <c r="H409" s="2"/>
      <c r="J409" s="2"/>
      <c r="K409" s="2"/>
      <c r="L409" s="2"/>
      <c r="M409" s="2"/>
      <c r="N409" s="2"/>
      <c r="O409" s="2"/>
      <c r="P409" s="2"/>
    </row>
    <row r="410" spans="1:25" x14ac:dyDescent="0.2">
      <c r="B410" s="9"/>
      <c r="C410" s="2" t="s">
        <v>107</v>
      </c>
      <c r="D410" s="2"/>
      <c r="E410" s="2"/>
      <c r="F410" s="2"/>
      <c r="G410" s="2"/>
      <c r="H410" s="2"/>
      <c r="J410" s="2"/>
      <c r="K410" s="2"/>
      <c r="L410" s="2"/>
      <c r="M410" s="2"/>
      <c r="N410" s="2"/>
      <c r="O410" s="2"/>
      <c r="P410" s="2"/>
    </row>
    <row r="411" spans="1:25" x14ac:dyDescent="0.2">
      <c r="B411" s="9"/>
      <c r="C411" s="17" t="s">
        <v>108</v>
      </c>
      <c r="D411" s="2"/>
      <c r="E411" s="2"/>
      <c r="F411" s="2"/>
      <c r="G411" s="2"/>
      <c r="H411" s="2"/>
      <c r="J411" s="2"/>
      <c r="K411" s="2"/>
      <c r="L411" s="2"/>
      <c r="M411" s="2"/>
      <c r="N411" s="2"/>
      <c r="O411" s="2"/>
      <c r="P411" s="2"/>
    </row>
    <row r="412" spans="1:25" x14ac:dyDescent="0.2">
      <c r="B412" s="9"/>
    </row>
    <row r="413" spans="1:25" x14ac:dyDescent="0.2">
      <c r="B413" s="9"/>
    </row>
    <row r="414" spans="1:25" x14ac:dyDescent="0.2">
      <c r="B414" s="9"/>
    </row>
    <row r="415" spans="1:25" x14ac:dyDescent="0.2">
      <c r="B415" s="9"/>
    </row>
    <row r="416" spans="1:25" x14ac:dyDescent="0.2">
      <c r="B416" s="9"/>
    </row>
    <row r="417" spans="2:2" x14ac:dyDescent="0.2">
      <c r="B417" s="9"/>
    </row>
    <row r="418" spans="2:2" x14ac:dyDescent="0.2">
      <c r="B418" s="9"/>
    </row>
    <row r="419" spans="2:2" x14ac:dyDescent="0.2">
      <c r="B419" s="9"/>
    </row>
    <row r="420" spans="2:2" x14ac:dyDescent="0.2">
      <c r="B420" s="9"/>
    </row>
    <row r="421" spans="2:2" x14ac:dyDescent="0.2">
      <c r="B421" s="9"/>
    </row>
    <row r="422" spans="2:2" x14ac:dyDescent="0.2">
      <c r="B422" s="9"/>
    </row>
    <row r="423" spans="2:2" x14ac:dyDescent="0.2">
      <c r="B423" s="9"/>
    </row>
    <row r="424" spans="2:2" x14ac:dyDescent="0.2">
      <c r="B424" s="9"/>
    </row>
    <row r="425" spans="2:2" x14ac:dyDescent="0.2">
      <c r="B425" s="9"/>
    </row>
    <row r="426" spans="2:2" x14ac:dyDescent="0.2">
      <c r="B426" s="9"/>
    </row>
    <row r="427" spans="2:2" x14ac:dyDescent="0.2">
      <c r="B427" s="9"/>
    </row>
    <row r="428" spans="2:2" x14ac:dyDescent="0.2">
      <c r="B428" s="9"/>
    </row>
    <row r="429" spans="2:2" x14ac:dyDescent="0.2">
      <c r="B429" s="9"/>
    </row>
    <row r="430" spans="2:2" x14ac:dyDescent="0.2">
      <c r="B430" s="9"/>
    </row>
    <row r="431" spans="2:2" x14ac:dyDescent="0.2">
      <c r="B431" s="9"/>
    </row>
    <row r="432" spans="2:2" x14ac:dyDescent="0.2">
      <c r="B432" s="9"/>
    </row>
    <row r="433" spans="2:2" x14ac:dyDescent="0.2">
      <c r="B433" s="9"/>
    </row>
    <row r="434" spans="2:2" x14ac:dyDescent="0.2">
      <c r="B434" s="9"/>
    </row>
    <row r="435" spans="2:2" x14ac:dyDescent="0.2">
      <c r="B435" s="9"/>
    </row>
    <row r="436" spans="2:2" x14ac:dyDescent="0.2">
      <c r="B436" s="9"/>
    </row>
    <row r="437" spans="2:2" x14ac:dyDescent="0.2">
      <c r="B437" s="9"/>
    </row>
    <row r="438" spans="2:2" x14ac:dyDescent="0.2">
      <c r="B438" s="9"/>
    </row>
    <row r="439" spans="2:2" x14ac:dyDescent="0.2">
      <c r="B439" s="9"/>
    </row>
    <row r="440" spans="2:2" x14ac:dyDescent="0.2">
      <c r="B440" s="9"/>
    </row>
    <row r="441" spans="2:2" x14ac:dyDescent="0.2">
      <c r="B441" s="9"/>
    </row>
    <row r="442" spans="2:2" x14ac:dyDescent="0.2">
      <c r="B442" s="9"/>
    </row>
    <row r="443" spans="2:2" x14ac:dyDescent="0.2">
      <c r="B443" s="9"/>
    </row>
    <row r="444" spans="2:2" x14ac:dyDescent="0.2">
      <c r="B444" s="9"/>
    </row>
    <row r="445" spans="2:2" x14ac:dyDescent="0.2">
      <c r="B445" s="9"/>
    </row>
    <row r="446" spans="2:2" x14ac:dyDescent="0.2">
      <c r="B446" s="9"/>
    </row>
    <row r="447" spans="2:2" x14ac:dyDescent="0.2">
      <c r="B447" s="9"/>
    </row>
    <row r="448" spans="2:2" x14ac:dyDescent="0.2">
      <c r="B448" s="9"/>
    </row>
    <row r="449" spans="2:2" x14ac:dyDescent="0.2">
      <c r="B449" s="9"/>
    </row>
    <row r="450" spans="2:2" x14ac:dyDescent="0.2">
      <c r="B450" s="9"/>
    </row>
    <row r="451" spans="2:2" x14ac:dyDescent="0.2">
      <c r="B451" s="9"/>
    </row>
    <row r="452" spans="2:2" x14ac:dyDescent="0.2">
      <c r="B452" s="9"/>
    </row>
    <row r="453" spans="2:2" x14ac:dyDescent="0.2">
      <c r="B453" s="9"/>
    </row>
    <row r="454" spans="2:2" x14ac:dyDescent="0.2">
      <c r="B454" s="9"/>
    </row>
    <row r="455" spans="2:2" x14ac:dyDescent="0.2">
      <c r="B455" s="9"/>
    </row>
    <row r="456" spans="2:2" x14ac:dyDescent="0.2">
      <c r="B456" s="9"/>
    </row>
    <row r="457" spans="2:2" x14ac:dyDescent="0.2">
      <c r="B457" s="9"/>
    </row>
    <row r="458" spans="2:2" x14ac:dyDescent="0.2">
      <c r="B458" s="9"/>
    </row>
    <row r="459" spans="2:2" x14ac:dyDescent="0.2">
      <c r="B459" s="9"/>
    </row>
    <row r="460" spans="2:2" x14ac:dyDescent="0.2">
      <c r="B460" s="9"/>
    </row>
    <row r="461" spans="2:2" x14ac:dyDescent="0.2">
      <c r="B461" s="9"/>
    </row>
    <row r="462" spans="2:2" x14ac:dyDescent="0.2">
      <c r="B462" s="9"/>
    </row>
    <row r="463" spans="2:2" x14ac:dyDescent="0.2">
      <c r="B463" s="9"/>
    </row>
    <row r="464" spans="2:2" x14ac:dyDescent="0.2">
      <c r="B464" s="9"/>
    </row>
    <row r="465" spans="2:2" x14ac:dyDescent="0.2">
      <c r="B465" s="9"/>
    </row>
    <row r="466" spans="2:2" x14ac:dyDescent="0.2">
      <c r="B466" s="9"/>
    </row>
    <row r="467" spans="2:2" x14ac:dyDescent="0.2">
      <c r="B467" s="9"/>
    </row>
    <row r="468" spans="2:2" x14ac:dyDescent="0.2">
      <c r="B468" s="9"/>
    </row>
    <row r="469" spans="2:2" x14ac:dyDescent="0.2">
      <c r="B469" s="9"/>
    </row>
    <row r="470" spans="2:2" x14ac:dyDescent="0.2">
      <c r="B470" s="9"/>
    </row>
    <row r="471" spans="2:2" x14ac:dyDescent="0.2">
      <c r="B471" s="9"/>
    </row>
    <row r="472" spans="2:2" x14ac:dyDescent="0.2">
      <c r="B472" s="9"/>
    </row>
    <row r="473" spans="2:2" x14ac:dyDescent="0.2">
      <c r="B473" s="9"/>
    </row>
    <row r="474" spans="2:2" x14ac:dyDescent="0.2">
      <c r="B474" s="9"/>
    </row>
    <row r="475" spans="2:2" x14ac:dyDescent="0.2">
      <c r="B475" s="9"/>
    </row>
    <row r="476" spans="2:2" x14ac:dyDescent="0.2">
      <c r="B476" s="9"/>
    </row>
    <row r="477" spans="2:2" x14ac:dyDescent="0.2">
      <c r="B477" s="9"/>
    </row>
    <row r="478" spans="2:2" x14ac:dyDescent="0.2">
      <c r="B478" s="9"/>
    </row>
    <row r="479" spans="2:2" x14ac:dyDescent="0.2">
      <c r="B479" s="9"/>
    </row>
    <row r="480" spans="2:2" x14ac:dyDescent="0.2">
      <c r="B480" s="9"/>
    </row>
    <row r="481" spans="2:2" x14ac:dyDescent="0.2">
      <c r="B481" s="9"/>
    </row>
    <row r="482" spans="2:2" x14ac:dyDescent="0.2">
      <c r="B482" s="9"/>
    </row>
    <row r="483" spans="2:2" x14ac:dyDescent="0.2">
      <c r="B483" s="9"/>
    </row>
    <row r="484" spans="2:2" x14ac:dyDescent="0.2">
      <c r="B484" s="9"/>
    </row>
    <row r="485" spans="2:2" x14ac:dyDescent="0.2">
      <c r="B485" s="9"/>
    </row>
    <row r="486" spans="2:2" x14ac:dyDescent="0.2">
      <c r="B486" s="9"/>
    </row>
    <row r="487" spans="2:2" x14ac:dyDescent="0.2">
      <c r="B487" s="9"/>
    </row>
    <row r="488" spans="2:2" x14ac:dyDescent="0.2">
      <c r="B488" s="9"/>
    </row>
    <row r="489" spans="2:2" x14ac:dyDescent="0.2">
      <c r="B489" s="9"/>
    </row>
    <row r="490" spans="2:2" x14ac:dyDescent="0.2">
      <c r="B490" s="9"/>
    </row>
    <row r="491" spans="2:2" x14ac:dyDescent="0.2">
      <c r="B491" s="9"/>
    </row>
    <row r="492" spans="2:2" x14ac:dyDescent="0.2">
      <c r="B492" s="9"/>
    </row>
    <row r="493" spans="2:2" x14ac:dyDescent="0.2">
      <c r="B493" s="9"/>
    </row>
    <row r="494" spans="2:2" x14ac:dyDescent="0.2">
      <c r="B494" s="9"/>
    </row>
    <row r="495" spans="2:2" x14ac:dyDescent="0.2">
      <c r="B495" s="9"/>
    </row>
    <row r="496" spans="2:2" x14ac:dyDescent="0.2">
      <c r="B496" s="9"/>
    </row>
    <row r="497" spans="2:2" x14ac:dyDescent="0.2">
      <c r="B497" s="9"/>
    </row>
    <row r="498" spans="2:2" x14ac:dyDescent="0.2">
      <c r="B498" s="9"/>
    </row>
    <row r="499" spans="2:2" x14ac:dyDescent="0.2">
      <c r="B499" s="9"/>
    </row>
    <row r="500" spans="2:2" x14ac:dyDescent="0.2">
      <c r="B500" s="9"/>
    </row>
    <row r="501" spans="2:2" x14ac:dyDescent="0.2">
      <c r="B501" s="9"/>
    </row>
    <row r="502" spans="2:2" x14ac:dyDescent="0.2">
      <c r="B502" s="9"/>
    </row>
    <row r="503" spans="2:2" x14ac:dyDescent="0.2">
      <c r="B503" s="9"/>
    </row>
    <row r="504" spans="2:2" x14ac:dyDescent="0.2">
      <c r="B504" s="9"/>
    </row>
    <row r="505" spans="2:2" x14ac:dyDescent="0.2">
      <c r="B505" s="9"/>
    </row>
    <row r="506" spans="2:2" x14ac:dyDescent="0.2">
      <c r="B506" s="9"/>
    </row>
    <row r="507" spans="2:2" x14ac:dyDescent="0.2">
      <c r="B507" s="9"/>
    </row>
    <row r="508" spans="2:2" x14ac:dyDescent="0.2">
      <c r="B508" s="9"/>
    </row>
    <row r="509" spans="2:2" x14ac:dyDescent="0.2">
      <c r="B509" s="9"/>
    </row>
    <row r="510" spans="2:2" x14ac:dyDescent="0.2">
      <c r="B510" s="9"/>
    </row>
    <row r="511" spans="2:2" x14ac:dyDescent="0.2">
      <c r="B511" s="9"/>
    </row>
    <row r="512" spans="2:2" x14ac:dyDescent="0.2">
      <c r="B512" s="9"/>
    </row>
    <row r="513" spans="2:2" x14ac:dyDescent="0.2">
      <c r="B513" s="9"/>
    </row>
    <row r="514" spans="2:2" x14ac:dyDescent="0.2">
      <c r="B514" s="9"/>
    </row>
    <row r="515" spans="2:2" x14ac:dyDescent="0.2">
      <c r="B515" s="9"/>
    </row>
    <row r="516" spans="2:2" x14ac:dyDescent="0.2">
      <c r="B516" s="9"/>
    </row>
    <row r="517" spans="2:2" x14ac:dyDescent="0.2">
      <c r="B517" s="9"/>
    </row>
    <row r="518" spans="2:2" x14ac:dyDescent="0.2">
      <c r="B518" s="9"/>
    </row>
    <row r="519" spans="2:2" x14ac:dyDescent="0.2">
      <c r="B519" s="9"/>
    </row>
    <row r="520" spans="2:2" x14ac:dyDescent="0.2">
      <c r="B520" s="9"/>
    </row>
    <row r="521" spans="2:2" x14ac:dyDescent="0.2">
      <c r="B521" s="9"/>
    </row>
    <row r="522" spans="2:2" x14ac:dyDescent="0.2">
      <c r="B522" s="9"/>
    </row>
    <row r="523" spans="2:2" x14ac:dyDescent="0.2">
      <c r="B523" s="9"/>
    </row>
    <row r="524" spans="2:2" x14ac:dyDescent="0.2">
      <c r="B524" s="9"/>
    </row>
    <row r="525" spans="2:2" x14ac:dyDescent="0.2">
      <c r="B525" s="9"/>
    </row>
    <row r="526" spans="2:2" x14ac:dyDescent="0.2">
      <c r="B526" s="9"/>
    </row>
    <row r="527" spans="2:2" x14ac:dyDescent="0.2">
      <c r="B527" s="9"/>
    </row>
    <row r="528" spans="2:2" x14ac:dyDescent="0.2">
      <c r="B528" s="9"/>
    </row>
    <row r="529" spans="2:2" x14ac:dyDescent="0.2">
      <c r="B529" s="9"/>
    </row>
    <row r="530" spans="2:2" x14ac:dyDescent="0.2">
      <c r="B530" s="9"/>
    </row>
    <row r="531" spans="2:2" x14ac:dyDescent="0.2">
      <c r="B531" s="9"/>
    </row>
    <row r="532" spans="2:2" x14ac:dyDescent="0.2">
      <c r="B532" s="9"/>
    </row>
    <row r="533" spans="2:2" x14ac:dyDescent="0.2">
      <c r="B533" s="9"/>
    </row>
    <row r="534" spans="2:2" x14ac:dyDescent="0.2">
      <c r="B534" s="9"/>
    </row>
    <row r="535" spans="2:2" x14ac:dyDescent="0.2">
      <c r="B535" s="9"/>
    </row>
    <row r="536" spans="2:2" x14ac:dyDescent="0.2">
      <c r="B536" s="9"/>
    </row>
    <row r="537" spans="2:2" x14ac:dyDescent="0.2">
      <c r="B537" s="9"/>
    </row>
    <row r="538" spans="2:2" x14ac:dyDescent="0.2">
      <c r="B538" s="9"/>
    </row>
    <row r="539" spans="2:2" x14ac:dyDescent="0.2">
      <c r="B539" s="9"/>
    </row>
    <row r="540" spans="2:2" x14ac:dyDescent="0.2">
      <c r="B540" s="9"/>
    </row>
    <row r="541" spans="2:2" x14ac:dyDescent="0.2">
      <c r="B541" s="9"/>
    </row>
    <row r="542" spans="2:2" x14ac:dyDescent="0.2">
      <c r="B542" s="9"/>
    </row>
    <row r="543" spans="2:2" x14ac:dyDescent="0.2">
      <c r="B543" s="9"/>
    </row>
    <row r="544" spans="2:2" x14ac:dyDescent="0.2">
      <c r="B544" s="9"/>
    </row>
    <row r="545" spans="2:2" x14ac:dyDescent="0.2">
      <c r="B545" s="9"/>
    </row>
    <row r="546" spans="2:2" x14ac:dyDescent="0.2">
      <c r="B546" s="9"/>
    </row>
    <row r="547" spans="2:2" x14ac:dyDescent="0.2">
      <c r="B547" s="9"/>
    </row>
    <row r="548" spans="2:2" x14ac:dyDescent="0.2">
      <c r="B548" s="9"/>
    </row>
    <row r="549" spans="2:2" x14ac:dyDescent="0.2">
      <c r="B549" s="9"/>
    </row>
    <row r="550" spans="2:2" x14ac:dyDescent="0.2">
      <c r="B550" s="9"/>
    </row>
    <row r="551" spans="2:2" x14ac:dyDescent="0.2">
      <c r="B551" s="9"/>
    </row>
    <row r="552" spans="2:2" x14ac:dyDescent="0.2">
      <c r="B552" s="9"/>
    </row>
    <row r="553" spans="2:2" x14ac:dyDescent="0.2">
      <c r="B553" s="9"/>
    </row>
    <row r="554" spans="2:2" x14ac:dyDescent="0.2">
      <c r="B554" s="9"/>
    </row>
    <row r="555" spans="2:2" x14ac:dyDescent="0.2">
      <c r="B555" s="9"/>
    </row>
    <row r="556" spans="2:2" x14ac:dyDescent="0.2">
      <c r="B556" s="9"/>
    </row>
    <row r="557" spans="2:2" x14ac:dyDescent="0.2">
      <c r="B557" s="9"/>
    </row>
    <row r="558" spans="2:2" x14ac:dyDescent="0.2">
      <c r="B558" s="9"/>
    </row>
    <row r="559" spans="2:2" x14ac:dyDescent="0.2">
      <c r="B559" s="9"/>
    </row>
    <row r="560" spans="2:2" x14ac:dyDescent="0.2">
      <c r="B560" s="9"/>
    </row>
    <row r="561" spans="2:2" x14ac:dyDescent="0.2">
      <c r="B561" s="9"/>
    </row>
    <row r="562" spans="2:2" x14ac:dyDescent="0.2">
      <c r="B562" s="9"/>
    </row>
    <row r="563" spans="2:2" x14ac:dyDescent="0.2">
      <c r="B563" s="9"/>
    </row>
    <row r="564" spans="2:2" x14ac:dyDescent="0.2">
      <c r="B564" s="9"/>
    </row>
    <row r="565" spans="2:2" x14ac:dyDescent="0.2">
      <c r="B565" s="9"/>
    </row>
    <row r="566" spans="2:2" x14ac:dyDescent="0.2">
      <c r="B566" s="9"/>
    </row>
    <row r="567" spans="2:2" x14ac:dyDescent="0.2">
      <c r="B567" s="9"/>
    </row>
    <row r="568" spans="2:2" x14ac:dyDescent="0.2">
      <c r="B568" s="9"/>
    </row>
    <row r="569" spans="2:2" x14ac:dyDescent="0.2">
      <c r="B569" s="9"/>
    </row>
    <row r="570" spans="2:2" x14ac:dyDescent="0.2">
      <c r="B570" s="9"/>
    </row>
    <row r="571" spans="2:2" x14ac:dyDescent="0.2">
      <c r="B571" s="9"/>
    </row>
    <row r="572" spans="2:2" x14ac:dyDescent="0.2">
      <c r="B572" s="9"/>
    </row>
    <row r="573" spans="2:2" x14ac:dyDescent="0.2">
      <c r="B573" s="9"/>
    </row>
    <row r="574" spans="2:2" x14ac:dyDescent="0.2">
      <c r="B574" s="9"/>
    </row>
    <row r="575" spans="2:2" x14ac:dyDescent="0.2">
      <c r="B575" s="9"/>
    </row>
    <row r="576" spans="2:2" x14ac:dyDescent="0.2">
      <c r="B576" s="9"/>
    </row>
    <row r="577" spans="2:2" x14ac:dyDescent="0.2">
      <c r="B577" s="9"/>
    </row>
    <row r="578" spans="2:2" x14ac:dyDescent="0.2">
      <c r="B578" s="9"/>
    </row>
    <row r="579" spans="2:2" x14ac:dyDescent="0.2">
      <c r="B579" s="9"/>
    </row>
    <row r="580" spans="2:2" x14ac:dyDescent="0.2">
      <c r="B580" s="9"/>
    </row>
    <row r="581" spans="2:2" x14ac:dyDescent="0.2">
      <c r="B581" s="9"/>
    </row>
    <row r="582" spans="2:2" x14ac:dyDescent="0.2">
      <c r="B582" s="9"/>
    </row>
    <row r="583" spans="2:2" x14ac:dyDescent="0.2">
      <c r="B583" s="9"/>
    </row>
    <row r="584" spans="2:2" x14ac:dyDescent="0.2">
      <c r="B584" s="9"/>
    </row>
    <row r="585" spans="2:2" x14ac:dyDescent="0.2">
      <c r="B585" s="9"/>
    </row>
    <row r="586" spans="2:2" x14ac:dyDescent="0.2">
      <c r="B586" s="9"/>
    </row>
    <row r="587" spans="2:2" x14ac:dyDescent="0.2">
      <c r="B587" s="9"/>
    </row>
    <row r="588" spans="2:2" x14ac:dyDescent="0.2">
      <c r="B588" s="9"/>
    </row>
    <row r="589" spans="2:2" x14ac:dyDescent="0.2">
      <c r="B589" s="9"/>
    </row>
    <row r="590" spans="2:2" x14ac:dyDescent="0.2">
      <c r="B590" s="9"/>
    </row>
    <row r="591" spans="2:2" x14ac:dyDescent="0.2">
      <c r="B591" s="9"/>
    </row>
    <row r="592" spans="2:2" x14ac:dyDescent="0.2">
      <c r="B592" s="9"/>
    </row>
    <row r="593" spans="2:2" x14ac:dyDescent="0.2">
      <c r="B593" s="9"/>
    </row>
    <row r="594" spans="2:2" x14ac:dyDescent="0.2">
      <c r="B594" s="9"/>
    </row>
    <row r="595" spans="2:2" x14ac:dyDescent="0.2">
      <c r="B595" s="9"/>
    </row>
    <row r="596" spans="2:2" x14ac:dyDescent="0.2">
      <c r="B596" s="9"/>
    </row>
    <row r="597" spans="2:2" x14ac:dyDescent="0.2">
      <c r="B597" s="9"/>
    </row>
    <row r="598" spans="2:2" x14ac:dyDescent="0.2">
      <c r="B598" s="9"/>
    </row>
    <row r="599" spans="2:2" x14ac:dyDescent="0.2">
      <c r="B599" s="9"/>
    </row>
    <row r="600" spans="2:2" x14ac:dyDescent="0.2">
      <c r="B600" s="9"/>
    </row>
    <row r="601" spans="2:2" x14ac:dyDescent="0.2">
      <c r="B601" s="9"/>
    </row>
    <row r="602" spans="2:2" x14ac:dyDescent="0.2">
      <c r="B602" s="9"/>
    </row>
    <row r="603" spans="2:2" x14ac:dyDescent="0.2">
      <c r="B603" s="9"/>
    </row>
    <row r="604" spans="2:2" x14ac:dyDescent="0.2">
      <c r="B604" s="9"/>
    </row>
    <row r="605" spans="2:2" x14ac:dyDescent="0.2">
      <c r="B605" s="9"/>
    </row>
    <row r="606" spans="2:2" x14ac:dyDescent="0.2">
      <c r="B606" s="9"/>
    </row>
    <row r="607" spans="2:2" x14ac:dyDescent="0.2">
      <c r="B607" s="9"/>
    </row>
    <row r="608" spans="2:2" x14ac:dyDescent="0.2">
      <c r="B608" s="9"/>
    </row>
    <row r="609" spans="2:2" x14ac:dyDescent="0.2">
      <c r="B609" s="9"/>
    </row>
    <row r="610" spans="2:2" x14ac:dyDescent="0.2">
      <c r="B610" s="9"/>
    </row>
    <row r="611" spans="2:2" x14ac:dyDescent="0.2">
      <c r="B611" s="9"/>
    </row>
    <row r="612" spans="2:2" x14ac:dyDescent="0.2">
      <c r="B612" s="9"/>
    </row>
    <row r="613" spans="2:2" x14ac:dyDescent="0.2">
      <c r="B613" s="9"/>
    </row>
    <row r="614" spans="2:2" x14ac:dyDescent="0.2">
      <c r="B614" s="9"/>
    </row>
    <row r="615" spans="2:2" x14ac:dyDescent="0.2">
      <c r="B615" s="9"/>
    </row>
    <row r="616" spans="2:2" x14ac:dyDescent="0.2">
      <c r="B616" s="9"/>
    </row>
    <row r="617" spans="2:2" x14ac:dyDescent="0.2">
      <c r="B617" s="9"/>
    </row>
    <row r="618" spans="2:2" x14ac:dyDescent="0.2">
      <c r="B618" s="9"/>
    </row>
    <row r="619" spans="2:2" x14ac:dyDescent="0.2">
      <c r="B619" s="9"/>
    </row>
    <row r="620" spans="2:2" x14ac:dyDescent="0.2">
      <c r="B620" s="9"/>
    </row>
    <row r="621" spans="2:2" x14ac:dyDescent="0.2">
      <c r="B621" s="9"/>
    </row>
    <row r="622" spans="2:2" x14ac:dyDescent="0.2">
      <c r="B622" s="9"/>
    </row>
    <row r="623" spans="2:2" x14ac:dyDescent="0.2">
      <c r="B623" s="9"/>
    </row>
    <row r="624" spans="2:2" x14ac:dyDescent="0.2">
      <c r="B624" s="9"/>
    </row>
    <row r="625" spans="2:2" x14ac:dyDescent="0.2">
      <c r="B625" s="9"/>
    </row>
    <row r="626" spans="2:2" x14ac:dyDescent="0.2">
      <c r="B626" s="9"/>
    </row>
    <row r="627" spans="2:2" x14ac:dyDescent="0.2">
      <c r="B627" s="9"/>
    </row>
    <row r="628" spans="2:2" x14ac:dyDescent="0.2">
      <c r="B628" s="9"/>
    </row>
    <row r="629" spans="2:2" x14ac:dyDescent="0.2">
      <c r="B629" s="9"/>
    </row>
    <row r="630" spans="2:2" x14ac:dyDescent="0.2">
      <c r="B630" s="9"/>
    </row>
    <row r="631" spans="2:2" x14ac:dyDescent="0.2">
      <c r="B631" s="9"/>
    </row>
    <row r="632" spans="2:2" x14ac:dyDescent="0.2">
      <c r="B632" s="9"/>
    </row>
    <row r="633" spans="2:2" x14ac:dyDescent="0.2">
      <c r="B633" s="9"/>
    </row>
    <row r="634" spans="2:2" x14ac:dyDescent="0.2">
      <c r="B634" s="9"/>
    </row>
    <row r="635" spans="2:2" x14ac:dyDescent="0.2">
      <c r="B635" s="9"/>
    </row>
    <row r="636" spans="2:2" x14ac:dyDescent="0.2">
      <c r="B636" s="9"/>
    </row>
    <row r="637" spans="2:2" x14ac:dyDescent="0.2">
      <c r="B637" s="9"/>
    </row>
    <row r="638" spans="2:2" x14ac:dyDescent="0.2">
      <c r="B638" s="9"/>
    </row>
    <row r="639" spans="2:2" x14ac:dyDescent="0.2">
      <c r="B639" s="9"/>
    </row>
    <row r="640" spans="2:2" x14ac:dyDescent="0.2">
      <c r="B640" s="9"/>
    </row>
    <row r="641" spans="2:2" x14ac:dyDescent="0.2">
      <c r="B641" s="9"/>
    </row>
    <row r="642" spans="2:2" x14ac:dyDescent="0.2">
      <c r="B642" s="9"/>
    </row>
    <row r="643" spans="2:2" x14ac:dyDescent="0.2">
      <c r="B643" s="9"/>
    </row>
    <row r="644" spans="2:2" x14ac:dyDescent="0.2">
      <c r="B644" s="9"/>
    </row>
    <row r="645" spans="2:2" x14ac:dyDescent="0.2">
      <c r="B645" s="9"/>
    </row>
    <row r="646" spans="2:2" x14ac:dyDescent="0.2">
      <c r="B646" s="9"/>
    </row>
    <row r="647" spans="2:2" x14ac:dyDescent="0.2">
      <c r="B647" s="9"/>
    </row>
    <row r="648" spans="2:2" x14ac:dyDescent="0.2">
      <c r="B648" s="9"/>
    </row>
    <row r="649" spans="2:2" x14ac:dyDescent="0.2">
      <c r="B649" s="9"/>
    </row>
    <row r="650" spans="2:2" x14ac:dyDescent="0.2">
      <c r="B650" s="9"/>
    </row>
  </sheetData>
  <sheetProtection formatCells="0" formatRows="0" insertRows="0" insertHyperlinks="0" deleteRows="0" selectLockedCells="1"/>
  <mergeCells count="110">
    <mergeCell ref="N273:P273"/>
    <mergeCell ref="N271:P271"/>
    <mergeCell ref="N272:P272"/>
    <mergeCell ref="N269:P269"/>
    <mergeCell ref="N264:P264"/>
    <mergeCell ref="N265:P265"/>
    <mergeCell ref="N266:P266"/>
    <mergeCell ref="N267:P267"/>
    <mergeCell ref="N268:P268"/>
    <mergeCell ref="N344:P344"/>
    <mergeCell ref="N285:P285"/>
    <mergeCell ref="N274:P274"/>
    <mergeCell ref="N275:P275"/>
    <mergeCell ref="N276:P276"/>
    <mergeCell ref="N277:P277"/>
    <mergeCell ref="N278:P278"/>
    <mergeCell ref="N279:P279"/>
    <mergeCell ref="N280:P280"/>
    <mergeCell ref="N281:P281"/>
    <mergeCell ref="N282:P282"/>
    <mergeCell ref="N283:P283"/>
    <mergeCell ref="N284:P284"/>
    <mergeCell ref="N286:P286"/>
    <mergeCell ref="N242:P242"/>
    <mergeCell ref="N243:P243"/>
    <mergeCell ref="N244:P244"/>
    <mergeCell ref="N245:P245"/>
    <mergeCell ref="N246:P246"/>
    <mergeCell ref="N247:P247"/>
    <mergeCell ref="N248:P248"/>
    <mergeCell ref="N249:P249"/>
    <mergeCell ref="N270:P270"/>
    <mergeCell ref="N250:P250"/>
    <mergeCell ref="N251:P251"/>
    <mergeCell ref="N252:P252"/>
    <mergeCell ref="N253:P253"/>
    <mergeCell ref="N254:P254"/>
    <mergeCell ref="N255:P255"/>
    <mergeCell ref="N256:P256"/>
    <mergeCell ref="N257:P257"/>
    <mergeCell ref="N258:P258"/>
    <mergeCell ref="N259:P259"/>
    <mergeCell ref="N260:P260"/>
    <mergeCell ref="N261:P261"/>
    <mergeCell ref="N262:P262"/>
    <mergeCell ref="N263:P263"/>
    <mergeCell ref="N241:P241"/>
    <mergeCell ref="N230:P230"/>
    <mergeCell ref="N231:P231"/>
    <mergeCell ref="N232:P232"/>
    <mergeCell ref="N233:P233"/>
    <mergeCell ref="N234:P234"/>
    <mergeCell ref="N235:P235"/>
    <mergeCell ref="N236:P236"/>
    <mergeCell ref="N237:P237"/>
    <mergeCell ref="N238:P238"/>
    <mergeCell ref="N239:P239"/>
    <mergeCell ref="N240:P240"/>
    <mergeCell ref="N228:P228"/>
    <mergeCell ref="N215:P215"/>
    <mergeCell ref="N216:P216"/>
    <mergeCell ref="N217:P217"/>
    <mergeCell ref="N218:P218"/>
    <mergeCell ref="N219:P219"/>
    <mergeCell ref="N220:P220"/>
    <mergeCell ref="N221:P221"/>
    <mergeCell ref="N222:P222"/>
    <mergeCell ref="N223:P223"/>
    <mergeCell ref="N224:P224"/>
    <mergeCell ref="B226:P226"/>
    <mergeCell ref="N214:P214"/>
    <mergeCell ref="B17:C17"/>
    <mergeCell ref="D17:E17"/>
    <mergeCell ref="B20:P20"/>
    <mergeCell ref="J22:P22"/>
    <mergeCell ref="J23:P23"/>
    <mergeCell ref="J206:P206"/>
    <mergeCell ref="J207:P207"/>
    <mergeCell ref="J208:P208"/>
    <mergeCell ref="J209:P209"/>
    <mergeCell ref="B212:P212"/>
    <mergeCell ref="J24:P24"/>
    <mergeCell ref="J25:P25"/>
    <mergeCell ref="J26:P26"/>
    <mergeCell ref="J86:P86"/>
    <mergeCell ref="J80:P80"/>
    <mergeCell ref="N229:P229"/>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s>
  <conditionalFormatting sqref="H215:H223 H230:H344">
    <cfRule type="cellIs" dxfId="4" priority="2" stopIfTrue="1" operator="equal">
      <formula>0</formula>
    </cfRule>
  </conditionalFormatting>
  <conditionalFormatting sqref="G215:G223 G230:G344">
    <cfRule type="cellIs" dxfId="3" priority="1" stopIfTrue="1" operator="equal">
      <formula>1</formula>
    </cfRule>
  </conditionalFormatting>
  <dataValidations count="7">
    <dataValidation type="list" allowBlank="1" showInputMessage="1" showErrorMessage="1" sqref="JH230:JH343 L230:L343 WLX983330:WLX983337 WCB983330:WCB983337 VSF983330:VSF983337 VIJ983330:VIJ983337 UYN983330:UYN983337 UOR983330:UOR983337 UEV983330:UEV983337 TUZ983330:TUZ983337 TLD983330:TLD983337 TBH983330:TBH983337 SRL983330:SRL983337 SHP983330:SHP983337 RXT983330:RXT983337 RNX983330:RNX983337 REB983330:REB983337 QUF983330:QUF983337 QKJ983330:QKJ983337 QAN983330:QAN983337 PQR983330:PQR983337 PGV983330:PGV983337 OWZ983330:OWZ983337 OND983330:OND983337 ODH983330:ODH983337 NTL983330:NTL983337 NJP983330:NJP983337 MZT983330:MZT983337 MPX983330:MPX983337 MGB983330:MGB983337 LWF983330:LWF983337 LMJ983330:LMJ983337 LCN983330:LCN983337 KSR983330:KSR983337 KIV983330:KIV983337 JYZ983330:JYZ983337 JPD983330:JPD983337 JFH983330:JFH983337 IVL983330:IVL983337 ILP983330:ILP983337 IBT983330:IBT983337 HRX983330:HRX983337 HIB983330:HIB983337 GYF983330:GYF983337 GOJ983330:GOJ983337 GEN983330:GEN983337 FUR983330:FUR983337 FKV983330:FKV983337 FAZ983330:FAZ983337 ERD983330:ERD983337 EHH983330:EHH983337 DXL983330:DXL983337 DNP983330:DNP983337 DDT983330:DDT983337 CTX983330:CTX983337 CKB983330:CKB983337 CAF983330:CAF983337 BQJ983330:BQJ983337 BGN983330:BGN983337 AWR983330:AWR983337 AMV983330:AMV983337 ACZ983330:ACZ983337 TD983330:TD983337 JH983330:JH983337 L983330:L983337 WVT917794:WVT917801 WLX917794:WLX917801 WCB917794:WCB917801 VSF917794:VSF917801 VIJ917794:VIJ917801 UYN917794:UYN917801 UOR917794:UOR917801 UEV917794:UEV917801 TUZ917794:TUZ917801 TLD917794:TLD917801 TBH917794:TBH917801 SRL917794:SRL917801 SHP917794:SHP917801 RXT917794:RXT917801 RNX917794:RNX917801 REB917794:REB917801 QUF917794:QUF917801 QKJ917794:QKJ917801 QAN917794:QAN917801 PQR917794:PQR917801 PGV917794:PGV917801 OWZ917794:OWZ917801 OND917794:OND917801 ODH917794:ODH917801 NTL917794:NTL917801 NJP917794:NJP917801 MZT917794:MZT917801 MPX917794:MPX917801 MGB917794:MGB917801 LWF917794:LWF917801 LMJ917794:LMJ917801 LCN917794:LCN917801 KSR917794:KSR917801 KIV917794:KIV917801 JYZ917794:JYZ917801 JPD917794:JPD917801 JFH917794:JFH917801 IVL917794:IVL917801 ILP917794:ILP917801 IBT917794:IBT917801 HRX917794:HRX917801 HIB917794:HIB917801 GYF917794:GYF917801 GOJ917794:GOJ917801 GEN917794:GEN917801 FUR917794:FUR917801 FKV917794:FKV917801 FAZ917794:FAZ917801 ERD917794:ERD917801 EHH917794:EHH917801 DXL917794:DXL917801 DNP917794:DNP917801 DDT917794:DDT917801 CTX917794:CTX917801 CKB917794:CKB917801 CAF917794:CAF917801 BQJ917794:BQJ917801 BGN917794:BGN917801 AWR917794:AWR917801 AMV917794:AMV917801 ACZ917794:ACZ917801 TD917794:TD917801 JH917794:JH917801 L917794:L917801 WVT852258:WVT852265 WLX852258:WLX852265 WCB852258:WCB852265 VSF852258:VSF852265 VIJ852258:VIJ852265 UYN852258:UYN852265 UOR852258:UOR852265 UEV852258:UEV852265 TUZ852258:TUZ852265 TLD852258:TLD852265 TBH852258:TBH852265 SRL852258:SRL852265 SHP852258:SHP852265 RXT852258:RXT852265 RNX852258:RNX852265 REB852258:REB852265 QUF852258:QUF852265 QKJ852258:QKJ852265 QAN852258:QAN852265 PQR852258:PQR852265 PGV852258:PGV852265 OWZ852258:OWZ852265 OND852258:OND852265 ODH852258:ODH852265 NTL852258:NTL852265 NJP852258:NJP852265 MZT852258:MZT852265 MPX852258:MPX852265 MGB852258:MGB852265 LWF852258:LWF852265 LMJ852258:LMJ852265 LCN852258:LCN852265 KSR852258:KSR852265 KIV852258:KIV852265 JYZ852258:JYZ852265 JPD852258:JPD852265 JFH852258:JFH852265 IVL852258:IVL852265 ILP852258:ILP852265 IBT852258:IBT852265 HRX852258:HRX852265 HIB852258:HIB852265 GYF852258:GYF852265 GOJ852258:GOJ852265 GEN852258:GEN852265 FUR852258:FUR852265 FKV852258:FKV852265 FAZ852258:FAZ852265 ERD852258:ERD852265 EHH852258:EHH852265 DXL852258:DXL852265 DNP852258:DNP852265 DDT852258:DDT852265 CTX852258:CTX852265 CKB852258:CKB852265 CAF852258:CAF852265 BQJ852258:BQJ852265 BGN852258:BGN852265 AWR852258:AWR852265 AMV852258:AMV852265 ACZ852258:ACZ852265 TD852258:TD852265 JH852258:JH852265 L852258:L852265 WVT786722:WVT786729 WLX786722:WLX786729 WCB786722:WCB786729 VSF786722:VSF786729 VIJ786722:VIJ786729 UYN786722:UYN786729 UOR786722:UOR786729 UEV786722:UEV786729 TUZ786722:TUZ786729 TLD786722:TLD786729 TBH786722:TBH786729 SRL786722:SRL786729 SHP786722:SHP786729 RXT786722:RXT786729 RNX786722:RNX786729 REB786722:REB786729 QUF786722:QUF786729 QKJ786722:QKJ786729 QAN786722:QAN786729 PQR786722:PQR786729 PGV786722:PGV786729 OWZ786722:OWZ786729 OND786722:OND786729 ODH786722:ODH786729 NTL786722:NTL786729 NJP786722:NJP786729 MZT786722:MZT786729 MPX786722:MPX786729 MGB786722:MGB786729 LWF786722:LWF786729 LMJ786722:LMJ786729 LCN786722:LCN786729 KSR786722:KSR786729 KIV786722:KIV786729 JYZ786722:JYZ786729 JPD786722:JPD786729 JFH786722:JFH786729 IVL786722:IVL786729 ILP786722:ILP786729 IBT786722:IBT786729 HRX786722:HRX786729 HIB786722:HIB786729 GYF786722:GYF786729 GOJ786722:GOJ786729 GEN786722:GEN786729 FUR786722:FUR786729 FKV786722:FKV786729 FAZ786722:FAZ786729 ERD786722:ERD786729 EHH786722:EHH786729 DXL786722:DXL786729 DNP786722:DNP786729 DDT786722:DDT786729 CTX786722:CTX786729 CKB786722:CKB786729 CAF786722:CAF786729 BQJ786722:BQJ786729 BGN786722:BGN786729 AWR786722:AWR786729 AMV786722:AMV786729 ACZ786722:ACZ786729 TD786722:TD786729 JH786722:JH786729 L786722:L786729 WVT721186:WVT721193 WLX721186:WLX721193 WCB721186:WCB721193 VSF721186:VSF721193 VIJ721186:VIJ721193 UYN721186:UYN721193 UOR721186:UOR721193 UEV721186:UEV721193 TUZ721186:TUZ721193 TLD721186:TLD721193 TBH721186:TBH721193 SRL721186:SRL721193 SHP721186:SHP721193 RXT721186:RXT721193 RNX721186:RNX721193 REB721186:REB721193 QUF721186:QUF721193 QKJ721186:QKJ721193 QAN721186:QAN721193 PQR721186:PQR721193 PGV721186:PGV721193 OWZ721186:OWZ721193 OND721186:OND721193 ODH721186:ODH721193 NTL721186:NTL721193 NJP721186:NJP721193 MZT721186:MZT721193 MPX721186:MPX721193 MGB721186:MGB721193 LWF721186:LWF721193 LMJ721186:LMJ721193 LCN721186:LCN721193 KSR721186:KSR721193 KIV721186:KIV721193 JYZ721186:JYZ721193 JPD721186:JPD721193 JFH721186:JFH721193 IVL721186:IVL721193 ILP721186:ILP721193 IBT721186:IBT721193 HRX721186:HRX721193 HIB721186:HIB721193 GYF721186:GYF721193 GOJ721186:GOJ721193 GEN721186:GEN721193 FUR721186:FUR721193 FKV721186:FKV721193 FAZ721186:FAZ721193 ERD721186:ERD721193 EHH721186:EHH721193 DXL721186:DXL721193 DNP721186:DNP721193 DDT721186:DDT721193 CTX721186:CTX721193 CKB721186:CKB721193 CAF721186:CAF721193 BQJ721186:BQJ721193 BGN721186:BGN721193 AWR721186:AWR721193 AMV721186:AMV721193 ACZ721186:ACZ721193 TD721186:TD721193 JH721186:JH721193 L721186:L721193 WVT655650:WVT655657 WLX655650:WLX655657 WCB655650:WCB655657 VSF655650:VSF655657 VIJ655650:VIJ655657 UYN655650:UYN655657 UOR655650:UOR655657 UEV655650:UEV655657 TUZ655650:TUZ655657 TLD655650:TLD655657 TBH655650:TBH655657 SRL655650:SRL655657 SHP655650:SHP655657 RXT655650:RXT655657 RNX655650:RNX655657 REB655650:REB655657 QUF655650:QUF655657 QKJ655650:QKJ655657 QAN655650:QAN655657 PQR655650:PQR655657 PGV655650:PGV655657 OWZ655650:OWZ655657 OND655650:OND655657 ODH655650:ODH655657 NTL655650:NTL655657 NJP655650:NJP655657 MZT655650:MZT655657 MPX655650:MPX655657 MGB655650:MGB655657 LWF655650:LWF655657 LMJ655650:LMJ655657 LCN655650:LCN655657 KSR655650:KSR655657 KIV655650:KIV655657 JYZ655650:JYZ655657 JPD655650:JPD655657 JFH655650:JFH655657 IVL655650:IVL655657 ILP655650:ILP655657 IBT655650:IBT655657 HRX655650:HRX655657 HIB655650:HIB655657 GYF655650:GYF655657 GOJ655650:GOJ655657 GEN655650:GEN655657 FUR655650:FUR655657 FKV655650:FKV655657 FAZ655650:FAZ655657 ERD655650:ERD655657 EHH655650:EHH655657 DXL655650:DXL655657 DNP655650:DNP655657 DDT655650:DDT655657 CTX655650:CTX655657 CKB655650:CKB655657 CAF655650:CAF655657 BQJ655650:BQJ655657 BGN655650:BGN655657 AWR655650:AWR655657 AMV655650:AMV655657 ACZ655650:ACZ655657 TD655650:TD655657 JH655650:JH655657 L655650:L655657 WVT590114:WVT590121 WLX590114:WLX590121 WCB590114:WCB590121 VSF590114:VSF590121 VIJ590114:VIJ590121 UYN590114:UYN590121 UOR590114:UOR590121 UEV590114:UEV590121 TUZ590114:TUZ590121 TLD590114:TLD590121 TBH590114:TBH590121 SRL590114:SRL590121 SHP590114:SHP590121 RXT590114:RXT590121 RNX590114:RNX590121 REB590114:REB590121 QUF590114:QUF590121 QKJ590114:QKJ590121 QAN590114:QAN590121 PQR590114:PQR590121 PGV590114:PGV590121 OWZ590114:OWZ590121 OND590114:OND590121 ODH590114:ODH590121 NTL590114:NTL590121 NJP590114:NJP590121 MZT590114:MZT590121 MPX590114:MPX590121 MGB590114:MGB590121 LWF590114:LWF590121 LMJ590114:LMJ590121 LCN590114:LCN590121 KSR590114:KSR590121 KIV590114:KIV590121 JYZ590114:JYZ590121 JPD590114:JPD590121 JFH590114:JFH590121 IVL590114:IVL590121 ILP590114:ILP590121 IBT590114:IBT590121 HRX590114:HRX590121 HIB590114:HIB590121 GYF590114:GYF590121 GOJ590114:GOJ590121 GEN590114:GEN590121 FUR590114:FUR590121 FKV590114:FKV590121 FAZ590114:FAZ590121 ERD590114:ERD590121 EHH590114:EHH590121 DXL590114:DXL590121 DNP590114:DNP590121 DDT590114:DDT590121 CTX590114:CTX590121 CKB590114:CKB590121 CAF590114:CAF590121 BQJ590114:BQJ590121 BGN590114:BGN590121 AWR590114:AWR590121 AMV590114:AMV590121 ACZ590114:ACZ590121 TD590114:TD590121 JH590114:JH590121 L590114:L590121 WVT524578:WVT524585 WLX524578:WLX524585 WCB524578:WCB524585 VSF524578:VSF524585 VIJ524578:VIJ524585 UYN524578:UYN524585 UOR524578:UOR524585 UEV524578:UEV524585 TUZ524578:TUZ524585 TLD524578:TLD524585 TBH524578:TBH524585 SRL524578:SRL524585 SHP524578:SHP524585 RXT524578:RXT524585 RNX524578:RNX524585 REB524578:REB524585 QUF524578:QUF524585 QKJ524578:QKJ524585 QAN524578:QAN524585 PQR524578:PQR524585 PGV524578:PGV524585 OWZ524578:OWZ524585 OND524578:OND524585 ODH524578:ODH524585 NTL524578:NTL524585 NJP524578:NJP524585 MZT524578:MZT524585 MPX524578:MPX524585 MGB524578:MGB524585 LWF524578:LWF524585 LMJ524578:LMJ524585 LCN524578:LCN524585 KSR524578:KSR524585 KIV524578:KIV524585 JYZ524578:JYZ524585 JPD524578:JPD524585 JFH524578:JFH524585 IVL524578:IVL524585 ILP524578:ILP524585 IBT524578:IBT524585 HRX524578:HRX524585 HIB524578:HIB524585 GYF524578:GYF524585 GOJ524578:GOJ524585 GEN524578:GEN524585 FUR524578:FUR524585 FKV524578:FKV524585 FAZ524578:FAZ524585 ERD524578:ERD524585 EHH524578:EHH524585 DXL524578:DXL524585 DNP524578:DNP524585 DDT524578:DDT524585 CTX524578:CTX524585 CKB524578:CKB524585 CAF524578:CAF524585 BQJ524578:BQJ524585 BGN524578:BGN524585 AWR524578:AWR524585 AMV524578:AMV524585 ACZ524578:ACZ524585 TD524578:TD524585 JH524578:JH524585 L524578:L524585 WVT459042:WVT459049 WLX459042:WLX459049 WCB459042:WCB459049 VSF459042:VSF459049 VIJ459042:VIJ459049 UYN459042:UYN459049 UOR459042:UOR459049 UEV459042:UEV459049 TUZ459042:TUZ459049 TLD459042:TLD459049 TBH459042:TBH459049 SRL459042:SRL459049 SHP459042:SHP459049 RXT459042:RXT459049 RNX459042:RNX459049 REB459042:REB459049 QUF459042:QUF459049 QKJ459042:QKJ459049 QAN459042:QAN459049 PQR459042:PQR459049 PGV459042:PGV459049 OWZ459042:OWZ459049 OND459042:OND459049 ODH459042:ODH459049 NTL459042:NTL459049 NJP459042:NJP459049 MZT459042:MZT459049 MPX459042:MPX459049 MGB459042:MGB459049 LWF459042:LWF459049 LMJ459042:LMJ459049 LCN459042:LCN459049 KSR459042:KSR459049 KIV459042:KIV459049 JYZ459042:JYZ459049 JPD459042:JPD459049 JFH459042:JFH459049 IVL459042:IVL459049 ILP459042:ILP459049 IBT459042:IBT459049 HRX459042:HRX459049 HIB459042:HIB459049 GYF459042:GYF459049 GOJ459042:GOJ459049 GEN459042:GEN459049 FUR459042:FUR459049 FKV459042:FKV459049 FAZ459042:FAZ459049 ERD459042:ERD459049 EHH459042:EHH459049 DXL459042:DXL459049 DNP459042:DNP459049 DDT459042:DDT459049 CTX459042:CTX459049 CKB459042:CKB459049 CAF459042:CAF459049 BQJ459042:BQJ459049 BGN459042:BGN459049 AWR459042:AWR459049 AMV459042:AMV459049 ACZ459042:ACZ459049 TD459042:TD459049 JH459042:JH459049 L459042:L459049 WVT393506:WVT393513 WLX393506:WLX393513 WCB393506:WCB393513 VSF393506:VSF393513 VIJ393506:VIJ393513 UYN393506:UYN393513 UOR393506:UOR393513 UEV393506:UEV393513 TUZ393506:TUZ393513 TLD393506:TLD393513 TBH393506:TBH393513 SRL393506:SRL393513 SHP393506:SHP393513 RXT393506:RXT393513 RNX393506:RNX393513 REB393506:REB393513 QUF393506:QUF393513 QKJ393506:QKJ393513 QAN393506:QAN393513 PQR393506:PQR393513 PGV393506:PGV393513 OWZ393506:OWZ393513 OND393506:OND393513 ODH393506:ODH393513 NTL393506:NTL393513 NJP393506:NJP393513 MZT393506:MZT393513 MPX393506:MPX393513 MGB393506:MGB393513 LWF393506:LWF393513 LMJ393506:LMJ393513 LCN393506:LCN393513 KSR393506:KSR393513 KIV393506:KIV393513 JYZ393506:JYZ393513 JPD393506:JPD393513 JFH393506:JFH393513 IVL393506:IVL393513 ILP393506:ILP393513 IBT393506:IBT393513 HRX393506:HRX393513 HIB393506:HIB393513 GYF393506:GYF393513 GOJ393506:GOJ393513 GEN393506:GEN393513 FUR393506:FUR393513 FKV393506:FKV393513 FAZ393506:FAZ393513 ERD393506:ERD393513 EHH393506:EHH393513 DXL393506:DXL393513 DNP393506:DNP393513 DDT393506:DDT393513 CTX393506:CTX393513 CKB393506:CKB393513 CAF393506:CAF393513 BQJ393506:BQJ393513 BGN393506:BGN393513 AWR393506:AWR393513 AMV393506:AMV393513 ACZ393506:ACZ393513 TD393506:TD393513 JH393506:JH393513 L393506:L393513 WVT327970:WVT327977 WLX327970:WLX327977 WCB327970:WCB327977 VSF327970:VSF327977 VIJ327970:VIJ327977 UYN327970:UYN327977 UOR327970:UOR327977 UEV327970:UEV327977 TUZ327970:TUZ327977 TLD327970:TLD327977 TBH327970:TBH327977 SRL327970:SRL327977 SHP327970:SHP327977 RXT327970:RXT327977 RNX327970:RNX327977 REB327970:REB327977 QUF327970:QUF327977 QKJ327970:QKJ327977 QAN327970:QAN327977 PQR327970:PQR327977 PGV327970:PGV327977 OWZ327970:OWZ327977 OND327970:OND327977 ODH327970:ODH327977 NTL327970:NTL327977 NJP327970:NJP327977 MZT327970:MZT327977 MPX327970:MPX327977 MGB327970:MGB327977 LWF327970:LWF327977 LMJ327970:LMJ327977 LCN327970:LCN327977 KSR327970:KSR327977 KIV327970:KIV327977 JYZ327970:JYZ327977 JPD327970:JPD327977 JFH327970:JFH327977 IVL327970:IVL327977 ILP327970:ILP327977 IBT327970:IBT327977 HRX327970:HRX327977 HIB327970:HIB327977 GYF327970:GYF327977 GOJ327970:GOJ327977 GEN327970:GEN327977 FUR327970:FUR327977 FKV327970:FKV327977 FAZ327970:FAZ327977 ERD327970:ERD327977 EHH327970:EHH327977 DXL327970:DXL327977 DNP327970:DNP327977 DDT327970:DDT327977 CTX327970:CTX327977 CKB327970:CKB327977 CAF327970:CAF327977 BQJ327970:BQJ327977 BGN327970:BGN327977 AWR327970:AWR327977 AMV327970:AMV327977 ACZ327970:ACZ327977 TD327970:TD327977 JH327970:JH327977 L327970:L327977 WVT262434:WVT262441 WLX262434:WLX262441 WCB262434:WCB262441 VSF262434:VSF262441 VIJ262434:VIJ262441 UYN262434:UYN262441 UOR262434:UOR262441 UEV262434:UEV262441 TUZ262434:TUZ262441 TLD262434:TLD262441 TBH262434:TBH262441 SRL262434:SRL262441 SHP262434:SHP262441 RXT262434:RXT262441 RNX262434:RNX262441 REB262434:REB262441 QUF262434:QUF262441 QKJ262434:QKJ262441 QAN262434:QAN262441 PQR262434:PQR262441 PGV262434:PGV262441 OWZ262434:OWZ262441 OND262434:OND262441 ODH262434:ODH262441 NTL262434:NTL262441 NJP262434:NJP262441 MZT262434:MZT262441 MPX262434:MPX262441 MGB262434:MGB262441 LWF262434:LWF262441 LMJ262434:LMJ262441 LCN262434:LCN262441 KSR262434:KSR262441 KIV262434:KIV262441 JYZ262434:JYZ262441 JPD262434:JPD262441 JFH262434:JFH262441 IVL262434:IVL262441 ILP262434:ILP262441 IBT262434:IBT262441 HRX262434:HRX262441 HIB262434:HIB262441 GYF262434:GYF262441 GOJ262434:GOJ262441 GEN262434:GEN262441 FUR262434:FUR262441 FKV262434:FKV262441 FAZ262434:FAZ262441 ERD262434:ERD262441 EHH262434:EHH262441 DXL262434:DXL262441 DNP262434:DNP262441 DDT262434:DDT262441 CTX262434:CTX262441 CKB262434:CKB262441 CAF262434:CAF262441 BQJ262434:BQJ262441 BGN262434:BGN262441 AWR262434:AWR262441 AMV262434:AMV262441 ACZ262434:ACZ262441 TD262434:TD262441 JH262434:JH262441 L262434:L262441 WVT196898:WVT196905 WLX196898:WLX196905 WCB196898:WCB196905 VSF196898:VSF196905 VIJ196898:VIJ196905 UYN196898:UYN196905 UOR196898:UOR196905 UEV196898:UEV196905 TUZ196898:TUZ196905 TLD196898:TLD196905 TBH196898:TBH196905 SRL196898:SRL196905 SHP196898:SHP196905 RXT196898:RXT196905 RNX196898:RNX196905 REB196898:REB196905 QUF196898:QUF196905 QKJ196898:QKJ196905 QAN196898:QAN196905 PQR196898:PQR196905 PGV196898:PGV196905 OWZ196898:OWZ196905 OND196898:OND196905 ODH196898:ODH196905 NTL196898:NTL196905 NJP196898:NJP196905 MZT196898:MZT196905 MPX196898:MPX196905 MGB196898:MGB196905 LWF196898:LWF196905 LMJ196898:LMJ196905 LCN196898:LCN196905 KSR196898:KSR196905 KIV196898:KIV196905 JYZ196898:JYZ196905 JPD196898:JPD196905 JFH196898:JFH196905 IVL196898:IVL196905 ILP196898:ILP196905 IBT196898:IBT196905 HRX196898:HRX196905 HIB196898:HIB196905 GYF196898:GYF196905 GOJ196898:GOJ196905 GEN196898:GEN196905 FUR196898:FUR196905 FKV196898:FKV196905 FAZ196898:FAZ196905 ERD196898:ERD196905 EHH196898:EHH196905 DXL196898:DXL196905 DNP196898:DNP196905 DDT196898:DDT196905 CTX196898:CTX196905 CKB196898:CKB196905 CAF196898:CAF196905 BQJ196898:BQJ196905 BGN196898:BGN196905 AWR196898:AWR196905 AMV196898:AMV196905 ACZ196898:ACZ196905 TD196898:TD196905 JH196898:JH196905 L196898:L196905 WVT131362:WVT131369 WLX131362:WLX131369 WCB131362:WCB131369 VSF131362:VSF131369 VIJ131362:VIJ131369 UYN131362:UYN131369 UOR131362:UOR131369 UEV131362:UEV131369 TUZ131362:TUZ131369 TLD131362:TLD131369 TBH131362:TBH131369 SRL131362:SRL131369 SHP131362:SHP131369 RXT131362:RXT131369 RNX131362:RNX131369 REB131362:REB131369 QUF131362:QUF131369 QKJ131362:QKJ131369 QAN131362:QAN131369 PQR131362:PQR131369 PGV131362:PGV131369 OWZ131362:OWZ131369 OND131362:OND131369 ODH131362:ODH131369 NTL131362:NTL131369 NJP131362:NJP131369 MZT131362:MZT131369 MPX131362:MPX131369 MGB131362:MGB131369 LWF131362:LWF131369 LMJ131362:LMJ131369 LCN131362:LCN131369 KSR131362:KSR131369 KIV131362:KIV131369 JYZ131362:JYZ131369 JPD131362:JPD131369 JFH131362:JFH131369 IVL131362:IVL131369 ILP131362:ILP131369 IBT131362:IBT131369 HRX131362:HRX131369 HIB131362:HIB131369 GYF131362:GYF131369 GOJ131362:GOJ131369 GEN131362:GEN131369 FUR131362:FUR131369 FKV131362:FKV131369 FAZ131362:FAZ131369 ERD131362:ERD131369 EHH131362:EHH131369 DXL131362:DXL131369 DNP131362:DNP131369 DDT131362:DDT131369 CTX131362:CTX131369 CKB131362:CKB131369 CAF131362:CAF131369 BQJ131362:BQJ131369 BGN131362:BGN131369 AWR131362:AWR131369 AMV131362:AMV131369 ACZ131362:ACZ131369 TD131362:TD131369 JH131362:JH131369 L131362:L131369 WVT65826:WVT65833 WLX65826:WLX65833 WCB65826:WCB65833 VSF65826:VSF65833 VIJ65826:VIJ65833 UYN65826:UYN65833 UOR65826:UOR65833 UEV65826:UEV65833 TUZ65826:TUZ65833 TLD65826:TLD65833 TBH65826:TBH65833 SRL65826:SRL65833 SHP65826:SHP65833 RXT65826:RXT65833 RNX65826:RNX65833 REB65826:REB65833 QUF65826:QUF65833 QKJ65826:QKJ65833 QAN65826:QAN65833 PQR65826:PQR65833 PGV65826:PGV65833 OWZ65826:OWZ65833 OND65826:OND65833 ODH65826:ODH65833 NTL65826:NTL65833 NJP65826:NJP65833 MZT65826:MZT65833 MPX65826:MPX65833 MGB65826:MGB65833 LWF65826:LWF65833 LMJ65826:LMJ65833 LCN65826:LCN65833 KSR65826:KSR65833 KIV65826:KIV65833 JYZ65826:JYZ65833 JPD65826:JPD65833 JFH65826:JFH65833 IVL65826:IVL65833 ILP65826:ILP65833 IBT65826:IBT65833 HRX65826:HRX65833 HIB65826:HIB65833 GYF65826:GYF65833 GOJ65826:GOJ65833 GEN65826:GEN65833 FUR65826:FUR65833 FKV65826:FKV65833 FAZ65826:FAZ65833 ERD65826:ERD65833 EHH65826:EHH65833 DXL65826:DXL65833 DNP65826:DNP65833 DDT65826:DDT65833 CTX65826:CTX65833 CKB65826:CKB65833 CAF65826:CAF65833 BQJ65826:BQJ65833 BGN65826:BGN65833 AWR65826:AWR65833 AMV65826:AMV65833 ACZ65826:ACZ65833 TD65826:TD65833 JH65826:JH65833 L65826:L65833 WVT215:WVT222 WLX215:WLX222 WCB215:WCB222 VSF215:VSF222 VIJ215:VIJ222 UYN215:UYN222 UOR215:UOR222 UEV215:UEV222 TUZ215:TUZ222 TLD215:TLD222 TBH215:TBH222 SRL215:SRL222 SHP215:SHP222 RXT215:RXT222 RNX215:RNX222 REB215:REB222 QUF215:QUF222 QKJ215:QKJ222 QAN215:QAN222 PQR215:PQR222 PGV215:PGV222 OWZ215:OWZ222 OND215:OND222 ODH215:ODH222 NTL215:NTL222 NJP215:NJP222 MZT215:MZT222 MPX215:MPX222 MGB215:MGB222 LWF215:LWF222 LMJ215:LMJ222 LCN215:LCN222 KSR215:KSR222 KIV215:KIV222 JYZ215:JYZ222 JPD215:JPD222 JFH215:JFH222 IVL215:IVL222 ILP215:ILP222 IBT215:IBT222 HRX215:HRX222 HIB215:HIB222 GYF215:GYF222 GOJ215:GOJ222 GEN215:GEN222 FUR215:FUR222 FKV215:FKV222 FAZ215:FAZ222 ERD215:ERD222 EHH215:EHH222 DXL215:DXL222 DNP215:DNP222 DDT215:DDT222 CTX215:CTX222 CKB215:CKB222 CAF215:CAF222 BQJ215:BQJ222 BGN215:BGN222 AWR215:AWR222 AMV215:AMV222 ACZ215:ACZ222 TD215:TD222 JH215:JH222 L215:L223 WVT983344:WVT983382 WLX983344:WLX983382 WCB983344:WCB983382 VSF983344:VSF983382 VIJ983344:VIJ983382 UYN983344:UYN983382 UOR983344:UOR983382 UEV983344:UEV983382 TUZ983344:TUZ983382 TLD983344:TLD983382 TBH983344:TBH983382 SRL983344:SRL983382 SHP983344:SHP983382 RXT983344:RXT983382 RNX983344:RNX983382 REB983344:REB983382 QUF983344:QUF983382 QKJ983344:QKJ983382 QAN983344:QAN983382 PQR983344:PQR983382 PGV983344:PGV983382 OWZ983344:OWZ983382 OND983344:OND983382 ODH983344:ODH983382 NTL983344:NTL983382 NJP983344:NJP983382 MZT983344:MZT983382 MPX983344:MPX983382 MGB983344:MGB983382 LWF983344:LWF983382 LMJ983344:LMJ983382 LCN983344:LCN983382 KSR983344:KSR983382 KIV983344:KIV983382 JYZ983344:JYZ983382 JPD983344:JPD983382 JFH983344:JFH983382 IVL983344:IVL983382 ILP983344:ILP983382 IBT983344:IBT983382 HRX983344:HRX983382 HIB983344:HIB983382 GYF983344:GYF983382 GOJ983344:GOJ983382 GEN983344:GEN983382 FUR983344:FUR983382 FKV983344:FKV983382 FAZ983344:FAZ983382 ERD983344:ERD983382 EHH983344:EHH983382 DXL983344:DXL983382 DNP983344:DNP983382 DDT983344:DDT983382 CTX983344:CTX983382 CKB983344:CKB983382 CAF983344:CAF983382 BQJ983344:BQJ983382 BGN983344:BGN983382 AWR983344:AWR983382 AMV983344:AMV983382 ACZ983344:ACZ983382 TD983344:TD983382 JH983344:JH983382 L983344:L983382 WVT917808:WVT917846 WLX917808:WLX917846 WCB917808:WCB917846 VSF917808:VSF917846 VIJ917808:VIJ917846 UYN917808:UYN917846 UOR917808:UOR917846 UEV917808:UEV917846 TUZ917808:TUZ917846 TLD917808:TLD917846 TBH917808:TBH917846 SRL917808:SRL917846 SHP917808:SHP917846 RXT917808:RXT917846 RNX917808:RNX917846 REB917808:REB917846 QUF917808:QUF917846 QKJ917808:QKJ917846 QAN917808:QAN917846 PQR917808:PQR917846 PGV917808:PGV917846 OWZ917808:OWZ917846 OND917808:OND917846 ODH917808:ODH917846 NTL917808:NTL917846 NJP917808:NJP917846 MZT917808:MZT917846 MPX917808:MPX917846 MGB917808:MGB917846 LWF917808:LWF917846 LMJ917808:LMJ917846 LCN917808:LCN917846 KSR917808:KSR917846 KIV917808:KIV917846 JYZ917808:JYZ917846 JPD917808:JPD917846 JFH917808:JFH917846 IVL917808:IVL917846 ILP917808:ILP917846 IBT917808:IBT917846 HRX917808:HRX917846 HIB917808:HIB917846 GYF917808:GYF917846 GOJ917808:GOJ917846 GEN917808:GEN917846 FUR917808:FUR917846 FKV917808:FKV917846 FAZ917808:FAZ917846 ERD917808:ERD917846 EHH917808:EHH917846 DXL917808:DXL917846 DNP917808:DNP917846 DDT917808:DDT917846 CTX917808:CTX917846 CKB917808:CKB917846 CAF917808:CAF917846 BQJ917808:BQJ917846 BGN917808:BGN917846 AWR917808:AWR917846 AMV917808:AMV917846 ACZ917808:ACZ917846 TD917808:TD917846 JH917808:JH917846 L917808:L917846 WVT852272:WVT852310 WLX852272:WLX852310 WCB852272:WCB852310 VSF852272:VSF852310 VIJ852272:VIJ852310 UYN852272:UYN852310 UOR852272:UOR852310 UEV852272:UEV852310 TUZ852272:TUZ852310 TLD852272:TLD852310 TBH852272:TBH852310 SRL852272:SRL852310 SHP852272:SHP852310 RXT852272:RXT852310 RNX852272:RNX852310 REB852272:REB852310 QUF852272:QUF852310 QKJ852272:QKJ852310 QAN852272:QAN852310 PQR852272:PQR852310 PGV852272:PGV852310 OWZ852272:OWZ852310 OND852272:OND852310 ODH852272:ODH852310 NTL852272:NTL852310 NJP852272:NJP852310 MZT852272:MZT852310 MPX852272:MPX852310 MGB852272:MGB852310 LWF852272:LWF852310 LMJ852272:LMJ852310 LCN852272:LCN852310 KSR852272:KSR852310 KIV852272:KIV852310 JYZ852272:JYZ852310 JPD852272:JPD852310 JFH852272:JFH852310 IVL852272:IVL852310 ILP852272:ILP852310 IBT852272:IBT852310 HRX852272:HRX852310 HIB852272:HIB852310 GYF852272:GYF852310 GOJ852272:GOJ852310 GEN852272:GEN852310 FUR852272:FUR852310 FKV852272:FKV852310 FAZ852272:FAZ852310 ERD852272:ERD852310 EHH852272:EHH852310 DXL852272:DXL852310 DNP852272:DNP852310 DDT852272:DDT852310 CTX852272:CTX852310 CKB852272:CKB852310 CAF852272:CAF852310 BQJ852272:BQJ852310 BGN852272:BGN852310 AWR852272:AWR852310 AMV852272:AMV852310 ACZ852272:ACZ852310 TD852272:TD852310 JH852272:JH852310 L852272:L852310 WVT786736:WVT786774 WLX786736:WLX786774 WCB786736:WCB786774 VSF786736:VSF786774 VIJ786736:VIJ786774 UYN786736:UYN786774 UOR786736:UOR786774 UEV786736:UEV786774 TUZ786736:TUZ786774 TLD786736:TLD786774 TBH786736:TBH786774 SRL786736:SRL786774 SHP786736:SHP786774 RXT786736:RXT786774 RNX786736:RNX786774 REB786736:REB786774 QUF786736:QUF786774 QKJ786736:QKJ786774 QAN786736:QAN786774 PQR786736:PQR786774 PGV786736:PGV786774 OWZ786736:OWZ786774 OND786736:OND786774 ODH786736:ODH786774 NTL786736:NTL786774 NJP786736:NJP786774 MZT786736:MZT786774 MPX786736:MPX786774 MGB786736:MGB786774 LWF786736:LWF786774 LMJ786736:LMJ786774 LCN786736:LCN786774 KSR786736:KSR786774 KIV786736:KIV786774 JYZ786736:JYZ786774 JPD786736:JPD786774 JFH786736:JFH786774 IVL786736:IVL786774 ILP786736:ILP786774 IBT786736:IBT786774 HRX786736:HRX786774 HIB786736:HIB786774 GYF786736:GYF786774 GOJ786736:GOJ786774 GEN786736:GEN786774 FUR786736:FUR786774 FKV786736:FKV786774 FAZ786736:FAZ786774 ERD786736:ERD786774 EHH786736:EHH786774 DXL786736:DXL786774 DNP786736:DNP786774 DDT786736:DDT786774 CTX786736:CTX786774 CKB786736:CKB786774 CAF786736:CAF786774 BQJ786736:BQJ786774 BGN786736:BGN786774 AWR786736:AWR786774 AMV786736:AMV786774 ACZ786736:ACZ786774 TD786736:TD786774 JH786736:JH786774 L786736:L786774 WVT721200:WVT721238 WLX721200:WLX721238 WCB721200:WCB721238 VSF721200:VSF721238 VIJ721200:VIJ721238 UYN721200:UYN721238 UOR721200:UOR721238 UEV721200:UEV721238 TUZ721200:TUZ721238 TLD721200:TLD721238 TBH721200:TBH721238 SRL721200:SRL721238 SHP721200:SHP721238 RXT721200:RXT721238 RNX721200:RNX721238 REB721200:REB721238 QUF721200:QUF721238 QKJ721200:QKJ721238 QAN721200:QAN721238 PQR721200:PQR721238 PGV721200:PGV721238 OWZ721200:OWZ721238 OND721200:OND721238 ODH721200:ODH721238 NTL721200:NTL721238 NJP721200:NJP721238 MZT721200:MZT721238 MPX721200:MPX721238 MGB721200:MGB721238 LWF721200:LWF721238 LMJ721200:LMJ721238 LCN721200:LCN721238 KSR721200:KSR721238 KIV721200:KIV721238 JYZ721200:JYZ721238 JPD721200:JPD721238 JFH721200:JFH721238 IVL721200:IVL721238 ILP721200:ILP721238 IBT721200:IBT721238 HRX721200:HRX721238 HIB721200:HIB721238 GYF721200:GYF721238 GOJ721200:GOJ721238 GEN721200:GEN721238 FUR721200:FUR721238 FKV721200:FKV721238 FAZ721200:FAZ721238 ERD721200:ERD721238 EHH721200:EHH721238 DXL721200:DXL721238 DNP721200:DNP721238 DDT721200:DDT721238 CTX721200:CTX721238 CKB721200:CKB721238 CAF721200:CAF721238 BQJ721200:BQJ721238 BGN721200:BGN721238 AWR721200:AWR721238 AMV721200:AMV721238 ACZ721200:ACZ721238 TD721200:TD721238 JH721200:JH721238 L721200:L721238 WVT655664:WVT655702 WLX655664:WLX655702 WCB655664:WCB655702 VSF655664:VSF655702 VIJ655664:VIJ655702 UYN655664:UYN655702 UOR655664:UOR655702 UEV655664:UEV655702 TUZ655664:TUZ655702 TLD655664:TLD655702 TBH655664:TBH655702 SRL655664:SRL655702 SHP655664:SHP655702 RXT655664:RXT655702 RNX655664:RNX655702 REB655664:REB655702 QUF655664:QUF655702 QKJ655664:QKJ655702 QAN655664:QAN655702 PQR655664:PQR655702 PGV655664:PGV655702 OWZ655664:OWZ655702 OND655664:OND655702 ODH655664:ODH655702 NTL655664:NTL655702 NJP655664:NJP655702 MZT655664:MZT655702 MPX655664:MPX655702 MGB655664:MGB655702 LWF655664:LWF655702 LMJ655664:LMJ655702 LCN655664:LCN655702 KSR655664:KSR655702 KIV655664:KIV655702 JYZ655664:JYZ655702 JPD655664:JPD655702 JFH655664:JFH655702 IVL655664:IVL655702 ILP655664:ILP655702 IBT655664:IBT655702 HRX655664:HRX655702 HIB655664:HIB655702 GYF655664:GYF655702 GOJ655664:GOJ655702 GEN655664:GEN655702 FUR655664:FUR655702 FKV655664:FKV655702 FAZ655664:FAZ655702 ERD655664:ERD655702 EHH655664:EHH655702 DXL655664:DXL655702 DNP655664:DNP655702 DDT655664:DDT655702 CTX655664:CTX655702 CKB655664:CKB655702 CAF655664:CAF655702 BQJ655664:BQJ655702 BGN655664:BGN655702 AWR655664:AWR655702 AMV655664:AMV655702 ACZ655664:ACZ655702 TD655664:TD655702 JH655664:JH655702 L655664:L655702 WVT590128:WVT590166 WLX590128:WLX590166 WCB590128:WCB590166 VSF590128:VSF590166 VIJ590128:VIJ590166 UYN590128:UYN590166 UOR590128:UOR590166 UEV590128:UEV590166 TUZ590128:TUZ590166 TLD590128:TLD590166 TBH590128:TBH590166 SRL590128:SRL590166 SHP590128:SHP590166 RXT590128:RXT590166 RNX590128:RNX590166 REB590128:REB590166 QUF590128:QUF590166 QKJ590128:QKJ590166 QAN590128:QAN590166 PQR590128:PQR590166 PGV590128:PGV590166 OWZ590128:OWZ590166 OND590128:OND590166 ODH590128:ODH590166 NTL590128:NTL590166 NJP590128:NJP590166 MZT590128:MZT590166 MPX590128:MPX590166 MGB590128:MGB590166 LWF590128:LWF590166 LMJ590128:LMJ590166 LCN590128:LCN590166 KSR590128:KSR590166 KIV590128:KIV590166 JYZ590128:JYZ590166 JPD590128:JPD590166 JFH590128:JFH590166 IVL590128:IVL590166 ILP590128:ILP590166 IBT590128:IBT590166 HRX590128:HRX590166 HIB590128:HIB590166 GYF590128:GYF590166 GOJ590128:GOJ590166 GEN590128:GEN590166 FUR590128:FUR590166 FKV590128:FKV590166 FAZ590128:FAZ590166 ERD590128:ERD590166 EHH590128:EHH590166 DXL590128:DXL590166 DNP590128:DNP590166 DDT590128:DDT590166 CTX590128:CTX590166 CKB590128:CKB590166 CAF590128:CAF590166 BQJ590128:BQJ590166 BGN590128:BGN590166 AWR590128:AWR590166 AMV590128:AMV590166 ACZ590128:ACZ590166 TD590128:TD590166 JH590128:JH590166 L590128:L590166 WVT524592:WVT524630 WLX524592:WLX524630 WCB524592:WCB524630 VSF524592:VSF524630 VIJ524592:VIJ524630 UYN524592:UYN524630 UOR524592:UOR524630 UEV524592:UEV524630 TUZ524592:TUZ524630 TLD524592:TLD524630 TBH524592:TBH524630 SRL524592:SRL524630 SHP524592:SHP524630 RXT524592:RXT524630 RNX524592:RNX524630 REB524592:REB524630 QUF524592:QUF524630 QKJ524592:QKJ524630 QAN524592:QAN524630 PQR524592:PQR524630 PGV524592:PGV524630 OWZ524592:OWZ524630 OND524592:OND524630 ODH524592:ODH524630 NTL524592:NTL524630 NJP524592:NJP524630 MZT524592:MZT524630 MPX524592:MPX524630 MGB524592:MGB524630 LWF524592:LWF524630 LMJ524592:LMJ524630 LCN524592:LCN524630 KSR524592:KSR524630 KIV524592:KIV524630 JYZ524592:JYZ524630 JPD524592:JPD524630 JFH524592:JFH524630 IVL524592:IVL524630 ILP524592:ILP524630 IBT524592:IBT524630 HRX524592:HRX524630 HIB524592:HIB524630 GYF524592:GYF524630 GOJ524592:GOJ524630 GEN524592:GEN524630 FUR524592:FUR524630 FKV524592:FKV524630 FAZ524592:FAZ524630 ERD524592:ERD524630 EHH524592:EHH524630 DXL524592:DXL524630 DNP524592:DNP524630 DDT524592:DDT524630 CTX524592:CTX524630 CKB524592:CKB524630 CAF524592:CAF524630 BQJ524592:BQJ524630 BGN524592:BGN524630 AWR524592:AWR524630 AMV524592:AMV524630 ACZ524592:ACZ524630 TD524592:TD524630 JH524592:JH524630 L524592:L524630 WVT459056:WVT459094 WLX459056:WLX459094 WCB459056:WCB459094 VSF459056:VSF459094 VIJ459056:VIJ459094 UYN459056:UYN459094 UOR459056:UOR459094 UEV459056:UEV459094 TUZ459056:TUZ459094 TLD459056:TLD459094 TBH459056:TBH459094 SRL459056:SRL459094 SHP459056:SHP459094 RXT459056:RXT459094 RNX459056:RNX459094 REB459056:REB459094 QUF459056:QUF459094 QKJ459056:QKJ459094 QAN459056:QAN459094 PQR459056:PQR459094 PGV459056:PGV459094 OWZ459056:OWZ459094 OND459056:OND459094 ODH459056:ODH459094 NTL459056:NTL459094 NJP459056:NJP459094 MZT459056:MZT459094 MPX459056:MPX459094 MGB459056:MGB459094 LWF459056:LWF459094 LMJ459056:LMJ459094 LCN459056:LCN459094 KSR459056:KSR459094 KIV459056:KIV459094 JYZ459056:JYZ459094 JPD459056:JPD459094 JFH459056:JFH459094 IVL459056:IVL459094 ILP459056:ILP459094 IBT459056:IBT459094 HRX459056:HRX459094 HIB459056:HIB459094 GYF459056:GYF459094 GOJ459056:GOJ459094 GEN459056:GEN459094 FUR459056:FUR459094 FKV459056:FKV459094 FAZ459056:FAZ459094 ERD459056:ERD459094 EHH459056:EHH459094 DXL459056:DXL459094 DNP459056:DNP459094 DDT459056:DDT459094 CTX459056:CTX459094 CKB459056:CKB459094 CAF459056:CAF459094 BQJ459056:BQJ459094 BGN459056:BGN459094 AWR459056:AWR459094 AMV459056:AMV459094 ACZ459056:ACZ459094 TD459056:TD459094 JH459056:JH459094 L459056:L459094 WVT393520:WVT393558 WLX393520:WLX393558 WCB393520:WCB393558 VSF393520:VSF393558 VIJ393520:VIJ393558 UYN393520:UYN393558 UOR393520:UOR393558 UEV393520:UEV393558 TUZ393520:TUZ393558 TLD393520:TLD393558 TBH393520:TBH393558 SRL393520:SRL393558 SHP393520:SHP393558 RXT393520:RXT393558 RNX393520:RNX393558 REB393520:REB393558 QUF393520:QUF393558 QKJ393520:QKJ393558 QAN393520:QAN393558 PQR393520:PQR393558 PGV393520:PGV393558 OWZ393520:OWZ393558 OND393520:OND393558 ODH393520:ODH393558 NTL393520:NTL393558 NJP393520:NJP393558 MZT393520:MZT393558 MPX393520:MPX393558 MGB393520:MGB393558 LWF393520:LWF393558 LMJ393520:LMJ393558 LCN393520:LCN393558 KSR393520:KSR393558 KIV393520:KIV393558 JYZ393520:JYZ393558 JPD393520:JPD393558 JFH393520:JFH393558 IVL393520:IVL393558 ILP393520:ILP393558 IBT393520:IBT393558 HRX393520:HRX393558 HIB393520:HIB393558 GYF393520:GYF393558 GOJ393520:GOJ393558 GEN393520:GEN393558 FUR393520:FUR393558 FKV393520:FKV393558 FAZ393520:FAZ393558 ERD393520:ERD393558 EHH393520:EHH393558 DXL393520:DXL393558 DNP393520:DNP393558 DDT393520:DDT393558 CTX393520:CTX393558 CKB393520:CKB393558 CAF393520:CAF393558 BQJ393520:BQJ393558 BGN393520:BGN393558 AWR393520:AWR393558 AMV393520:AMV393558 ACZ393520:ACZ393558 TD393520:TD393558 JH393520:JH393558 L393520:L393558 WVT327984:WVT328022 WLX327984:WLX328022 WCB327984:WCB328022 VSF327984:VSF328022 VIJ327984:VIJ328022 UYN327984:UYN328022 UOR327984:UOR328022 UEV327984:UEV328022 TUZ327984:TUZ328022 TLD327984:TLD328022 TBH327984:TBH328022 SRL327984:SRL328022 SHP327984:SHP328022 RXT327984:RXT328022 RNX327984:RNX328022 REB327984:REB328022 QUF327984:QUF328022 QKJ327984:QKJ328022 QAN327984:QAN328022 PQR327984:PQR328022 PGV327984:PGV328022 OWZ327984:OWZ328022 OND327984:OND328022 ODH327984:ODH328022 NTL327984:NTL328022 NJP327984:NJP328022 MZT327984:MZT328022 MPX327984:MPX328022 MGB327984:MGB328022 LWF327984:LWF328022 LMJ327984:LMJ328022 LCN327984:LCN328022 KSR327984:KSR328022 KIV327984:KIV328022 JYZ327984:JYZ328022 JPD327984:JPD328022 JFH327984:JFH328022 IVL327984:IVL328022 ILP327984:ILP328022 IBT327984:IBT328022 HRX327984:HRX328022 HIB327984:HIB328022 GYF327984:GYF328022 GOJ327984:GOJ328022 GEN327984:GEN328022 FUR327984:FUR328022 FKV327984:FKV328022 FAZ327984:FAZ328022 ERD327984:ERD328022 EHH327984:EHH328022 DXL327984:DXL328022 DNP327984:DNP328022 DDT327984:DDT328022 CTX327984:CTX328022 CKB327984:CKB328022 CAF327984:CAF328022 BQJ327984:BQJ328022 BGN327984:BGN328022 AWR327984:AWR328022 AMV327984:AMV328022 ACZ327984:ACZ328022 TD327984:TD328022 JH327984:JH328022 L327984:L328022 WVT262448:WVT262486 WLX262448:WLX262486 WCB262448:WCB262486 VSF262448:VSF262486 VIJ262448:VIJ262486 UYN262448:UYN262486 UOR262448:UOR262486 UEV262448:UEV262486 TUZ262448:TUZ262486 TLD262448:TLD262486 TBH262448:TBH262486 SRL262448:SRL262486 SHP262448:SHP262486 RXT262448:RXT262486 RNX262448:RNX262486 REB262448:REB262486 QUF262448:QUF262486 QKJ262448:QKJ262486 QAN262448:QAN262486 PQR262448:PQR262486 PGV262448:PGV262486 OWZ262448:OWZ262486 OND262448:OND262486 ODH262448:ODH262486 NTL262448:NTL262486 NJP262448:NJP262486 MZT262448:MZT262486 MPX262448:MPX262486 MGB262448:MGB262486 LWF262448:LWF262486 LMJ262448:LMJ262486 LCN262448:LCN262486 KSR262448:KSR262486 KIV262448:KIV262486 JYZ262448:JYZ262486 JPD262448:JPD262486 JFH262448:JFH262486 IVL262448:IVL262486 ILP262448:ILP262486 IBT262448:IBT262486 HRX262448:HRX262486 HIB262448:HIB262486 GYF262448:GYF262486 GOJ262448:GOJ262486 GEN262448:GEN262486 FUR262448:FUR262486 FKV262448:FKV262486 FAZ262448:FAZ262486 ERD262448:ERD262486 EHH262448:EHH262486 DXL262448:DXL262486 DNP262448:DNP262486 DDT262448:DDT262486 CTX262448:CTX262486 CKB262448:CKB262486 CAF262448:CAF262486 BQJ262448:BQJ262486 BGN262448:BGN262486 AWR262448:AWR262486 AMV262448:AMV262486 ACZ262448:ACZ262486 TD262448:TD262486 JH262448:JH262486 L262448:L262486 WVT196912:WVT196950 WLX196912:WLX196950 WCB196912:WCB196950 VSF196912:VSF196950 VIJ196912:VIJ196950 UYN196912:UYN196950 UOR196912:UOR196950 UEV196912:UEV196950 TUZ196912:TUZ196950 TLD196912:TLD196950 TBH196912:TBH196950 SRL196912:SRL196950 SHP196912:SHP196950 RXT196912:RXT196950 RNX196912:RNX196950 REB196912:REB196950 QUF196912:QUF196950 QKJ196912:QKJ196950 QAN196912:QAN196950 PQR196912:PQR196950 PGV196912:PGV196950 OWZ196912:OWZ196950 OND196912:OND196950 ODH196912:ODH196950 NTL196912:NTL196950 NJP196912:NJP196950 MZT196912:MZT196950 MPX196912:MPX196950 MGB196912:MGB196950 LWF196912:LWF196950 LMJ196912:LMJ196950 LCN196912:LCN196950 KSR196912:KSR196950 KIV196912:KIV196950 JYZ196912:JYZ196950 JPD196912:JPD196950 JFH196912:JFH196950 IVL196912:IVL196950 ILP196912:ILP196950 IBT196912:IBT196950 HRX196912:HRX196950 HIB196912:HIB196950 GYF196912:GYF196950 GOJ196912:GOJ196950 GEN196912:GEN196950 FUR196912:FUR196950 FKV196912:FKV196950 FAZ196912:FAZ196950 ERD196912:ERD196950 EHH196912:EHH196950 DXL196912:DXL196950 DNP196912:DNP196950 DDT196912:DDT196950 CTX196912:CTX196950 CKB196912:CKB196950 CAF196912:CAF196950 BQJ196912:BQJ196950 BGN196912:BGN196950 AWR196912:AWR196950 AMV196912:AMV196950 ACZ196912:ACZ196950 TD196912:TD196950 JH196912:JH196950 L196912:L196950 WVT131376:WVT131414 WLX131376:WLX131414 WCB131376:WCB131414 VSF131376:VSF131414 VIJ131376:VIJ131414 UYN131376:UYN131414 UOR131376:UOR131414 UEV131376:UEV131414 TUZ131376:TUZ131414 TLD131376:TLD131414 TBH131376:TBH131414 SRL131376:SRL131414 SHP131376:SHP131414 RXT131376:RXT131414 RNX131376:RNX131414 REB131376:REB131414 QUF131376:QUF131414 QKJ131376:QKJ131414 QAN131376:QAN131414 PQR131376:PQR131414 PGV131376:PGV131414 OWZ131376:OWZ131414 OND131376:OND131414 ODH131376:ODH131414 NTL131376:NTL131414 NJP131376:NJP131414 MZT131376:MZT131414 MPX131376:MPX131414 MGB131376:MGB131414 LWF131376:LWF131414 LMJ131376:LMJ131414 LCN131376:LCN131414 KSR131376:KSR131414 KIV131376:KIV131414 JYZ131376:JYZ131414 JPD131376:JPD131414 JFH131376:JFH131414 IVL131376:IVL131414 ILP131376:ILP131414 IBT131376:IBT131414 HRX131376:HRX131414 HIB131376:HIB131414 GYF131376:GYF131414 GOJ131376:GOJ131414 GEN131376:GEN131414 FUR131376:FUR131414 FKV131376:FKV131414 FAZ131376:FAZ131414 ERD131376:ERD131414 EHH131376:EHH131414 DXL131376:DXL131414 DNP131376:DNP131414 DDT131376:DDT131414 CTX131376:CTX131414 CKB131376:CKB131414 CAF131376:CAF131414 BQJ131376:BQJ131414 BGN131376:BGN131414 AWR131376:AWR131414 AMV131376:AMV131414 ACZ131376:ACZ131414 TD131376:TD131414 JH131376:JH131414 L131376:L131414 WVT65840:WVT65878 WLX65840:WLX65878 WCB65840:WCB65878 VSF65840:VSF65878 VIJ65840:VIJ65878 UYN65840:UYN65878 UOR65840:UOR65878 UEV65840:UEV65878 TUZ65840:TUZ65878 TLD65840:TLD65878 TBH65840:TBH65878 SRL65840:SRL65878 SHP65840:SHP65878 RXT65840:RXT65878 RNX65840:RNX65878 REB65840:REB65878 QUF65840:QUF65878 QKJ65840:QKJ65878 QAN65840:QAN65878 PQR65840:PQR65878 PGV65840:PGV65878 OWZ65840:OWZ65878 OND65840:OND65878 ODH65840:ODH65878 NTL65840:NTL65878 NJP65840:NJP65878 MZT65840:MZT65878 MPX65840:MPX65878 MGB65840:MGB65878 LWF65840:LWF65878 LMJ65840:LMJ65878 LCN65840:LCN65878 KSR65840:KSR65878 KIV65840:KIV65878 JYZ65840:JYZ65878 JPD65840:JPD65878 JFH65840:JFH65878 IVL65840:IVL65878 ILP65840:ILP65878 IBT65840:IBT65878 HRX65840:HRX65878 HIB65840:HIB65878 GYF65840:GYF65878 GOJ65840:GOJ65878 GEN65840:GEN65878 FUR65840:FUR65878 FKV65840:FKV65878 FAZ65840:FAZ65878 ERD65840:ERD65878 EHH65840:EHH65878 DXL65840:DXL65878 DNP65840:DNP65878 DDT65840:DDT65878 CTX65840:CTX65878 CKB65840:CKB65878 CAF65840:CAF65878 BQJ65840:BQJ65878 BGN65840:BGN65878 AWR65840:AWR65878 AMV65840:AMV65878 ACZ65840:ACZ65878 TD65840:TD65878 JH65840:JH65878 L65840:L65878 WVT230:WVT343 WLX230:WLX343 WCB230:WCB343 VSF230:VSF343 VIJ230:VIJ343 UYN230:UYN343 UOR230:UOR343 UEV230:UEV343 TUZ230:TUZ343 TLD230:TLD343 TBH230:TBH343 SRL230:SRL343 SHP230:SHP343 RXT230:RXT343 RNX230:RNX343 REB230:REB343 QUF230:QUF343 QKJ230:QKJ343 QAN230:QAN343 PQR230:PQR343 PGV230:PGV343 OWZ230:OWZ343 OND230:OND343 ODH230:ODH343 NTL230:NTL343 NJP230:NJP343 MZT230:MZT343 MPX230:MPX343 MGB230:MGB343 LWF230:LWF343 LMJ230:LMJ343 LCN230:LCN343 KSR230:KSR343 KIV230:KIV343 JYZ230:JYZ343 JPD230:JPD343 JFH230:JFH343 IVL230:IVL343 ILP230:ILP343 IBT230:IBT343 HRX230:HRX343 HIB230:HIB343 GYF230:GYF343 GOJ230:GOJ343 GEN230:GEN343 FUR230:FUR343 FKV230:FKV343 FAZ230:FAZ343 ERD230:ERD343 EHH230:EHH343 DXL230:DXL343 DNP230:DNP343 DDT230:DDT343 CTX230:CTX343 CKB230:CKB343 CAF230:CAF343 BQJ230:BQJ343 BGN230:BGN343 AWR230:AWR343 AMV230:AMV343 ACZ230:ACZ343 TD230:TD343 WVT983330:WVT983337" xr:uid="{00000000-0002-0000-0100-000000000000}">
      <formula1>$H$402:$H$407</formula1>
    </dataValidation>
    <dataValidation type="list" allowBlank="1" showInputMessage="1" showErrorMessage="1" sqref="JG230:JG343 K229:K343 WLW983330:WLW983337 WCA983330:WCA983337 VSE983330:VSE983337 VII983330:VII983337 UYM983330:UYM983337 UOQ983330:UOQ983337 UEU983330:UEU983337 TUY983330:TUY983337 TLC983330:TLC983337 TBG983330:TBG983337 SRK983330:SRK983337 SHO983330:SHO983337 RXS983330:RXS983337 RNW983330:RNW983337 REA983330:REA983337 QUE983330:QUE983337 QKI983330:QKI983337 QAM983330:QAM983337 PQQ983330:PQQ983337 PGU983330:PGU983337 OWY983330:OWY983337 ONC983330:ONC983337 ODG983330:ODG983337 NTK983330:NTK983337 NJO983330:NJO983337 MZS983330:MZS983337 MPW983330:MPW983337 MGA983330:MGA983337 LWE983330:LWE983337 LMI983330:LMI983337 LCM983330:LCM983337 KSQ983330:KSQ983337 KIU983330:KIU983337 JYY983330:JYY983337 JPC983330:JPC983337 JFG983330:JFG983337 IVK983330:IVK983337 ILO983330:ILO983337 IBS983330:IBS983337 HRW983330:HRW983337 HIA983330:HIA983337 GYE983330:GYE983337 GOI983330:GOI983337 GEM983330:GEM983337 FUQ983330:FUQ983337 FKU983330:FKU983337 FAY983330:FAY983337 ERC983330:ERC983337 EHG983330:EHG983337 DXK983330:DXK983337 DNO983330:DNO983337 DDS983330:DDS983337 CTW983330:CTW983337 CKA983330:CKA983337 CAE983330:CAE983337 BQI983330:BQI983337 BGM983330:BGM983337 AWQ983330:AWQ983337 AMU983330:AMU983337 ACY983330:ACY983337 TC983330:TC983337 JG983330:JG983337 K983330:K983337 WVS917794:WVS917801 WLW917794:WLW917801 WCA917794:WCA917801 VSE917794:VSE917801 VII917794:VII917801 UYM917794:UYM917801 UOQ917794:UOQ917801 UEU917794:UEU917801 TUY917794:TUY917801 TLC917794:TLC917801 TBG917794:TBG917801 SRK917794:SRK917801 SHO917794:SHO917801 RXS917794:RXS917801 RNW917794:RNW917801 REA917794:REA917801 QUE917794:QUE917801 QKI917794:QKI917801 QAM917794:QAM917801 PQQ917794:PQQ917801 PGU917794:PGU917801 OWY917794:OWY917801 ONC917794:ONC917801 ODG917794:ODG917801 NTK917794:NTK917801 NJO917794:NJO917801 MZS917794:MZS917801 MPW917794:MPW917801 MGA917794:MGA917801 LWE917794:LWE917801 LMI917794:LMI917801 LCM917794:LCM917801 KSQ917794:KSQ917801 KIU917794:KIU917801 JYY917794:JYY917801 JPC917794:JPC917801 JFG917794:JFG917801 IVK917794:IVK917801 ILO917794:ILO917801 IBS917794:IBS917801 HRW917794:HRW917801 HIA917794:HIA917801 GYE917794:GYE917801 GOI917794:GOI917801 GEM917794:GEM917801 FUQ917794:FUQ917801 FKU917794:FKU917801 FAY917794:FAY917801 ERC917794:ERC917801 EHG917794:EHG917801 DXK917794:DXK917801 DNO917794:DNO917801 DDS917794:DDS917801 CTW917794:CTW917801 CKA917794:CKA917801 CAE917794:CAE917801 BQI917794:BQI917801 BGM917794:BGM917801 AWQ917794:AWQ917801 AMU917794:AMU917801 ACY917794:ACY917801 TC917794:TC917801 JG917794:JG917801 K917794:K917801 WVS852258:WVS852265 WLW852258:WLW852265 WCA852258:WCA852265 VSE852258:VSE852265 VII852258:VII852265 UYM852258:UYM852265 UOQ852258:UOQ852265 UEU852258:UEU852265 TUY852258:TUY852265 TLC852258:TLC852265 TBG852258:TBG852265 SRK852258:SRK852265 SHO852258:SHO852265 RXS852258:RXS852265 RNW852258:RNW852265 REA852258:REA852265 QUE852258:QUE852265 QKI852258:QKI852265 QAM852258:QAM852265 PQQ852258:PQQ852265 PGU852258:PGU852265 OWY852258:OWY852265 ONC852258:ONC852265 ODG852258:ODG852265 NTK852258:NTK852265 NJO852258:NJO852265 MZS852258:MZS852265 MPW852258:MPW852265 MGA852258:MGA852265 LWE852258:LWE852265 LMI852258:LMI852265 LCM852258:LCM852265 KSQ852258:KSQ852265 KIU852258:KIU852265 JYY852258:JYY852265 JPC852258:JPC852265 JFG852258:JFG852265 IVK852258:IVK852265 ILO852258:ILO852265 IBS852258:IBS852265 HRW852258:HRW852265 HIA852258:HIA852265 GYE852258:GYE852265 GOI852258:GOI852265 GEM852258:GEM852265 FUQ852258:FUQ852265 FKU852258:FKU852265 FAY852258:FAY852265 ERC852258:ERC852265 EHG852258:EHG852265 DXK852258:DXK852265 DNO852258:DNO852265 DDS852258:DDS852265 CTW852258:CTW852265 CKA852258:CKA852265 CAE852258:CAE852265 BQI852258:BQI852265 BGM852258:BGM852265 AWQ852258:AWQ852265 AMU852258:AMU852265 ACY852258:ACY852265 TC852258:TC852265 JG852258:JG852265 K852258:K852265 WVS786722:WVS786729 WLW786722:WLW786729 WCA786722:WCA786729 VSE786722:VSE786729 VII786722:VII786729 UYM786722:UYM786729 UOQ786722:UOQ786729 UEU786722:UEU786729 TUY786722:TUY786729 TLC786722:TLC786729 TBG786722:TBG786729 SRK786722:SRK786729 SHO786722:SHO786729 RXS786722:RXS786729 RNW786722:RNW786729 REA786722:REA786729 QUE786722:QUE786729 QKI786722:QKI786729 QAM786722:QAM786729 PQQ786722:PQQ786729 PGU786722:PGU786729 OWY786722:OWY786729 ONC786722:ONC786729 ODG786722:ODG786729 NTK786722:NTK786729 NJO786722:NJO786729 MZS786722:MZS786729 MPW786722:MPW786729 MGA786722:MGA786729 LWE786722:LWE786729 LMI786722:LMI786729 LCM786722:LCM786729 KSQ786722:KSQ786729 KIU786722:KIU786729 JYY786722:JYY786729 JPC786722:JPC786729 JFG786722:JFG786729 IVK786722:IVK786729 ILO786722:ILO786729 IBS786722:IBS786729 HRW786722:HRW786729 HIA786722:HIA786729 GYE786722:GYE786729 GOI786722:GOI786729 GEM786722:GEM786729 FUQ786722:FUQ786729 FKU786722:FKU786729 FAY786722:FAY786729 ERC786722:ERC786729 EHG786722:EHG786729 DXK786722:DXK786729 DNO786722:DNO786729 DDS786722:DDS786729 CTW786722:CTW786729 CKA786722:CKA786729 CAE786722:CAE786729 BQI786722:BQI786729 BGM786722:BGM786729 AWQ786722:AWQ786729 AMU786722:AMU786729 ACY786722:ACY786729 TC786722:TC786729 JG786722:JG786729 K786722:K786729 WVS721186:WVS721193 WLW721186:WLW721193 WCA721186:WCA721193 VSE721186:VSE721193 VII721186:VII721193 UYM721186:UYM721193 UOQ721186:UOQ721193 UEU721186:UEU721193 TUY721186:TUY721193 TLC721186:TLC721193 TBG721186:TBG721193 SRK721186:SRK721193 SHO721186:SHO721193 RXS721186:RXS721193 RNW721186:RNW721193 REA721186:REA721193 QUE721186:QUE721193 QKI721186:QKI721193 QAM721186:QAM721193 PQQ721186:PQQ721193 PGU721186:PGU721193 OWY721186:OWY721193 ONC721186:ONC721193 ODG721186:ODG721193 NTK721186:NTK721193 NJO721186:NJO721193 MZS721186:MZS721193 MPW721186:MPW721193 MGA721186:MGA721193 LWE721186:LWE721193 LMI721186:LMI721193 LCM721186:LCM721193 KSQ721186:KSQ721193 KIU721186:KIU721193 JYY721186:JYY721193 JPC721186:JPC721193 JFG721186:JFG721193 IVK721186:IVK721193 ILO721186:ILO721193 IBS721186:IBS721193 HRW721186:HRW721193 HIA721186:HIA721193 GYE721186:GYE721193 GOI721186:GOI721193 GEM721186:GEM721193 FUQ721186:FUQ721193 FKU721186:FKU721193 FAY721186:FAY721193 ERC721186:ERC721193 EHG721186:EHG721193 DXK721186:DXK721193 DNO721186:DNO721193 DDS721186:DDS721193 CTW721186:CTW721193 CKA721186:CKA721193 CAE721186:CAE721193 BQI721186:BQI721193 BGM721186:BGM721193 AWQ721186:AWQ721193 AMU721186:AMU721193 ACY721186:ACY721193 TC721186:TC721193 JG721186:JG721193 K721186:K721193 WVS655650:WVS655657 WLW655650:WLW655657 WCA655650:WCA655657 VSE655650:VSE655657 VII655650:VII655657 UYM655650:UYM655657 UOQ655650:UOQ655657 UEU655650:UEU655657 TUY655650:TUY655657 TLC655650:TLC655657 TBG655650:TBG655657 SRK655650:SRK655657 SHO655650:SHO655657 RXS655650:RXS655657 RNW655650:RNW655657 REA655650:REA655657 QUE655650:QUE655657 QKI655650:QKI655657 QAM655650:QAM655657 PQQ655650:PQQ655657 PGU655650:PGU655657 OWY655650:OWY655657 ONC655650:ONC655657 ODG655650:ODG655657 NTK655650:NTK655657 NJO655650:NJO655657 MZS655650:MZS655657 MPW655650:MPW655657 MGA655650:MGA655657 LWE655650:LWE655657 LMI655650:LMI655657 LCM655650:LCM655657 KSQ655650:KSQ655657 KIU655650:KIU655657 JYY655650:JYY655657 JPC655650:JPC655657 JFG655650:JFG655657 IVK655650:IVK655657 ILO655650:ILO655657 IBS655650:IBS655657 HRW655650:HRW655657 HIA655650:HIA655657 GYE655650:GYE655657 GOI655650:GOI655657 GEM655650:GEM655657 FUQ655650:FUQ655657 FKU655650:FKU655657 FAY655650:FAY655657 ERC655650:ERC655657 EHG655650:EHG655657 DXK655650:DXK655657 DNO655650:DNO655657 DDS655650:DDS655657 CTW655650:CTW655657 CKA655650:CKA655657 CAE655650:CAE655657 BQI655650:BQI655657 BGM655650:BGM655657 AWQ655650:AWQ655657 AMU655650:AMU655657 ACY655650:ACY655657 TC655650:TC655657 JG655650:JG655657 K655650:K655657 WVS590114:WVS590121 WLW590114:WLW590121 WCA590114:WCA590121 VSE590114:VSE590121 VII590114:VII590121 UYM590114:UYM590121 UOQ590114:UOQ590121 UEU590114:UEU590121 TUY590114:TUY590121 TLC590114:TLC590121 TBG590114:TBG590121 SRK590114:SRK590121 SHO590114:SHO590121 RXS590114:RXS590121 RNW590114:RNW590121 REA590114:REA590121 QUE590114:QUE590121 QKI590114:QKI590121 QAM590114:QAM590121 PQQ590114:PQQ590121 PGU590114:PGU590121 OWY590114:OWY590121 ONC590114:ONC590121 ODG590114:ODG590121 NTK590114:NTK590121 NJO590114:NJO590121 MZS590114:MZS590121 MPW590114:MPW590121 MGA590114:MGA590121 LWE590114:LWE590121 LMI590114:LMI590121 LCM590114:LCM590121 KSQ590114:KSQ590121 KIU590114:KIU590121 JYY590114:JYY590121 JPC590114:JPC590121 JFG590114:JFG590121 IVK590114:IVK590121 ILO590114:ILO590121 IBS590114:IBS590121 HRW590114:HRW590121 HIA590114:HIA590121 GYE590114:GYE590121 GOI590114:GOI590121 GEM590114:GEM590121 FUQ590114:FUQ590121 FKU590114:FKU590121 FAY590114:FAY590121 ERC590114:ERC590121 EHG590114:EHG590121 DXK590114:DXK590121 DNO590114:DNO590121 DDS590114:DDS590121 CTW590114:CTW590121 CKA590114:CKA590121 CAE590114:CAE590121 BQI590114:BQI590121 BGM590114:BGM590121 AWQ590114:AWQ590121 AMU590114:AMU590121 ACY590114:ACY590121 TC590114:TC590121 JG590114:JG590121 K590114:K590121 WVS524578:WVS524585 WLW524578:WLW524585 WCA524578:WCA524585 VSE524578:VSE524585 VII524578:VII524585 UYM524578:UYM524585 UOQ524578:UOQ524585 UEU524578:UEU524585 TUY524578:TUY524585 TLC524578:TLC524585 TBG524578:TBG524585 SRK524578:SRK524585 SHO524578:SHO524585 RXS524578:RXS524585 RNW524578:RNW524585 REA524578:REA524585 QUE524578:QUE524585 QKI524578:QKI524585 QAM524578:QAM524585 PQQ524578:PQQ524585 PGU524578:PGU524585 OWY524578:OWY524585 ONC524578:ONC524585 ODG524578:ODG524585 NTK524578:NTK524585 NJO524578:NJO524585 MZS524578:MZS524585 MPW524578:MPW524585 MGA524578:MGA524585 LWE524578:LWE524585 LMI524578:LMI524585 LCM524578:LCM524585 KSQ524578:KSQ524585 KIU524578:KIU524585 JYY524578:JYY524585 JPC524578:JPC524585 JFG524578:JFG524585 IVK524578:IVK524585 ILO524578:ILO524585 IBS524578:IBS524585 HRW524578:HRW524585 HIA524578:HIA524585 GYE524578:GYE524585 GOI524578:GOI524585 GEM524578:GEM524585 FUQ524578:FUQ524585 FKU524578:FKU524585 FAY524578:FAY524585 ERC524578:ERC524585 EHG524578:EHG524585 DXK524578:DXK524585 DNO524578:DNO524585 DDS524578:DDS524585 CTW524578:CTW524585 CKA524578:CKA524585 CAE524578:CAE524585 BQI524578:BQI524585 BGM524578:BGM524585 AWQ524578:AWQ524585 AMU524578:AMU524585 ACY524578:ACY524585 TC524578:TC524585 JG524578:JG524585 K524578:K524585 WVS459042:WVS459049 WLW459042:WLW459049 WCA459042:WCA459049 VSE459042:VSE459049 VII459042:VII459049 UYM459042:UYM459049 UOQ459042:UOQ459049 UEU459042:UEU459049 TUY459042:TUY459049 TLC459042:TLC459049 TBG459042:TBG459049 SRK459042:SRK459049 SHO459042:SHO459049 RXS459042:RXS459049 RNW459042:RNW459049 REA459042:REA459049 QUE459042:QUE459049 QKI459042:QKI459049 QAM459042:QAM459049 PQQ459042:PQQ459049 PGU459042:PGU459049 OWY459042:OWY459049 ONC459042:ONC459049 ODG459042:ODG459049 NTK459042:NTK459049 NJO459042:NJO459049 MZS459042:MZS459049 MPW459042:MPW459049 MGA459042:MGA459049 LWE459042:LWE459049 LMI459042:LMI459049 LCM459042:LCM459049 KSQ459042:KSQ459049 KIU459042:KIU459049 JYY459042:JYY459049 JPC459042:JPC459049 JFG459042:JFG459049 IVK459042:IVK459049 ILO459042:ILO459049 IBS459042:IBS459049 HRW459042:HRW459049 HIA459042:HIA459049 GYE459042:GYE459049 GOI459042:GOI459049 GEM459042:GEM459049 FUQ459042:FUQ459049 FKU459042:FKU459049 FAY459042:FAY459049 ERC459042:ERC459049 EHG459042:EHG459049 DXK459042:DXK459049 DNO459042:DNO459049 DDS459042:DDS459049 CTW459042:CTW459049 CKA459042:CKA459049 CAE459042:CAE459049 BQI459042:BQI459049 BGM459042:BGM459049 AWQ459042:AWQ459049 AMU459042:AMU459049 ACY459042:ACY459049 TC459042:TC459049 JG459042:JG459049 K459042:K459049 WVS393506:WVS393513 WLW393506:WLW393513 WCA393506:WCA393513 VSE393506:VSE393513 VII393506:VII393513 UYM393506:UYM393513 UOQ393506:UOQ393513 UEU393506:UEU393513 TUY393506:TUY393513 TLC393506:TLC393513 TBG393506:TBG393513 SRK393506:SRK393513 SHO393506:SHO393513 RXS393506:RXS393513 RNW393506:RNW393513 REA393506:REA393513 QUE393506:QUE393513 QKI393506:QKI393513 QAM393506:QAM393513 PQQ393506:PQQ393513 PGU393506:PGU393513 OWY393506:OWY393513 ONC393506:ONC393513 ODG393506:ODG393513 NTK393506:NTK393513 NJO393506:NJO393513 MZS393506:MZS393513 MPW393506:MPW393513 MGA393506:MGA393513 LWE393506:LWE393513 LMI393506:LMI393513 LCM393506:LCM393513 KSQ393506:KSQ393513 KIU393506:KIU393513 JYY393506:JYY393513 JPC393506:JPC393513 JFG393506:JFG393513 IVK393506:IVK393513 ILO393506:ILO393513 IBS393506:IBS393513 HRW393506:HRW393513 HIA393506:HIA393513 GYE393506:GYE393513 GOI393506:GOI393513 GEM393506:GEM393513 FUQ393506:FUQ393513 FKU393506:FKU393513 FAY393506:FAY393513 ERC393506:ERC393513 EHG393506:EHG393513 DXK393506:DXK393513 DNO393506:DNO393513 DDS393506:DDS393513 CTW393506:CTW393513 CKA393506:CKA393513 CAE393506:CAE393513 BQI393506:BQI393513 BGM393506:BGM393513 AWQ393506:AWQ393513 AMU393506:AMU393513 ACY393506:ACY393513 TC393506:TC393513 JG393506:JG393513 K393506:K393513 WVS327970:WVS327977 WLW327970:WLW327977 WCA327970:WCA327977 VSE327970:VSE327977 VII327970:VII327977 UYM327970:UYM327977 UOQ327970:UOQ327977 UEU327970:UEU327977 TUY327970:TUY327977 TLC327970:TLC327977 TBG327970:TBG327977 SRK327970:SRK327977 SHO327970:SHO327977 RXS327970:RXS327977 RNW327970:RNW327977 REA327970:REA327977 QUE327970:QUE327977 QKI327970:QKI327977 QAM327970:QAM327977 PQQ327970:PQQ327977 PGU327970:PGU327977 OWY327970:OWY327977 ONC327970:ONC327977 ODG327970:ODG327977 NTK327970:NTK327977 NJO327970:NJO327977 MZS327970:MZS327977 MPW327970:MPW327977 MGA327970:MGA327977 LWE327970:LWE327977 LMI327970:LMI327977 LCM327970:LCM327977 KSQ327970:KSQ327977 KIU327970:KIU327977 JYY327970:JYY327977 JPC327970:JPC327977 JFG327970:JFG327977 IVK327970:IVK327977 ILO327970:ILO327977 IBS327970:IBS327977 HRW327970:HRW327977 HIA327970:HIA327977 GYE327970:GYE327977 GOI327970:GOI327977 GEM327970:GEM327977 FUQ327970:FUQ327977 FKU327970:FKU327977 FAY327970:FAY327977 ERC327970:ERC327977 EHG327970:EHG327977 DXK327970:DXK327977 DNO327970:DNO327977 DDS327970:DDS327977 CTW327970:CTW327977 CKA327970:CKA327977 CAE327970:CAE327977 BQI327970:BQI327977 BGM327970:BGM327977 AWQ327970:AWQ327977 AMU327970:AMU327977 ACY327970:ACY327977 TC327970:TC327977 JG327970:JG327977 K327970:K327977 WVS262434:WVS262441 WLW262434:WLW262441 WCA262434:WCA262441 VSE262434:VSE262441 VII262434:VII262441 UYM262434:UYM262441 UOQ262434:UOQ262441 UEU262434:UEU262441 TUY262434:TUY262441 TLC262434:TLC262441 TBG262434:TBG262441 SRK262434:SRK262441 SHO262434:SHO262441 RXS262434:RXS262441 RNW262434:RNW262441 REA262434:REA262441 QUE262434:QUE262441 QKI262434:QKI262441 QAM262434:QAM262441 PQQ262434:PQQ262441 PGU262434:PGU262441 OWY262434:OWY262441 ONC262434:ONC262441 ODG262434:ODG262441 NTK262434:NTK262441 NJO262434:NJO262441 MZS262434:MZS262441 MPW262434:MPW262441 MGA262434:MGA262441 LWE262434:LWE262441 LMI262434:LMI262441 LCM262434:LCM262441 KSQ262434:KSQ262441 KIU262434:KIU262441 JYY262434:JYY262441 JPC262434:JPC262441 JFG262434:JFG262441 IVK262434:IVK262441 ILO262434:ILO262441 IBS262434:IBS262441 HRW262434:HRW262441 HIA262434:HIA262441 GYE262434:GYE262441 GOI262434:GOI262441 GEM262434:GEM262441 FUQ262434:FUQ262441 FKU262434:FKU262441 FAY262434:FAY262441 ERC262434:ERC262441 EHG262434:EHG262441 DXK262434:DXK262441 DNO262434:DNO262441 DDS262434:DDS262441 CTW262434:CTW262441 CKA262434:CKA262441 CAE262434:CAE262441 BQI262434:BQI262441 BGM262434:BGM262441 AWQ262434:AWQ262441 AMU262434:AMU262441 ACY262434:ACY262441 TC262434:TC262441 JG262434:JG262441 K262434:K262441 WVS196898:WVS196905 WLW196898:WLW196905 WCA196898:WCA196905 VSE196898:VSE196905 VII196898:VII196905 UYM196898:UYM196905 UOQ196898:UOQ196905 UEU196898:UEU196905 TUY196898:TUY196905 TLC196898:TLC196905 TBG196898:TBG196905 SRK196898:SRK196905 SHO196898:SHO196905 RXS196898:RXS196905 RNW196898:RNW196905 REA196898:REA196905 QUE196898:QUE196905 QKI196898:QKI196905 QAM196898:QAM196905 PQQ196898:PQQ196905 PGU196898:PGU196905 OWY196898:OWY196905 ONC196898:ONC196905 ODG196898:ODG196905 NTK196898:NTK196905 NJO196898:NJO196905 MZS196898:MZS196905 MPW196898:MPW196905 MGA196898:MGA196905 LWE196898:LWE196905 LMI196898:LMI196905 LCM196898:LCM196905 KSQ196898:KSQ196905 KIU196898:KIU196905 JYY196898:JYY196905 JPC196898:JPC196905 JFG196898:JFG196905 IVK196898:IVK196905 ILO196898:ILO196905 IBS196898:IBS196905 HRW196898:HRW196905 HIA196898:HIA196905 GYE196898:GYE196905 GOI196898:GOI196905 GEM196898:GEM196905 FUQ196898:FUQ196905 FKU196898:FKU196905 FAY196898:FAY196905 ERC196898:ERC196905 EHG196898:EHG196905 DXK196898:DXK196905 DNO196898:DNO196905 DDS196898:DDS196905 CTW196898:CTW196905 CKA196898:CKA196905 CAE196898:CAE196905 BQI196898:BQI196905 BGM196898:BGM196905 AWQ196898:AWQ196905 AMU196898:AMU196905 ACY196898:ACY196905 TC196898:TC196905 JG196898:JG196905 K196898:K196905 WVS131362:WVS131369 WLW131362:WLW131369 WCA131362:WCA131369 VSE131362:VSE131369 VII131362:VII131369 UYM131362:UYM131369 UOQ131362:UOQ131369 UEU131362:UEU131369 TUY131362:TUY131369 TLC131362:TLC131369 TBG131362:TBG131369 SRK131362:SRK131369 SHO131362:SHO131369 RXS131362:RXS131369 RNW131362:RNW131369 REA131362:REA131369 QUE131362:QUE131369 QKI131362:QKI131369 QAM131362:QAM131369 PQQ131362:PQQ131369 PGU131362:PGU131369 OWY131362:OWY131369 ONC131362:ONC131369 ODG131362:ODG131369 NTK131362:NTK131369 NJO131362:NJO131369 MZS131362:MZS131369 MPW131362:MPW131369 MGA131362:MGA131369 LWE131362:LWE131369 LMI131362:LMI131369 LCM131362:LCM131369 KSQ131362:KSQ131369 KIU131362:KIU131369 JYY131362:JYY131369 JPC131362:JPC131369 JFG131362:JFG131369 IVK131362:IVK131369 ILO131362:ILO131369 IBS131362:IBS131369 HRW131362:HRW131369 HIA131362:HIA131369 GYE131362:GYE131369 GOI131362:GOI131369 GEM131362:GEM131369 FUQ131362:FUQ131369 FKU131362:FKU131369 FAY131362:FAY131369 ERC131362:ERC131369 EHG131362:EHG131369 DXK131362:DXK131369 DNO131362:DNO131369 DDS131362:DDS131369 CTW131362:CTW131369 CKA131362:CKA131369 CAE131362:CAE131369 BQI131362:BQI131369 BGM131362:BGM131369 AWQ131362:AWQ131369 AMU131362:AMU131369 ACY131362:ACY131369 TC131362:TC131369 JG131362:JG131369 K131362:K131369 WVS65826:WVS65833 WLW65826:WLW65833 WCA65826:WCA65833 VSE65826:VSE65833 VII65826:VII65833 UYM65826:UYM65833 UOQ65826:UOQ65833 UEU65826:UEU65833 TUY65826:TUY65833 TLC65826:TLC65833 TBG65826:TBG65833 SRK65826:SRK65833 SHO65826:SHO65833 RXS65826:RXS65833 RNW65826:RNW65833 REA65826:REA65833 QUE65826:QUE65833 QKI65826:QKI65833 QAM65826:QAM65833 PQQ65826:PQQ65833 PGU65826:PGU65833 OWY65826:OWY65833 ONC65826:ONC65833 ODG65826:ODG65833 NTK65826:NTK65833 NJO65826:NJO65833 MZS65826:MZS65833 MPW65826:MPW65833 MGA65826:MGA65833 LWE65826:LWE65833 LMI65826:LMI65833 LCM65826:LCM65833 KSQ65826:KSQ65833 KIU65826:KIU65833 JYY65826:JYY65833 JPC65826:JPC65833 JFG65826:JFG65833 IVK65826:IVK65833 ILO65826:ILO65833 IBS65826:IBS65833 HRW65826:HRW65833 HIA65826:HIA65833 GYE65826:GYE65833 GOI65826:GOI65833 GEM65826:GEM65833 FUQ65826:FUQ65833 FKU65826:FKU65833 FAY65826:FAY65833 ERC65826:ERC65833 EHG65826:EHG65833 DXK65826:DXK65833 DNO65826:DNO65833 DDS65826:DDS65833 CTW65826:CTW65833 CKA65826:CKA65833 CAE65826:CAE65833 BQI65826:BQI65833 BGM65826:BGM65833 AWQ65826:AWQ65833 AMU65826:AMU65833 ACY65826:ACY65833 TC65826:TC65833 JG65826:JG65833 K65826:K65833 WVS215:WVS222 WLW215:WLW222 WCA215:WCA222 VSE215:VSE222 VII215:VII222 UYM215:UYM222 UOQ215:UOQ222 UEU215:UEU222 TUY215:TUY222 TLC215:TLC222 TBG215:TBG222 SRK215:SRK222 SHO215:SHO222 RXS215:RXS222 RNW215:RNW222 REA215:REA222 QUE215:QUE222 QKI215:QKI222 QAM215:QAM222 PQQ215:PQQ222 PGU215:PGU222 OWY215:OWY222 ONC215:ONC222 ODG215:ODG222 NTK215:NTK222 NJO215:NJO222 MZS215:MZS222 MPW215:MPW222 MGA215:MGA222 LWE215:LWE222 LMI215:LMI222 LCM215:LCM222 KSQ215:KSQ222 KIU215:KIU222 JYY215:JYY222 JPC215:JPC222 JFG215:JFG222 IVK215:IVK222 ILO215:ILO222 IBS215:IBS222 HRW215:HRW222 HIA215:HIA222 GYE215:GYE222 GOI215:GOI222 GEM215:GEM222 FUQ215:FUQ222 FKU215:FKU222 FAY215:FAY222 ERC215:ERC222 EHG215:EHG222 DXK215:DXK222 DNO215:DNO222 DDS215:DDS222 CTW215:CTW222 CKA215:CKA222 CAE215:CAE222 BQI215:BQI222 BGM215:BGM222 AWQ215:AWQ222 AMU215:AMU222 ACY215:ACY222 TC215:TC222 JG215:JG222 K215:K223 WVS983344:WVS983382 WLW983344:WLW983382 WCA983344:WCA983382 VSE983344:VSE983382 VII983344:VII983382 UYM983344:UYM983382 UOQ983344:UOQ983382 UEU983344:UEU983382 TUY983344:TUY983382 TLC983344:TLC983382 TBG983344:TBG983382 SRK983344:SRK983382 SHO983344:SHO983382 RXS983344:RXS983382 RNW983344:RNW983382 REA983344:REA983382 QUE983344:QUE983382 QKI983344:QKI983382 QAM983344:QAM983382 PQQ983344:PQQ983382 PGU983344:PGU983382 OWY983344:OWY983382 ONC983344:ONC983382 ODG983344:ODG983382 NTK983344:NTK983382 NJO983344:NJO983382 MZS983344:MZS983382 MPW983344:MPW983382 MGA983344:MGA983382 LWE983344:LWE983382 LMI983344:LMI983382 LCM983344:LCM983382 KSQ983344:KSQ983382 KIU983344:KIU983382 JYY983344:JYY983382 JPC983344:JPC983382 JFG983344:JFG983382 IVK983344:IVK983382 ILO983344:ILO983382 IBS983344:IBS983382 HRW983344:HRW983382 HIA983344:HIA983382 GYE983344:GYE983382 GOI983344:GOI983382 GEM983344:GEM983382 FUQ983344:FUQ983382 FKU983344:FKU983382 FAY983344:FAY983382 ERC983344:ERC983382 EHG983344:EHG983382 DXK983344:DXK983382 DNO983344:DNO983382 DDS983344:DDS983382 CTW983344:CTW983382 CKA983344:CKA983382 CAE983344:CAE983382 BQI983344:BQI983382 BGM983344:BGM983382 AWQ983344:AWQ983382 AMU983344:AMU983382 ACY983344:ACY983382 TC983344:TC983382 JG983344:JG983382 K983344:K983382 WVS917808:WVS917846 WLW917808:WLW917846 WCA917808:WCA917846 VSE917808:VSE917846 VII917808:VII917846 UYM917808:UYM917846 UOQ917808:UOQ917846 UEU917808:UEU917846 TUY917808:TUY917846 TLC917808:TLC917846 TBG917808:TBG917846 SRK917808:SRK917846 SHO917808:SHO917846 RXS917808:RXS917846 RNW917808:RNW917846 REA917808:REA917846 QUE917808:QUE917846 QKI917808:QKI917846 QAM917808:QAM917846 PQQ917808:PQQ917846 PGU917808:PGU917846 OWY917808:OWY917846 ONC917808:ONC917846 ODG917808:ODG917846 NTK917808:NTK917846 NJO917808:NJO917846 MZS917808:MZS917846 MPW917808:MPW917846 MGA917808:MGA917846 LWE917808:LWE917846 LMI917808:LMI917846 LCM917808:LCM917846 KSQ917808:KSQ917846 KIU917808:KIU917846 JYY917808:JYY917846 JPC917808:JPC917846 JFG917808:JFG917846 IVK917808:IVK917846 ILO917808:ILO917846 IBS917808:IBS917846 HRW917808:HRW917846 HIA917808:HIA917846 GYE917808:GYE917846 GOI917808:GOI917846 GEM917808:GEM917846 FUQ917808:FUQ917846 FKU917808:FKU917846 FAY917808:FAY917846 ERC917808:ERC917846 EHG917808:EHG917846 DXK917808:DXK917846 DNO917808:DNO917846 DDS917808:DDS917846 CTW917808:CTW917846 CKA917808:CKA917846 CAE917808:CAE917846 BQI917808:BQI917846 BGM917808:BGM917846 AWQ917808:AWQ917846 AMU917808:AMU917846 ACY917808:ACY917846 TC917808:TC917846 JG917808:JG917846 K917808:K917846 WVS852272:WVS852310 WLW852272:WLW852310 WCA852272:WCA852310 VSE852272:VSE852310 VII852272:VII852310 UYM852272:UYM852310 UOQ852272:UOQ852310 UEU852272:UEU852310 TUY852272:TUY852310 TLC852272:TLC852310 TBG852272:TBG852310 SRK852272:SRK852310 SHO852272:SHO852310 RXS852272:RXS852310 RNW852272:RNW852310 REA852272:REA852310 QUE852272:QUE852310 QKI852272:QKI852310 QAM852272:QAM852310 PQQ852272:PQQ852310 PGU852272:PGU852310 OWY852272:OWY852310 ONC852272:ONC852310 ODG852272:ODG852310 NTK852272:NTK852310 NJO852272:NJO852310 MZS852272:MZS852310 MPW852272:MPW852310 MGA852272:MGA852310 LWE852272:LWE852310 LMI852272:LMI852310 LCM852272:LCM852310 KSQ852272:KSQ852310 KIU852272:KIU852310 JYY852272:JYY852310 JPC852272:JPC852310 JFG852272:JFG852310 IVK852272:IVK852310 ILO852272:ILO852310 IBS852272:IBS852310 HRW852272:HRW852310 HIA852272:HIA852310 GYE852272:GYE852310 GOI852272:GOI852310 GEM852272:GEM852310 FUQ852272:FUQ852310 FKU852272:FKU852310 FAY852272:FAY852310 ERC852272:ERC852310 EHG852272:EHG852310 DXK852272:DXK852310 DNO852272:DNO852310 DDS852272:DDS852310 CTW852272:CTW852310 CKA852272:CKA852310 CAE852272:CAE852310 BQI852272:BQI852310 BGM852272:BGM852310 AWQ852272:AWQ852310 AMU852272:AMU852310 ACY852272:ACY852310 TC852272:TC852310 JG852272:JG852310 K852272:K852310 WVS786736:WVS786774 WLW786736:WLW786774 WCA786736:WCA786774 VSE786736:VSE786774 VII786736:VII786774 UYM786736:UYM786774 UOQ786736:UOQ786774 UEU786736:UEU786774 TUY786736:TUY786774 TLC786736:TLC786774 TBG786736:TBG786774 SRK786736:SRK786774 SHO786736:SHO786774 RXS786736:RXS786774 RNW786736:RNW786774 REA786736:REA786774 QUE786736:QUE786774 QKI786736:QKI786774 QAM786736:QAM786774 PQQ786736:PQQ786774 PGU786736:PGU786774 OWY786736:OWY786774 ONC786736:ONC786774 ODG786736:ODG786774 NTK786736:NTK786774 NJO786736:NJO786774 MZS786736:MZS786774 MPW786736:MPW786774 MGA786736:MGA786774 LWE786736:LWE786774 LMI786736:LMI786774 LCM786736:LCM786774 KSQ786736:KSQ786774 KIU786736:KIU786774 JYY786736:JYY786774 JPC786736:JPC786774 JFG786736:JFG786774 IVK786736:IVK786774 ILO786736:ILO786774 IBS786736:IBS786774 HRW786736:HRW786774 HIA786736:HIA786774 GYE786736:GYE786774 GOI786736:GOI786774 GEM786736:GEM786774 FUQ786736:FUQ786774 FKU786736:FKU786774 FAY786736:FAY786774 ERC786736:ERC786774 EHG786736:EHG786774 DXK786736:DXK786774 DNO786736:DNO786774 DDS786736:DDS786774 CTW786736:CTW786774 CKA786736:CKA786774 CAE786736:CAE786774 BQI786736:BQI786774 BGM786736:BGM786774 AWQ786736:AWQ786774 AMU786736:AMU786774 ACY786736:ACY786774 TC786736:TC786774 JG786736:JG786774 K786736:K786774 WVS721200:WVS721238 WLW721200:WLW721238 WCA721200:WCA721238 VSE721200:VSE721238 VII721200:VII721238 UYM721200:UYM721238 UOQ721200:UOQ721238 UEU721200:UEU721238 TUY721200:TUY721238 TLC721200:TLC721238 TBG721200:TBG721238 SRK721200:SRK721238 SHO721200:SHO721238 RXS721200:RXS721238 RNW721200:RNW721238 REA721200:REA721238 QUE721200:QUE721238 QKI721200:QKI721238 QAM721200:QAM721238 PQQ721200:PQQ721238 PGU721200:PGU721238 OWY721200:OWY721238 ONC721200:ONC721238 ODG721200:ODG721238 NTK721200:NTK721238 NJO721200:NJO721238 MZS721200:MZS721238 MPW721200:MPW721238 MGA721200:MGA721238 LWE721200:LWE721238 LMI721200:LMI721238 LCM721200:LCM721238 KSQ721200:KSQ721238 KIU721200:KIU721238 JYY721200:JYY721238 JPC721200:JPC721238 JFG721200:JFG721238 IVK721200:IVK721238 ILO721200:ILO721238 IBS721200:IBS721238 HRW721200:HRW721238 HIA721200:HIA721238 GYE721200:GYE721238 GOI721200:GOI721238 GEM721200:GEM721238 FUQ721200:FUQ721238 FKU721200:FKU721238 FAY721200:FAY721238 ERC721200:ERC721238 EHG721200:EHG721238 DXK721200:DXK721238 DNO721200:DNO721238 DDS721200:DDS721238 CTW721200:CTW721238 CKA721200:CKA721238 CAE721200:CAE721238 BQI721200:BQI721238 BGM721200:BGM721238 AWQ721200:AWQ721238 AMU721200:AMU721238 ACY721200:ACY721238 TC721200:TC721238 JG721200:JG721238 K721200:K721238 WVS655664:WVS655702 WLW655664:WLW655702 WCA655664:WCA655702 VSE655664:VSE655702 VII655664:VII655702 UYM655664:UYM655702 UOQ655664:UOQ655702 UEU655664:UEU655702 TUY655664:TUY655702 TLC655664:TLC655702 TBG655664:TBG655702 SRK655664:SRK655702 SHO655664:SHO655702 RXS655664:RXS655702 RNW655664:RNW655702 REA655664:REA655702 QUE655664:QUE655702 QKI655664:QKI655702 QAM655664:QAM655702 PQQ655664:PQQ655702 PGU655664:PGU655702 OWY655664:OWY655702 ONC655664:ONC655702 ODG655664:ODG655702 NTK655664:NTK655702 NJO655664:NJO655702 MZS655664:MZS655702 MPW655664:MPW655702 MGA655664:MGA655702 LWE655664:LWE655702 LMI655664:LMI655702 LCM655664:LCM655702 KSQ655664:KSQ655702 KIU655664:KIU655702 JYY655664:JYY655702 JPC655664:JPC655702 JFG655664:JFG655702 IVK655664:IVK655702 ILO655664:ILO655702 IBS655664:IBS655702 HRW655664:HRW655702 HIA655664:HIA655702 GYE655664:GYE655702 GOI655664:GOI655702 GEM655664:GEM655702 FUQ655664:FUQ655702 FKU655664:FKU655702 FAY655664:FAY655702 ERC655664:ERC655702 EHG655664:EHG655702 DXK655664:DXK655702 DNO655664:DNO655702 DDS655664:DDS655702 CTW655664:CTW655702 CKA655664:CKA655702 CAE655664:CAE655702 BQI655664:BQI655702 BGM655664:BGM655702 AWQ655664:AWQ655702 AMU655664:AMU655702 ACY655664:ACY655702 TC655664:TC655702 JG655664:JG655702 K655664:K655702 WVS590128:WVS590166 WLW590128:WLW590166 WCA590128:WCA590166 VSE590128:VSE590166 VII590128:VII590166 UYM590128:UYM590166 UOQ590128:UOQ590166 UEU590128:UEU590166 TUY590128:TUY590166 TLC590128:TLC590166 TBG590128:TBG590166 SRK590128:SRK590166 SHO590128:SHO590166 RXS590128:RXS590166 RNW590128:RNW590166 REA590128:REA590166 QUE590128:QUE590166 QKI590128:QKI590166 QAM590128:QAM590166 PQQ590128:PQQ590166 PGU590128:PGU590166 OWY590128:OWY590166 ONC590128:ONC590166 ODG590128:ODG590166 NTK590128:NTK590166 NJO590128:NJO590166 MZS590128:MZS590166 MPW590128:MPW590166 MGA590128:MGA590166 LWE590128:LWE590166 LMI590128:LMI590166 LCM590128:LCM590166 KSQ590128:KSQ590166 KIU590128:KIU590166 JYY590128:JYY590166 JPC590128:JPC590166 JFG590128:JFG590166 IVK590128:IVK590166 ILO590128:ILO590166 IBS590128:IBS590166 HRW590128:HRW590166 HIA590128:HIA590166 GYE590128:GYE590166 GOI590128:GOI590166 GEM590128:GEM590166 FUQ590128:FUQ590166 FKU590128:FKU590166 FAY590128:FAY590166 ERC590128:ERC590166 EHG590128:EHG590166 DXK590128:DXK590166 DNO590128:DNO590166 DDS590128:DDS590166 CTW590128:CTW590166 CKA590128:CKA590166 CAE590128:CAE590166 BQI590128:BQI590166 BGM590128:BGM590166 AWQ590128:AWQ590166 AMU590128:AMU590166 ACY590128:ACY590166 TC590128:TC590166 JG590128:JG590166 K590128:K590166 WVS524592:WVS524630 WLW524592:WLW524630 WCA524592:WCA524630 VSE524592:VSE524630 VII524592:VII524630 UYM524592:UYM524630 UOQ524592:UOQ524630 UEU524592:UEU524630 TUY524592:TUY524630 TLC524592:TLC524630 TBG524592:TBG524630 SRK524592:SRK524630 SHO524592:SHO524630 RXS524592:RXS524630 RNW524592:RNW524630 REA524592:REA524630 QUE524592:QUE524630 QKI524592:QKI524630 QAM524592:QAM524630 PQQ524592:PQQ524630 PGU524592:PGU524630 OWY524592:OWY524630 ONC524592:ONC524630 ODG524592:ODG524630 NTK524592:NTK524630 NJO524592:NJO524630 MZS524592:MZS524630 MPW524592:MPW524630 MGA524592:MGA524630 LWE524592:LWE524630 LMI524592:LMI524630 LCM524592:LCM524630 KSQ524592:KSQ524630 KIU524592:KIU524630 JYY524592:JYY524630 JPC524592:JPC524630 JFG524592:JFG524630 IVK524592:IVK524630 ILO524592:ILO524630 IBS524592:IBS524630 HRW524592:HRW524630 HIA524592:HIA524630 GYE524592:GYE524630 GOI524592:GOI524630 GEM524592:GEM524630 FUQ524592:FUQ524630 FKU524592:FKU524630 FAY524592:FAY524630 ERC524592:ERC524630 EHG524592:EHG524630 DXK524592:DXK524630 DNO524592:DNO524630 DDS524592:DDS524630 CTW524592:CTW524630 CKA524592:CKA524630 CAE524592:CAE524630 BQI524592:BQI524630 BGM524592:BGM524630 AWQ524592:AWQ524630 AMU524592:AMU524630 ACY524592:ACY524630 TC524592:TC524630 JG524592:JG524630 K524592:K524630 WVS459056:WVS459094 WLW459056:WLW459094 WCA459056:WCA459094 VSE459056:VSE459094 VII459056:VII459094 UYM459056:UYM459094 UOQ459056:UOQ459094 UEU459056:UEU459094 TUY459056:TUY459094 TLC459056:TLC459094 TBG459056:TBG459094 SRK459056:SRK459094 SHO459056:SHO459094 RXS459056:RXS459094 RNW459056:RNW459094 REA459056:REA459094 QUE459056:QUE459094 QKI459056:QKI459094 QAM459056:QAM459094 PQQ459056:PQQ459094 PGU459056:PGU459094 OWY459056:OWY459094 ONC459056:ONC459094 ODG459056:ODG459094 NTK459056:NTK459094 NJO459056:NJO459094 MZS459056:MZS459094 MPW459056:MPW459094 MGA459056:MGA459094 LWE459056:LWE459094 LMI459056:LMI459094 LCM459056:LCM459094 KSQ459056:KSQ459094 KIU459056:KIU459094 JYY459056:JYY459094 JPC459056:JPC459094 JFG459056:JFG459094 IVK459056:IVK459094 ILO459056:ILO459094 IBS459056:IBS459094 HRW459056:HRW459094 HIA459056:HIA459094 GYE459056:GYE459094 GOI459056:GOI459094 GEM459056:GEM459094 FUQ459056:FUQ459094 FKU459056:FKU459094 FAY459056:FAY459094 ERC459056:ERC459094 EHG459056:EHG459094 DXK459056:DXK459094 DNO459056:DNO459094 DDS459056:DDS459094 CTW459056:CTW459094 CKA459056:CKA459094 CAE459056:CAE459094 BQI459056:BQI459094 BGM459056:BGM459094 AWQ459056:AWQ459094 AMU459056:AMU459094 ACY459056:ACY459094 TC459056:TC459094 JG459056:JG459094 K459056:K459094 WVS393520:WVS393558 WLW393520:WLW393558 WCA393520:WCA393558 VSE393520:VSE393558 VII393520:VII393558 UYM393520:UYM393558 UOQ393520:UOQ393558 UEU393520:UEU393558 TUY393520:TUY393558 TLC393520:TLC393558 TBG393520:TBG393558 SRK393520:SRK393558 SHO393520:SHO393558 RXS393520:RXS393558 RNW393520:RNW393558 REA393520:REA393558 QUE393520:QUE393558 QKI393520:QKI393558 QAM393520:QAM393558 PQQ393520:PQQ393558 PGU393520:PGU393558 OWY393520:OWY393558 ONC393520:ONC393558 ODG393520:ODG393558 NTK393520:NTK393558 NJO393520:NJO393558 MZS393520:MZS393558 MPW393520:MPW393558 MGA393520:MGA393558 LWE393520:LWE393558 LMI393520:LMI393558 LCM393520:LCM393558 KSQ393520:KSQ393558 KIU393520:KIU393558 JYY393520:JYY393558 JPC393520:JPC393558 JFG393520:JFG393558 IVK393520:IVK393558 ILO393520:ILO393558 IBS393520:IBS393558 HRW393520:HRW393558 HIA393520:HIA393558 GYE393520:GYE393558 GOI393520:GOI393558 GEM393520:GEM393558 FUQ393520:FUQ393558 FKU393520:FKU393558 FAY393520:FAY393558 ERC393520:ERC393558 EHG393520:EHG393558 DXK393520:DXK393558 DNO393520:DNO393558 DDS393520:DDS393558 CTW393520:CTW393558 CKA393520:CKA393558 CAE393520:CAE393558 BQI393520:BQI393558 BGM393520:BGM393558 AWQ393520:AWQ393558 AMU393520:AMU393558 ACY393520:ACY393558 TC393520:TC393558 JG393520:JG393558 K393520:K393558 WVS327984:WVS328022 WLW327984:WLW328022 WCA327984:WCA328022 VSE327984:VSE328022 VII327984:VII328022 UYM327984:UYM328022 UOQ327984:UOQ328022 UEU327984:UEU328022 TUY327984:TUY328022 TLC327984:TLC328022 TBG327984:TBG328022 SRK327984:SRK328022 SHO327984:SHO328022 RXS327984:RXS328022 RNW327984:RNW328022 REA327984:REA328022 QUE327984:QUE328022 QKI327984:QKI328022 QAM327984:QAM328022 PQQ327984:PQQ328022 PGU327984:PGU328022 OWY327984:OWY328022 ONC327984:ONC328022 ODG327984:ODG328022 NTK327984:NTK328022 NJO327984:NJO328022 MZS327984:MZS328022 MPW327984:MPW328022 MGA327984:MGA328022 LWE327984:LWE328022 LMI327984:LMI328022 LCM327984:LCM328022 KSQ327984:KSQ328022 KIU327984:KIU328022 JYY327984:JYY328022 JPC327984:JPC328022 JFG327984:JFG328022 IVK327984:IVK328022 ILO327984:ILO328022 IBS327984:IBS328022 HRW327984:HRW328022 HIA327984:HIA328022 GYE327984:GYE328022 GOI327984:GOI328022 GEM327984:GEM328022 FUQ327984:FUQ328022 FKU327984:FKU328022 FAY327984:FAY328022 ERC327984:ERC328022 EHG327984:EHG328022 DXK327984:DXK328022 DNO327984:DNO328022 DDS327984:DDS328022 CTW327984:CTW328022 CKA327984:CKA328022 CAE327984:CAE328022 BQI327984:BQI328022 BGM327984:BGM328022 AWQ327984:AWQ328022 AMU327984:AMU328022 ACY327984:ACY328022 TC327984:TC328022 JG327984:JG328022 K327984:K328022 WVS262448:WVS262486 WLW262448:WLW262486 WCA262448:WCA262486 VSE262448:VSE262486 VII262448:VII262486 UYM262448:UYM262486 UOQ262448:UOQ262486 UEU262448:UEU262486 TUY262448:TUY262486 TLC262448:TLC262486 TBG262448:TBG262486 SRK262448:SRK262486 SHO262448:SHO262486 RXS262448:RXS262486 RNW262448:RNW262486 REA262448:REA262486 QUE262448:QUE262486 QKI262448:QKI262486 QAM262448:QAM262486 PQQ262448:PQQ262486 PGU262448:PGU262486 OWY262448:OWY262486 ONC262448:ONC262486 ODG262448:ODG262486 NTK262448:NTK262486 NJO262448:NJO262486 MZS262448:MZS262486 MPW262448:MPW262486 MGA262448:MGA262486 LWE262448:LWE262486 LMI262448:LMI262486 LCM262448:LCM262486 KSQ262448:KSQ262486 KIU262448:KIU262486 JYY262448:JYY262486 JPC262448:JPC262486 JFG262448:JFG262486 IVK262448:IVK262486 ILO262448:ILO262486 IBS262448:IBS262486 HRW262448:HRW262486 HIA262448:HIA262486 GYE262448:GYE262486 GOI262448:GOI262486 GEM262448:GEM262486 FUQ262448:FUQ262486 FKU262448:FKU262486 FAY262448:FAY262486 ERC262448:ERC262486 EHG262448:EHG262486 DXK262448:DXK262486 DNO262448:DNO262486 DDS262448:DDS262486 CTW262448:CTW262486 CKA262448:CKA262486 CAE262448:CAE262486 BQI262448:BQI262486 BGM262448:BGM262486 AWQ262448:AWQ262486 AMU262448:AMU262486 ACY262448:ACY262486 TC262448:TC262486 JG262448:JG262486 K262448:K262486 WVS196912:WVS196950 WLW196912:WLW196950 WCA196912:WCA196950 VSE196912:VSE196950 VII196912:VII196950 UYM196912:UYM196950 UOQ196912:UOQ196950 UEU196912:UEU196950 TUY196912:TUY196950 TLC196912:TLC196950 TBG196912:TBG196950 SRK196912:SRK196950 SHO196912:SHO196950 RXS196912:RXS196950 RNW196912:RNW196950 REA196912:REA196950 QUE196912:QUE196950 QKI196912:QKI196950 QAM196912:QAM196950 PQQ196912:PQQ196950 PGU196912:PGU196950 OWY196912:OWY196950 ONC196912:ONC196950 ODG196912:ODG196950 NTK196912:NTK196950 NJO196912:NJO196950 MZS196912:MZS196950 MPW196912:MPW196950 MGA196912:MGA196950 LWE196912:LWE196950 LMI196912:LMI196950 LCM196912:LCM196950 KSQ196912:KSQ196950 KIU196912:KIU196950 JYY196912:JYY196950 JPC196912:JPC196950 JFG196912:JFG196950 IVK196912:IVK196950 ILO196912:ILO196950 IBS196912:IBS196950 HRW196912:HRW196950 HIA196912:HIA196950 GYE196912:GYE196950 GOI196912:GOI196950 GEM196912:GEM196950 FUQ196912:FUQ196950 FKU196912:FKU196950 FAY196912:FAY196950 ERC196912:ERC196950 EHG196912:EHG196950 DXK196912:DXK196950 DNO196912:DNO196950 DDS196912:DDS196950 CTW196912:CTW196950 CKA196912:CKA196950 CAE196912:CAE196950 BQI196912:BQI196950 BGM196912:BGM196950 AWQ196912:AWQ196950 AMU196912:AMU196950 ACY196912:ACY196950 TC196912:TC196950 JG196912:JG196950 K196912:K196950 WVS131376:WVS131414 WLW131376:WLW131414 WCA131376:WCA131414 VSE131376:VSE131414 VII131376:VII131414 UYM131376:UYM131414 UOQ131376:UOQ131414 UEU131376:UEU131414 TUY131376:TUY131414 TLC131376:TLC131414 TBG131376:TBG131414 SRK131376:SRK131414 SHO131376:SHO131414 RXS131376:RXS131414 RNW131376:RNW131414 REA131376:REA131414 QUE131376:QUE131414 QKI131376:QKI131414 QAM131376:QAM131414 PQQ131376:PQQ131414 PGU131376:PGU131414 OWY131376:OWY131414 ONC131376:ONC131414 ODG131376:ODG131414 NTK131376:NTK131414 NJO131376:NJO131414 MZS131376:MZS131414 MPW131376:MPW131414 MGA131376:MGA131414 LWE131376:LWE131414 LMI131376:LMI131414 LCM131376:LCM131414 KSQ131376:KSQ131414 KIU131376:KIU131414 JYY131376:JYY131414 JPC131376:JPC131414 JFG131376:JFG131414 IVK131376:IVK131414 ILO131376:ILO131414 IBS131376:IBS131414 HRW131376:HRW131414 HIA131376:HIA131414 GYE131376:GYE131414 GOI131376:GOI131414 GEM131376:GEM131414 FUQ131376:FUQ131414 FKU131376:FKU131414 FAY131376:FAY131414 ERC131376:ERC131414 EHG131376:EHG131414 DXK131376:DXK131414 DNO131376:DNO131414 DDS131376:DDS131414 CTW131376:CTW131414 CKA131376:CKA131414 CAE131376:CAE131414 BQI131376:BQI131414 BGM131376:BGM131414 AWQ131376:AWQ131414 AMU131376:AMU131414 ACY131376:ACY131414 TC131376:TC131414 JG131376:JG131414 K131376:K131414 WVS65840:WVS65878 WLW65840:WLW65878 WCA65840:WCA65878 VSE65840:VSE65878 VII65840:VII65878 UYM65840:UYM65878 UOQ65840:UOQ65878 UEU65840:UEU65878 TUY65840:TUY65878 TLC65840:TLC65878 TBG65840:TBG65878 SRK65840:SRK65878 SHO65840:SHO65878 RXS65840:RXS65878 RNW65840:RNW65878 REA65840:REA65878 QUE65840:QUE65878 QKI65840:QKI65878 QAM65840:QAM65878 PQQ65840:PQQ65878 PGU65840:PGU65878 OWY65840:OWY65878 ONC65840:ONC65878 ODG65840:ODG65878 NTK65840:NTK65878 NJO65840:NJO65878 MZS65840:MZS65878 MPW65840:MPW65878 MGA65840:MGA65878 LWE65840:LWE65878 LMI65840:LMI65878 LCM65840:LCM65878 KSQ65840:KSQ65878 KIU65840:KIU65878 JYY65840:JYY65878 JPC65840:JPC65878 JFG65840:JFG65878 IVK65840:IVK65878 ILO65840:ILO65878 IBS65840:IBS65878 HRW65840:HRW65878 HIA65840:HIA65878 GYE65840:GYE65878 GOI65840:GOI65878 GEM65840:GEM65878 FUQ65840:FUQ65878 FKU65840:FKU65878 FAY65840:FAY65878 ERC65840:ERC65878 EHG65840:EHG65878 DXK65840:DXK65878 DNO65840:DNO65878 DDS65840:DDS65878 CTW65840:CTW65878 CKA65840:CKA65878 CAE65840:CAE65878 BQI65840:BQI65878 BGM65840:BGM65878 AWQ65840:AWQ65878 AMU65840:AMU65878 ACY65840:ACY65878 TC65840:TC65878 JG65840:JG65878 K65840:K65878 WVS230:WVS343 WLW230:WLW343 WCA230:WCA343 VSE230:VSE343 VII230:VII343 UYM230:UYM343 UOQ230:UOQ343 UEU230:UEU343 TUY230:TUY343 TLC230:TLC343 TBG230:TBG343 SRK230:SRK343 SHO230:SHO343 RXS230:RXS343 RNW230:RNW343 REA230:REA343 QUE230:QUE343 QKI230:QKI343 QAM230:QAM343 PQQ230:PQQ343 PGU230:PGU343 OWY230:OWY343 ONC230:ONC343 ODG230:ODG343 NTK230:NTK343 NJO230:NJO343 MZS230:MZS343 MPW230:MPW343 MGA230:MGA343 LWE230:LWE343 LMI230:LMI343 LCM230:LCM343 KSQ230:KSQ343 KIU230:KIU343 JYY230:JYY343 JPC230:JPC343 JFG230:JFG343 IVK230:IVK343 ILO230:ILO343 IBS230:IBS343 HRW230:HRW343 HIA230:HIA343 GYE230:GYE343 GOI230:GOI343 GEM230:GEM343 FUQ230:FUQ343 FKU230:FKU343 FAY230:FAY343 ERC230:ERC343 EHG230:EHG343 DXK230:DXK343 DNO230:DNO343 DDS230:DDS343 CTW230:CTW343 CKA230:CKA343 CAE230:CAE343 BQI230:BQI343 BGM230:BGM343 AWQ230:AWQ343 AMU230:AMU343 ACY230:ACY343 TC230:TC343 WVS983330:WVS983337" xr:uid="{00000000-0002-0000-0100-000001000000}">
      <formula1>$J$402:$J$404</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798 IZ65798 SV65798 ACR65798 AMN65798 AWJ65798 BGF65798 BQB65798 BZX65798 CJT65798 CTP65798 DDL65798 DNH65798 DXD65798 EGZ65798 EQV65798 FAR65798 FKN65798 FUJ65798 GEF65798 GOB65798 GXX65798 HHT65798 HRP65798 IBL65798 ILH65798 IVD65798 JEZ65798 JOV65798 JYR65798 KIN65798 KSJ65798 LCF65798 LMB65798 LVX65798 MFT65798 MPP65798 MZL65798 NJH65798 NTD65798 OCZ65798 OMV65798 OWR65798 PGN65798 PQJ65798 QAF65798 QKB65798 QTX65798 RDT65798 RNP65798 RXL65798 SHH65798 SRD65798 TAZ65798 TKV65798 TUR65798 UEN65798 UOJ65798 UYF65798 VIB65798 VRX65798 WBT65798 WLP65798 WVL65798 D131334 IZ131334 SV131334 ACR131334 AMN131334 AWJ131334 BGF131334 BQB131334 BZX131334 CJT131334 CTP131334 DDL131334 DNH131334 DXD131334 EGZ131334 EQV131334 FAR131334 FKN131334 FUJ131334 GEF131334 GOB131334 GXX131334 HHT131334 HRP131334 IBL131334 ILH131334 IVD131334 JEZ131334 JOV131334 JYR131334 KIN131334 KSJ131334 LCF131334 LMB131334 LVX131334 MFT131334 MPP131334 MZL131334 NJH131334 NTD131334 OCZ131334 OMV131334 OWR131334 PGN131334 PQJ131334 QAF131334 QKB131334 QTX131334 RDT131334 RNP131334 RXL131334 SHH131334 SRD131334 TAZ131334 TKV131334 TUR131334 UEN131334 UOJ131334 UYF131334 VIB131334 VRX131334 WBT131334 WLP131334 WVL131334 D196870 IZ196870 SV196870 ACR196870 AMN196870 AWJ196870 BGF196870 BQB196870 BZX196870 CJT196870 CTP196870 DDL196870 DNH196870 DXD196870 EGZ196870 EQV196870 FAR196870 FKN196870 FUJ196870 GEF196870 GOB196870 GXX196870 HHT196870 HRP196870 IBL196870 ILH196870 IVD196870 JEZ196870 JOV196870 JYR196870 KIN196870 KSJ196870 LCF196870 LMB196870 LVX196870 MFT196870 MPP196870 MZL196870 NJH196870 NTD196870 OCZ196870 OMV196870 OWR196870 PGN196870 PQJ196870 QAF196870 QKB196870 QTX196870 RDT196870 RNP196870 RXL196870 SHH196870 SRD196870 TAZ196870 TKV196870 TUR196870 UEN196870 UOJ196870 UYF196870 VIB196870 VRX196870 WBT196870 WLP196870 WVL196870 D262406 IZ262406 SV262406 ACR262406 AMN262406 AWJ262406 BGF262406 BQB262406 BZX262406 CJT262406 CTP262406 DDL262406 DNH262406 DXD262406 EGZ262406 EQV262406 FAR262406 FKN262406 FUJ262406 GEF262406 GOB262406 GXX262406 HHT262406 HRP262406 IBL262406 ILH262406 IVD262406 JEZ262406 JOV262406 JYR262406 KIN262406 KSJ262406 LCF262406 LMB262406 LVX262406 MFT262406 MPP262406 MZL262406 NJH262406 NTD262406 OCZ262406 OMV262406 OWR262406 PGN262406 PQJ262406 QAF262406 QKB262406 QTX262406 RDT262406 RNP262406 RXL262406 SHH262406 SRD262406 TAZ262406 TKV262406 TUR262406 UEN262406 UOJ262406 UYF262406 VIB262406 VRX262406 WBT262406 WLP262406 WVL262406 D327942 IZ327942 SV327942 ACR327942 AMN327942 AWJ327942 BGF327942 BQB327942 BZX327942 CJT327942 CTP327942 DDL327942 DNH327942 DXD327942 EGZ327942 EQV327942 FAR327942 FKN327942 FUJ327942 GEF327942 GOB327942 GXX327942 HHT327942 HRP327942 IBL327942 ILH327942 IVD327942 JEZ327942 JOV327942 JYR327942 KIN327942 KSJ327942 LCF327942 LMB327942 LVX327942 MFT327942 MPP327942 MZL327942 NJH327942 NTD327942 OCZ327942 OMV327942 OWR327942 PGN327942 PQJ327942 QAF327942 QKB327942 QTX327942 RDT327942 RNP327942 RXL327942 SHH327942 SRD327942 TAZ327942 TKV327942 TUR327942 UEN327942 UOJ327942 UYF327942 VIB327942 VRX327942 WBT327942 WLP327942 WVL327942 D393478 IZ393478 SV393478 ACR393478 AMN393478 AWJ393478 BGF393478 BQB393478 BZX393478 CJT393478 CTP393478 DDL393478 DNH393478 DXD393478 EGZ393478 EQV393478 FAR393478 FKN393478 FUJ393478 GEF393478 GOB393478 GXX393478 HHT393478 HRP393478 IBL393478 ILH393478 IVD393478 JEZ393478 JOV393478 JYR393478 KIN393478 KSJ393478 LCF393478 LMB393478 LVX393478 MFT393478 MPP393478 MZL393478 NJH393478 NTD393478 OCZ393478 OMV393478 OWR393478 PGN393478 PQJ393478 QAF393478 QKB393478 QTX393478 RDT393478 RNP393478 RXL393478 SHH393478 SRD393478 TAZ393478 TKV393478 TUR393478 UEN393478 UOJ393478 UYF393478 VIB393478 VRX393478 WBT393478 WLP393478 WVL393478 D459014 IZ459014 SV459014 ACR459014 AMN459014 AWJ459014 BGF459014 BQB459014 BZX459014 CJT459014 CTP459014 DDL459014 DNH459014 DXD459014 EGZ459014 EQV459014 FAR459014 FKN459014 FUJ459014 GEF459014 GOB459014 GXX459014 HHT459014 HRP459014 IBL459014 ILH459014 IVD459014 JEZ459014 JOV459014 JYR459014 KIN459014 KSJ459014 LCF459014 LMB459014 LVX459014 MFT459014 MPP459014 MZL459014 NJH459014 NTD459014 OCZ459014 OMV459014 OWR459014 PGN459014 PQJ459014 QAF459014 QKB459014 QTX459014 RDT459014 RNP459014 RXL459014 SHH459014 SRD459014 TAZ459014 TKV459014 TUR459014 UEN459014 UOJ459014 UYF459014 VIB459014 VRX459014 WBT459014 WLP459014 WVL459014 D524550 IZ524550 SV524550 ACR524550 AMN524550 AWJ524550 BGF524550 BQB524550 BZX524550 CJT524550 CTP524550 DDL524550 DNH524550 DXD524550 EGZ524550 EQV524550 FAR524550 FKN524550 FUJ524550 GEF524550 GOB524550 GXX524550 HHT524550 HRP524550 IBL524550 ILH524550 IVD524550 JEZ524550 JOV524550 JYR524550 KIN524550 KSJ524550 LCF524550 LMB524550 LVX524550 MFT524550 MPP524550 MZL524550 NJH524550 NTD524550 OCZ524550 OMV524550 OWR524550 PGN524550 PQJ524550 QAF524550 QKB524550 QTX524550 RDT524550 RNP524550 RXL524550 SHH524550 SRD524550 TAZ524550 TKV524550 TUR524550 UEN524550 UOJ524550 UYF524550 VIB524550 VRX524550 WBT524550 WLP524550 WVL524550 D590086 IZ590086 SV590086 ACR590086 AMN590086 AWJ590086 BGF590086 BQB590086 BZX590086 CJT590086 CTP590086 DDL590086 DNH590086 DXD590086 EGZ590086 EQV590086 FAR590086 FKN590086 FUJ590086 GEF590086 GOB590086 GXX590086 HHT590086 HRP590086 IBL590086 ILH590086 IVD590086 JEZ590086 JOV590086 JYR590086 KIN590086 KSJ590086 LCF590086 LMB590086 LVX590086 MFT590086 MPP590086 MZL590086 NJH590086 NTD590086 OCZ590086 OMV590086 OWR590086 PGN590086 PQJ590086 QAF590086 QKB590086 QTX590086 RDT590086 RNP590086 RXL590086 SHH590086 SRD590086 TAZ590086 TKV590086 TUR590086 UEN590086 UOJ590086 UYF590086 VIB590086 VRX590086 WBT590086 WLP590086 WVL590086 D655622 IZ655622 SV655622 ACR655622 AMN655622 AWJ655622 BGF655622 BQB655622 BZX655622 CJT655622 CTP655622 DDL655622 DNH655622 DXD655622 EGZ655622 EQV655622 FAR655622 FKN655622 FUJ655622 GEF655622 GOB655622 GXX655622 HHT655622 HRP655622 IBL655622 ILH655622 IVD655622 JEZ655622 JOV655622 JYR655622 KIN655622 KSJ655622 LCF655622 LMB655622 LVX655622 MFT655622 MPP655622 MZL655622 NJH655622 NTD655622 OCZ655622 OMV655622 OWR655622 PGN655622 PQJ655622 QAF655622 QKB655622 QTX655622 RDT655622 RNP655622 RXL655622 SHH655622 SRD655622 TAZ655622 TKV655622 TUR655622 UEN655622 UOJ655622 UYF655622 VIB655622 VRX655622 WBT655622 WLP655622 WVL655622 D721158 IZ721158 SV721158 ACR721158 AMN721158 AWJ721158 BGF721158 BQB721158 BZX721158 CJT721158 CTP721158 DDL721158 DNH721158 DXD721158 EGZ721158 EQV721158 FAR721158 FKN721158 FUJ721158 GEF721158 GOB721158 GXX721158 HHT721158 HRP721158 IBL721158 ILH721158 IVD721158 JEZ721158 JOV721158 JYR721158 KIN721158 KSJ721158 LCF721158 LMB721158 LVX721158 MFT721158 MPP721158 MZL721158 NJH721158 NTD721158 OCZ721158 OMV721158 OWR721158 PGN721158 PQJ721158 QAF721158 QKB721158 QTX721158 RDT721158 RNP721158 RXL721158 SHH721158 SRD721158 TAZ721158 TKV721158 TUR721158 UEN721158 UOJ721158 UYF721158 VIB721158 VRX721158 WBT721158 WLP721158 WVL721158 D786694 IZ786694 SV786694 ACR786694 AMN786694 AWJ786694 BGF786694 BQB786694 BZX786694 CJT786694 CTP786694 DDL786694 DNH786694 DXD786694 EGZ786694 EQV786694 FAR786694 FKN786694 FUJ786694 GEF786694 GOB786694 GXX786694 HHT786694 HRP786694 IBL786694 ILH786694 IVD786694 JEZ786694 JOV786694 JYR786694 KIN786694 KSJ786694 LCF786694 LMB786694 LVX786694 MFT786694 MPP786694 MZL786694 NJH786694 NTD786694 OCZ786694 OMV786694 OWR786694 PGN786694 PQJ786694 QAF786694 QKB786694 QTX786694 RDT786694 RNP786694 RXL786694 SHH786694 SRD786694 TAZ786694 TKV786694 TUR786694 UEN786694 UOJ786694 UYF786694 VIB786694 VRX786694 WBT786694 WLP786694 WVL786694 D852230 IZ852230 SV852230 ACR852230 AMN852230 AWJ852230 BGF852230 BQB852230 BZX852230 CJT852230 CTP852230 DDL852230 DNH852230 DXD852230 EGZ852230 EQV852230 FAR852230 FKN852230 FUJ852230 GEF852230 GOB852230 GXX852230 HHT852230 HRP852230 IBL852230 ILH852230 IVD852230 JEZ852230 JOV852230 JYR852230 KIN852230 KSJ852230 LCF852230 LMB852230 LVX852230 MFT852230 MPP852230 MZL852230 NJH852230 NTD852230 OCZ852230 OMV852230 OWR852230 PGN852230 PQJ852230 QAF852230 QKB852230 QTX852230 RDT852230 RNP852230 RXL852230 SHH852230 SRD852230 TAZ852230 TKV852230 TUR852230 UEN852230 UOJ852230 UYF852230 VIB852230 VRX852230 WBT852230 WLP852230 WVL852230 D917766 IZ917766 SV917766 ACR917766 AMN917766 AWJ917766 BGF917766 BQB917766 BZX917766 CJT917766 CTP917766 DDL917766 DNH917766 DXD917766 EGZ917766 EQV917766 FAR917766 FKN917766 FUJ917766 GEF917766 GOB917766 GXX917766 HHT917766 HRP917766 IBL917766 ILH917766 IVD917766 JEZ917766 JOV917766 JYR917766 KIN917766 KSJ917766 LCF917766 LMB917766 LVX917766 MFT917766 MPP917766 MZL917766 NJH917766 NTD917766 OCZ917766 OMV917766 OWR917766 PGN917766 PQJ917766 QAF917766 QKB917766 QTX917766 RDT917766 RNP917766 RXL917766 SHH917766 SRD917766 TAZ917766 TKV917766 TUR917766 UEN917766 UOJ917766 UYF917766 VIB917766 VRX917766 WBT917766 WLP917766 WVL917766 D983302 IZ983302 SV983302 ACR983302 AMN983302 AWJ983302 BGF983302 BQB983302 BZX983302 CJT983302 CTP983302 DDL983302 DNH983302 DXD983302 EGZ983302 EQV983302 FAR983302 FKN983302 FUJ983302 GEF983302 GOB983302 GXX983302 HHT983302 HRP983302 IBL983302 ILH983302 IVD983302 JEZ983302 JOV983302 JYR983302 KIN983302 KSJ983302 LCF983302 LMB983302 LVX983302 MFT983302 MPP983302 MZL983302 NJH983302 NTD983302 OCZ983302 OMV983302 OWR983302 PGN983302 PQJ983302 QAF983302 QKB983302 QTX983302 RDT983302 RNP983302 RXL983302 SHH983302 SRD983302 TAZ983302 TKV983302 TUR983302 UEN983302 UOJ983302 UYF983302 VIB983302 VRX983302 WBT983302 WLP983302 WVL983302" xr:uid="{00000000-0002-0000-0100-00000200000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807 IZ65807 SV65807 ACR65807 AMN65807 AWJ65807 BGF65807 BQB65807 BZX65807 CJT65807 CTP65807 DDL65807 DNH65807 DXD65807 EGZ65807 EQV65807 FAR65807 FKN65807 FUJ65807 GEF65807 GOB65807 GXX65807 HHT65807 HRP65807 IBL65807 ILH65807 IVD65807 JEZ65807 JOV65807 JYR65807 KIN65807 KSJ65807 LCF65807 LMB65807 LVX65807 MFT65807 MPP65807 MZL65807 NJH65807 NTD65807 OCZ65807 OMV65807 OWR65807 PGN65807 PQJ65807 QAF65807 QKB65807 QTX65807 RDT65807 RNP65807 RXL65807 SHH65807 SRD65807 TAZ65807 TKV65807 TUR65807 UEN65807 UOJ65807 UYF65807 VIB65807 VRX65807 WBT65807 WLP65807 WVL65807 D131343 IZ131343 SV131343 ACR131343 AMN131343 AWJ131343 BGF131343 BQB131343 BZX131343 CJT131343 CTP131343 DDL131343 DNH131343 DXD131343 EGZ131343 EQV131343 FAR131343 FKN131343 FUJ131343 GEF131343 GOB131343 GXX131343 HHT131343 HRP131343 IBL131343 ILH131343 IVD131343 JEZ131343 JOV131343 JYR131343 KIN131343 KSJ131343 LCF131343 LMB131343 LVX131343 MFT131343 MPP131343 MZL131343 NJH131343 NTD131343 OCZ131343 OMV131343 OWR131343 PGN131343 PQJ131343 QAF131343 QKB131343 QTX131343 RDT131343 RNP131343 RXL131343 SHH131343 SRD131343 TAZ131343 TKV131343 TUR131343 UEN131343 UOJ131343 UYF131343 VIB131343 VRX131343 WBT131343 WLP131343 WVL131343 D196879 IZ196879 SV196879 ACR196879 AMN196879 AWJ196879 BGF196879 BQB196879 BZX196879 CJT196879 CTP196879 DDL196879 DNH196879 DXD196879 EGZ196879 EQV196879 FAR196879 FKN196879 FUJ196879 GEF196879 GOB196879 GXX196879 HHT196879 HRP196879 IBL196879 ILH196879 IVD196879 JEZ196879 JOV196879 JYR196879 KIN196879 KSJ196879 LCF196879 LMB196879 LVX196879 MFT196879 MPP196879 MZL196879 NJH196879 NTD196879 OCZ196879 OMV196879 OWR196879 PGN196879 PQJ196879 QAF196879 QKB196879 QTX196879 RDT196879 RNP196879 RXL196879 SHH196879 SRD196879 TAZ196879 TKV196879 TUR196879 UEN196879 UOJ196879 UYF196879 VIB196879 VRX196879 WBT196879 WLP196879 WVL196879 D262415 IZ262415 SV262415 ACR262415 AMN262415 AWJ262415 BGF262415 BQB262415 BZX262415 CJT262415 CTP262415 DDL262415 DNH262415 DXD262415 EGZ262415 EQV262415 FAR262415 FKN262415 FUJ262415 GEF262415 GOB262415 GXX262415 HHT262415 HRP262415 IBL262415 ILH262415 IVD262415 JEZ262415 JOV262415 JYR262415 KIN262415 KSJ262415 LCF262415 LMB262415 LVX262415 MFT262415 MPP262415 MZL262415 NJH262415 NTD262415 OCZ262415 OMV262415 OWR262415 PGN262415 PQJ262415 QAF262415 QKB262415 QTX262415 RDT262415 RNP262415 RXL262415 SHH262415 SRD262415 TAZ262415 TKV262415 TUR262415 UEN262415 UOJ262415 UYF262415 VIB262415 VRX262415 WBT262415 WLP262415 WVL262415 D327951 IZ327951 SV327951 ACR327951 AMN327951 AWJ327951 BGF327951 BQB327951 BZX327951 CJT327951 CTP327951 DDL327951 DNH327951 DXD327951 EGZ327951 EQV327951 FAR327951 FKN327951 FUJ327951 GEF327951 GOB327951 GXX327951 HHT327951 HRP327951 IBL327951 ILH327951 IVD327951 JEZ327951 JOV327951 JYR327951 KIN327951 KSJ327951 LCF327951 LMB327951 LVX327951 MFT327951 MPP327951 MZL327951 NJH327951 NTD327951 OCZ327951 OMV327951 OWR327951 PGN327951 PQJ327951 QAF327951 QKB327951 QTX327951 RDT327951 RNP327951 RXL327951 SHH327951 SRD327951 TAZ327951 TKV327951 TUR327951 UEN327951 UOJ327951 UYF327951 VIB327951 VRX327951 WBT327951 WLP327951 WVL327951 D393487 IZ393487 SV393487 ACR393487 AMN393487 AWJ393487 BGF393487 BQB393487 BZX393487 CJT393487 CTP393487 DDL393487 DNH393487 DXD393487 EGZ393487 EQV393487 FAR393487 FKN393487 FUJ393487 GEF393487 GOB393487 GXX393487 HHT393487 HRP393487 IBL393487 ILH393487 IVD393487 JEZ393487 JOV393487 JYR393487 KIN393487 KSJ393487 LCF393487 LMB393487 LVX393487 MFT393487 MPP393487 MZL393487 NJH393487 NTD393487 OCZ393487 OMV393487 OWR393487 PGN393487 PQJ393487 QAF393487 QKB393487 QTX393487 RDT393487 RNP393487 RXL393487 SHH393487 SRD393487 TAZ393487 TKV393487 TUR393487 UEN393487 UOJ393487 UYF393487 VIB393487 VRX393487 WBT393487 WLP393487 WVL393487 D459023 IZ459023 SV459023 ACR459023 AMN459023 AWJ459023 BGF459023 BQB459023 BZX459023 CJT459023 CTP459023 DDL459023 DNH459023 DXD459023 EGZ459023 EQV459023 FAR459023 FKN459023 FUJ459023 GEF459023 GOB459023 GXX459023 HHT459023 HRP459023 IBL459023 ILH459023 IVD459023 JEZ459023 JOV459023 JYR459023 KIN459023 KSJ459023 LCF459023 LMB459023 LVX459023 MFT459023 MPP459023 MZL459023 NJH459023 NTD459023 OCZ459023 OMV459023 OWR459023 PGN459023 PQJ459023 QAF459023 QKB459023 QTX459023 RDT459023 RNP459023 RXL459023 SHH459023 SRD459023 TAZ459023 TKV459023 TUR459023 UEN459023 UOJ459023 UYF459023 VIB459023 VRX459023 WBT459023 WLP459023 WVL459023 D524559 IZ524559 SV524559 ACR524559 AMN524559 AWJ524559 BGF524559 BQB524559 BZX524559 CJT524559 CTP524559 DDL524559 DNH524559 DXD524559 EGZ524559 EQV524559 FAR524559 FKN524559 FUJ524559 GEF524559 GOB524559 GXX524559 HHT524559 HRP524559 IBL524559 ILH524559 IVD524559 JEZ524559 JOV524559 JYR524559 KIN524559 KSJ524559 LCF524559 LMB524559 LVX524559 MFT524559 MPP524559 MZL524559 NJH524559 NTD524559 OCZ524559 OMV524559 OWR524559 PGN524559 PQJ524559 QAF524559 QKB524559 QTX524559 RDT524559 RNP524559 RXL524559 SHH524559 SRD524559 TAZ524559 TKV524559 TUR524559 UEN524559 UOJ524559 UYF524559 VIB524559 VRX524559 WBT524559 WLP524559 WVL524559 D590095 IZ590095 SV590095 ACR590095 AMN590095 AWJ590095 BGF590095 BQB590095 BZX590095 CJT590095 CTP590095 DDL590095 DNH590095 DXD590095 EGZ590095 EQV590095 FAR590095 FKN590095 FUJ590095 GEF590095 GOB590095 GXX590095 HHT590095 HRP590095 IBL590095 ILH590095 IVD590095 JEZ590095 JOV590095 JYR590095 KIN590095 KSJ590095 LCF590095 LMB590095 LVX590095 MFT590095 MPP590095 MZL590095 NJH590095 NTD590095 OCZ590095 OMV590095 OWR590095 PGN590095 PQJ590095 QAF590095 QKB590095 QTX590095 RDT590095 RNP590095 RXL590095 SHH590095 SRD590095 TAZ590095 TKV590095 TUR590095 UEN590095 UOJ590095 UYF590095 VIB590095 VRX590095 WBT590095 WLP590095 WVL590095 D655631 IZ655631 SV655631 ACR655631 AMN655631 AWJ655631 BGF655631 BQB655631 BZX655631 CJT655631 CTP655631 DDL655631 DNH655631 DXD655631 EGZ655631 EQV655631 FAR655631 FKN655631 FUJ655631 GEF655631 GOB655631 GXX655631 HHT655631 HRP655631 IBL655631 ILH655631 IVD655631 JEZ655631 JOV655631 JYR655631 KIN655631 KSJ655631 LCF655631 LMB655631 LVX655631 MFT655631 MPP655631 MZL655631 NJH655631 NTD655631 OCZ655631 OMV655631 OWR655631 PGN655631 PQJ655631 QAF655631 QKB655631 QTX655631 RDT655631 RNP655631 RXL655631 SHH655631 SRD655631 TAZ655631 TKV655631 TUR655631 UEN655631 UOJ655631 UYF655631 VIB655631 VRX655631 WBT655631 WLP655631 WVL655631 D721167 IZ721167 SV721167 ACR721167 AMN721167 AWJ721167 BGF721167 BQB721167 BZX721167 CJT721167 CTP721167 DDL721167 DNH721167 DXD721167 EGZ721167 EQV721167 FAR721167 FKN721167 FUJ721167 GEF721167 GOB721167 GXX721167 HHT721167 HRP721167 IBL721167 ILH721167 IVD721167 JEZ721167 JOV721167 JYR721167 KIN721167 KSJ721167 LCF721167 LMB721167 LVX721167 MFT721167 MPP721167 MZL721167 NJH721167 NTD721167 OCZ721167 OMV721167 OWR721167 PGN721167 PQJ721167 QAF721167 QKB721167 QTX721167 RDT721167 RNP721167 RXL721167 SHH721167 SRD721167 TAZ721167 TKV721167 TUR721167 UEN721167 UOJ721167 UYF721167 VIB721167 VRX721167 WBT721167 WLP721167 WVL721167 D786703 IZ786703 SV786703 ACR786703 AMN786703 AWJ786703 BGF786703 BQB786703 BZX786703 CJT786703 CTP786703 DDL786703 DNH786703 DXD786703 EGZ786703 EQV786703 FAR786703 FKN786703 FUJ786703 GEF786703 GOB786703 GXX786703 HHT786703 HRP786703 IBL786703 ILH786703 IVD786703 JEZ786703 JOV786703 JYR786703 KIN786703 KSJ786703 LCF786703 LMB786703 LVX786703 MFT786703 MPP786703 MZL786703 NJH786703 NTD786703 OCZ786703 OMV786703 OWR786703 PGN786703 PQJ786703 QAF786703 QKB786703 QTX786703 RDT786703 RNP786703 RXL786703 SHH786703 SRD786703 TAZ786703 TKV786703 TUR786703 UEN786703 UOJ786703 UYF786703 VIB786703 VRX786703 WBT786703 WLP786703 WVL786703 D852239 IZ852239 SV852239 ACR852239 AMN852239 AWJ852239 BGF852239 BQB852239 BZX852239 CJT852239 CTP852239 DDL852239 DNH852239 DXD852239 EGZ852239 EQV852239 FAR852239 FKN852239 FUJ852239 GEF852239 GOB852239 GXX852239 HHT852239 HRP852239 IBL852239 ILH852239 IVD852239 JEZ852239 JOV852239 JYR852239 KIN852239 KSJ852239 LCF852239 LMB852239 LVX852239 MFT852239 MPP852239 MZL852239 NJH852239 NTD852239 OCZ852239 OMV852239 OWR852239 PGN852239 PQJ852239 QAF852239 QKB852239 QTX852239 RDT852239 RNP852239 RXL852239 SHH852239 SRD852239 TAZ852239 TKV852239 TUR852239 UEN852239 UOJ852239 UYF852239 VIB852239 VRX852239 WBT852239 WLP852239 WVL852239 D917775 IZ917775 SV917775 ACR917775 AMN917775 AWJ917775 BGF917775 BQB917775 BZX917775 CJT917775 CTP917775 DDL917775 DNH917775 DXD917775 EGZ917775 EQV917775 FAR917775 FKN917775 FUJ917775 GEF917775 GOB917775 GXX917775 HHT917775 HRP917775 IBL917775 ILH917775 IVD917775 JEZ917775 JOV917775 JYR917775 KIN917775 KSJ917775 LCF917775 LMB917775 LVX917775 MFT917775 MPP917775 MZL917775 NJH917775 NTD917775 OCZ917775 OMV917775 OWR917775 PGN917775 PQJ917775 QAF917775 QKB917775 QTX917775 RDT917775 RNP917775 RXL917775 SHH917775 SRD917775 TAZ917775 TKV917775 TUR917775 UEN917775 UOJ917775 UYF917775 VIB917775 VRX917775 WBT917775 WLP917775 WVL917775 D983311 IZ983311 SV983311 ACR983311 AMN983311 AWJ983311 BGF983311 BQB983311 BZX983311 CJT983311 CTP983311 DDL983311 DNH983311 DXD983311 EGZ983311 EQV983311 FAR983311 FKN983311 FUJ983311 GEF983311 GOB983311 GXX983311 HHT983311 HRP983311 IBL983311 ILH983311 IVD983311 JEZ983311 JOV983311 JYR983311 KIN983311 KSJ983311 LCF983311 LMB983311 LVX983311 MFT983311 MPP983311 MZL983311 NJH983311 NTD983311 OCZ983311 OMV983311 OWR983311 PGN983311 PQJ983311 QAF983311 QKB983311 QTX983311 RDT983311 RNP983311 RXL983311 SHH983311 SRD983311 TAZ983311 TKV983311 TUR983311 UEN983311 UOJ983311 UYF983311 VIB983311 VRX983311 WBT983311 WLP983311 WVL983311" xr:uid="{00000000-0002-0000-0100-000003000000}">
      <formula1>"&lt;select from list&gt;, Yes, No"</formula1>
    </dataValidation>
    <dataValidation type="list" allowBlank="1" showInputMessage="1" showErrorMessage="1" sqref="D13:E13 WVL983309:WVM983309 WLP983309:WLQ983309 WBT983309:WBU983309 VRX983309:VRY983309 VIB983309:VIC983309 UYF983309:UYG983309 UOJ983309:UOK983309 UEN983309:UEO983309 TUR983309:TUS983309 TKV983309:TKW983309 TAZ983309:TBA983309 SRD983309:SRE983309 SHH983309:SHI983309 RXL983309:RXM983309 RNP983309:RNQ983309 RDT983309:RDU983309 QTX983309:QTY983309 QKB983309:QKC983309 QAF983309:QAG983309 PQJ983309:PQK983309 PGN983309:PGO983309 OWR983309:OWS983309 OMV983309:OMW983309 OCZ983309:ODA983309 NTD983309:NTE983309 NJH983309:NJI983309 MZL983309:MZM983309 MPP983309:MPQ983309 MFT983309:MFU983309 LVX983309:LVY983309 LMB983309:LMC983309 LCF983309:LCG983309 KSJ983309:KSK983309 KIN983309:KIO983309 JYR983309:JYS983309 JOV983309:JOW983309 JEZ983309:JFA983309 IVD983309:IVE983309 ILH983309:ILI983309 IBL983309:IBM983309 HRP983309:HRQ983309 HHT983309:HHU983309 GXX983309:GXY983309 GOB983309:GOC983309 GEF983309:GEG983309 FUJ983309:FUK983309 FKN983309:FKO983309 FAR983309:FAS983309 EQV983309:EQW983309 EGZ983309:EHA983309 DXD983309:DXE983309 DNH983309:DNI983309 DDL983309:DDM983309 CTP983309:CTQ983309 CJT983309:CJU983309 BZX983309:BZY983309 BQB983309:BQC983309 BGF983309:BGG983309 AWJ983309:AWK983309 AMN983309:AMO983309 ACR983309:ACS983309 SV983309:SW983309 IZ983309:JA983309 D983309:E983309 WVL917773:WVM917773 WLP917773:WLQ917773 WBT917773:WBU917773 VRX917773:VRY917773 VIB917773:VIC917773 UYF917773:UYG917773 UOJ917773:UOK917773 UEN917773:UEO917773 TUR917773:TUS917773 TKV917773:TKW917773 TAZ917773:TBA917773 SRD917773:SRE917773 SHH917773:SHI917773 RXL917773:RXM917773 RNP917773:RNQ917773 RDT917773:RDU917773 QTX917773:QTY917773 QKB917773:QKC917773 QAF917773:QAG917773 PQJ917773:PQK917773 PGN917773:PGO917773 OWR917773:OWS917773 OMV917773:OMW917773 OCZ917773:ODA917773 NTD917773:NTE917773 NJH917773:NJI917773 MZL917773:MZM917773 MPP917773:MPQ917773 MFT917773:MFU917773 LVX917773:LVY917773 LMB917773:LMC917773 LCF917773:LCG917773 KSJ917773:KSK917773 KIN917773:KIO917773 JYR917773:JYS917773 JOV917773:JOW917773 JEZ917773:JFA917773 IVD917773:IVE917773 ILH917773:ILI917773 IBL917773:IBM917773 HRP917773:HRQ917773 HHT917773:HHU917773 GXX917773:GXY917773 GOB917773:GOC917773 GEF917773:GEG917773 FUJ917773:FUK917773 FKN917773:FKO917773 FAR917773:FAS917773 EQV917773:EQW917773 EGZ917773:EHA917773 DXD917773:DXE917773 DNH917773:DNI917773 DDL917773:DDM917773 CTP917773:CTQ917773 CJT917773:CJU917773 BZX917773:BZY917773 BQB917773:BQC917773 BGF917773:BGG917773 AWJ917773:AWK917773 AMN917773:AMO917773 ACR917773:ACS917773 SV917773:SW917773 IZ917773:JA917773 D917773:E917773 WVL852237:WVM852237 WLP852237:WLQ852237 WBT852237:WBU852237 VRX852237:VRY852237 VIB852237:VIC852237 UYF852237:UYG852237 UOJ852237:UOK852237 UEN852237:UEO852237 TUR852237:TUS852237 TKV852237:TKW852237 TAZ852237:TBA852237 SRD852237:SRE852237 SHH852237:SHI852237 RXL852237:RXM852237 RNP852237:RNQ852237 RDT852237:RDU852237 QTX852237:QTY852237 QKB852237:QKC852237 QAF852237:QAG852237 PQJ852237:PQK852237 PGN852237:PGO852237 OWR852237:OWS852237 OMV852237:OMW852237 OCZ852237:ODA852237 NTD852237:NTE852237 NJH852237:NJI852237 MZL852237:MZM852237 MPP852237:MPQ852237 MFT852237:MFU852237 LVX852237:LVY852237 LMB852237:LMC852237 LCF852237:LCG852237 KSJ852237:KSK852237 KIN852237:KIO852237 JYR852237:JYS852237 JOV852237:JOW852237 JEZ852237:JFA852237 IVD852237:IVE852237 ILH852237:ILI852237 IBL852237:IBM852237 HRP852237:HRQ852237 HHT852237:HHU852237 GXX852237:GXY852237 GOB852237:GOC852237 GEF852237:GEG852237 FUJ852237:FUK852237 FKN852237:FKO852237 FAR852237:FAS852237 EQV852237:EQW852237 EGZ852237:EHA852237 DXD852237:DXE852237 DNH852237:DNI852237 DDL852237:DDM852237 CTP852237:CTQ852237 CJT852237:CJU852237 BZX852237:BZY852237 BQB852237:BQC852237 BGF852237:BGG852237 AWJ852237:AWK852237 AMN852237:AMO852237 ACR852237:ACS852237 SV852237:SW852237 IZ852237:JA852237 D852237:E852237 WVL786701:WVM786701 WLP786701:WLQ786701 WBT786701:WBU786701 VRX786701:VRY786701 VIB786701:VIC786701 UYF786701:UYG786701 UOJ786701:UOK786701 UEN786701:UEO786701 TUR786701:TUS786701 TKV786701:TKW786701 TAZ786701:TBA786701 SRD786701:SRE786701 SHH786701:SHI786701 RXL786701:RXM786701 RNP786701:RNQ786701 RDT786701:RDU786701 QTX786701:QTY786701 QKB786701:QKC786701 QAF786701:QAG786701 PQJ786701:PQK786701 PGN786701:PGO786701 OWR786701:OWS786701 OMV786701:OMW786701 OCZ786701:ODA786701 NTD786701:NTE786701 NJH786701:NJI786701 MZL786701:MZM786701 MPP786701:MPQ786701 MFT786701:MFU786701 LVX786701:LVY786701 LMB786701:LMC786701 LCF786701:LCG786701 KSJ786701:KSK786701 KIN786701:KIO786701 JYR786701:JYS786701 JOV786701:JOW786701 JEZ786701:JFA786701 IVD786701:IVE786701 ILH786701:ILI786701 IBL786701:IBM786701 HRP786701:HRQ786701 HHT786701:HHU786701 GXX786701:GXY786701 GOB786701:GOC786701 GEF786701:GEG786701 FUJ786701:FUK786701 FKN786701:FKO786701 FAR786701:FAS786701 EQV786701:EQW786701 EGZ786701:EHA786701 DXD786701:DXE786701 DNH786701:DNI786701 DDL786701:DDM786701 CTP786701:CTQ786701 CJT786701:CJU786701 BZX786701:BZY786701 BQB786701:BQC786701 BGF786701:BGG786701 AWJ786701:AWK786701 AMN786701:AMO786701 ACR786701:ACS786701 SV786701:SW786701 IZ786701:JA786701 D786701:E786701 WVL721165:WVM721165 WLP721165:WLQ721165 WBT721165:WBU721165 VRX721165:VRY721165 VIB721165:VIC721165 UYF721165:UYG721165 UOJ721165:UOK721165 UEN721165:UEO721165 TUR721165:TUS721165 TKV721165:TKW721165 TAZ721165:TBA721165 SRD721165:SRE721165 SHH721165:SHI721165 RXL721165:RXM721165 RNP721165:RNQ721165 RDT721165:RDU721165 QTX721165:QTY721165 QKB721165:QKC721165 QAF721165:QAG721165 PQJ721165:PQK721165 PGN721165:PGO721165 OWR721165:OWS721165 OMV721165:OMW721165 OCZ721165:ODA721165 NTD721165:NTE721165 NJH721165:NJI721165 MZL721165:MZM721165 MPP721165:MPQ721165 MFT721165:MFU721165 LVX721165:LVY721165 LMB721165:LMC721165 LCF721165:LCG721165 KSJ721165:KSK721165 KIN721165:KIO721165 JYR721165:JYS721165 JOV721165:JOW721165 JEZ721165:JFA721165 IVD721165:IVE721165 ILH721165:ILI721165 IBL721165:IBM721165 HRP721165:HRQ721165 HHT721165:HHU721165 GXX721165:GXY721165 GOB721165:GOC721165 GEF721165:GEG721165 FUJ721165:FUK721165 FKN721165:FKO721165 FAR721165:FAS721165 EQV721165:EQW721165 EGZ721165:EHA721165 DXD721165:DXE721165 DNH721165:DNI721165 DDL721165:DDM721165 CTP721165:CTQ721165 CJT721165:CJU721165 BZX721165:BZY721165 BQB721165:BQC721165 BGF721165:BGG721165 AWJ721165:AWK721165 AMN721165:AMO721165 ACR721165:ACS721165 SV721165:SW721165 IZ721165:JA721165 D721165:E721165 WVL655629:WVM655629 WLP655629:WLQ655629 WBT655629:WBU655629 VRX655629:VRY655629 VIB655629:VIC655629 UYF655629:UYG655629 UOJ655629:UOK655629 UEN655629:UEO655629 TUR655629:TUS655629 TKV655629:TKW655629 TAZ655629:TBA655629 SRD655629:SRE655629 SHH655629:SHI655629 RXL655629:RXM655629 RNP655629:RNQ655629 RDT655629:RDU655629 QTX655629:QTY655629 QKB655629:QKC655629 QAF655629:QAG655629 PQJ655629:PQK655629 PGN655629:PGO655629 OWR655629:OWS655629 OMV655629:OMW655629 OCZ655629:ODA655629 NTD655629:NTE655629 NJH655629:NJI655629 MZL655629:MZM655629 MPP655629:MPQ655629 MFT655629:MFU655629 LVX655629:LVY655629 LMB655629:LMC655629 LCF655629:LCG655629 KSJ655629:KSK655629 KIN655629:KIO655629 JYR655629:JYS655629 JOV655629:JOW655629 JEZ655629:JFA655629 IVD655629:IVE655629 ILH655629:ILI655629 IBL655629:IBM655629 HRP655629:HRQ655629 HHT655629:HHU655629 GXX655629:GXY655629 GOB655629:GOC655629 GEF655629:GEG655629 FUJ655629:FUK655629 FKN655629:FKO655629 FAR655629:FAS655629 EQV655629:EQW655629 EGZ655629:EHA655629 DXD655629:DXE655629 DNH655629:DNI655629 DDL655629:DDM655629 CTP655629:CTQ655629 CJT655629:CJU655629 BZX655629:BZY655629 BQB655629:BQC655629 BGF655629:BGG655629 AWJ655629:AWK655629 AMN655629:AMO655629 ACR655629:ACS655629 SV655629:SW655629 IZ655629:JA655629 D655629:E655629 WVL590093:WVM590093 WLP590093:WLQ590093 WBT590093:WBU590093 VRX590093:VRY590093 VIB590093:VIC590093 UYF590093:UYG590093 UOJ590093:UOK590093 UEN590093:UEO590093 TUR590093:TUS590093 TKV590093:TKW590093 TAZ590093:TBA590093 SRD590093:SRE590093 SHH590093:SHI590093 RXL590093:RXM590093 RNP590093:RNQ590093 RDT590093:RDU590093 QTX590093:QTY590093 QKB590093:QKC590093 QAF590093:QAG590093 PQJ590093:PQK590093 PGN590093:PGO590093 OWR590093:OWS590093 OMV590093:OMW590093 OCZ590093:ODA590093 NTD590093:NTE590093 NJH590093:NJI590093 MZL590093:MZM590093 MPP590093:MPQ590093 MFT590093:MFU590093 LVX590093:LVY590093 LMB590093:LMC590093 LCF590093:LCG590093 KSJ590093:KSK590093 KIN590093:KIO590093 JYR590093:JYS590093 JOV590093:JOW590093 JEZ590093:JFA590093 IVD590093:IVE590093 ILH590093:ILI590093 IBL590093:IBM590093 HRP590093:HRQ590093 HHT590093:HHU590093 GXX590093:GXY590093 GOB590093:GOC590093 GEF590093:GEG590093 FUJ590093:FUK590093 FKN590093:FKO590093 FAR590093:FAS590093 EQV590093:EQW590093 EGZ590093:EHA590093 DXD590093:DXE590093 DNH590093:DNI590093 DDL590093:DDM590093 CTP590093:CTQ590093 CJT590093:CJU590093 BZX590093:BZY590093 BQB590093:BQC590093 BGF590093:BGG590093 AWJ590093:AWK590093 AMN590093:AMO590093 ACR590093:ACS590093 SV590093:SW590093 IZ590093:JA590093 D590093:E590093 WVL524557:WVM524557 WLP524557:WLQ524557 WBT524557:WBU524557 VRX524557:VRY524557 VIB524557:VIC524557 UYF524557:UYG524557 UOJ524557:UOK524557 UEN524557:UEO524557 TUR524557:TUS524557 TKV524557:TKW524557 TAZ524557:TBA524557 SRD524557:SRE524557 SHH524557:SHI524557 RXL524557:RXM524557 RNP524557:RNQ524557 RDT524557:RDU524557 QTX524557:QTY524557 QKB524557:QKC524557 QAF524557:QAG524557 PQJ524557:PQK524557 PGN524557:PGO524557 OWR524557:OWS524557 OMV524557:OMW524557 OCZ524557:ODA524557 NTD524557:NTE524557 NJH524557:NJI524557 MZL524557:MZM524557 MPP524557:MPQ524557 MFT524557:MFU524557 LVX524557:LVY524557 LMB524557:LMC524557 LCF524557:LCG524557 KSJ524557:KSK524557 KIN524557:KIO524557 JYR524557:JYS524557 JOV524557:JOW524557 JEZ524557:JFA524557 IVD524557:IVE524557 ILH524557:ILI524557 IBL524557:IBM524557 HRP524557:HRQ524557 HHT524557:HHU524557 GXX524557:GXY524557 GOB524557:GOC524557 GEF524557:GEG524557 FUJ524557:FUK524557 FKN524557:FKO524557 FAR524557:FAS524557 EQV524557:EQW524557 EGZ524557:EHA524557 DXD524557:DXE524557 DNH524557:DNI524557 DDL524557:DDM524557 CTP524557:CTQ524557 CJT524557:CJU524557 BZX524557:BZY524557 BQB524557:BQC524557 BGF524557:BGG524557 AWJ524557:AWK524557 AMN524557:AMO524557 ACR524557:ACS524557 SV524557:SW524557 IZ524557:JA524557 D524557:E524557 WVL459021:WVM459021 WLP459021:WLQ459021 WBT459021:WBU459021 VRX459021:VRY459021 VIB459021:VIC459021 UYF459021:UYG459021 UOJ459021:UOK459021 UEN459021:UEO459021 TUR459021:TUS459021 TKV459021:TKW459021 TAZ459021:TBA459021 SRD459021:SRE459021 SHH459021:SHI459021 RXL459021:RXM459021 RNP459021:RNQ459021 RDT459021:RDU459021 QTX459021:QTY459021 QKB459021:QKC459021 QAF459021:QAG459021 PQJ459021:PQK459021 PGN459021:PGO459021 OWR459021:OWS459021 OMV459021:OMW459021 OCZ459021:ODA459021 NTD459021:NTE459021 NJH459021:NJI459021 MZL459021:MZM459021 MPP459021:MPQ459021 MFT459021:MFU459021 LVX459021:LVY459021 LMB459021:LMC459021 LCF459021:LCG459021 KSJ459021:KSK459021 KIN459021:KIO459021 JYR459021:JYS459021 JOV459021:JOW459021 JEZ459021:JFA459021 IVD459021:IVE459021 ILH459021:ILI459021 IBL459021:IBM459021 HRP459021:HRQ459021 HHT459021:HHU459021 GXX459021:GXY459021 GOB459021:GOC459021 GEF459021:GEG459021 FUJ459021:FUK459021 FKN459021:FKO459021 FAR459021:FAS459021 EQV459021:EQW459021 EGZ459021:EHA459021 DXD459021:DXE459021 DNH459021:DNI459021 DDL459021:DDM459021 CTP459021:CTQ459021 CJT459021:CJU459021 BZX459021:BZY459021 BQB459021:BQC459021 BGF459021:BGG459021 AWJ459021:AWK459021 AMN459021:AMO459021 ACR459021:ACS459021 SV459021:SW459021 IZ459021:JA459021 D459021:E459021 WVL393485:WVM393485 WLP393485:WLQ393485 WBT393485:WBU393485 VRX393485:VRY393485 VIB393485:VIC393485 UYF393485:UYG393485 UOJ393485:UOK393485 UEN393485:UEO393485 TUR393485:TUS393485 TKV393485:TKW393485 TAZ393485:TBA393485 SRD393485:SRE393485 SHH393485:SHI393485 RXL393485:RXM393485 RNP393485:RNQ393485 RDT393485:RDU393485 QTX393485:QTY393485 QKB393485:QKC393485 QAF393485:QAG393485 PQJ393485:PQK393485 PGN393485:PGO393485 OWR393485:OWS393485 OMV393485:OMW393485 OCZ393485:ODA393485 NTD393485:NTE393485 NJH393485:NJI393485 MZL393485:MZM393485 MPP393485:MPQ393485 MFT393485:MFU393485 LVX393485:LVY393485 LMB393485:LMC393485 LCF393485:LCG393485 KSJ393485:KSK393485 KIN393485:KIO393485 JYR393485:JYS393485 JOV393485:JOW393485 JEZ393485:JFA393485 IVD393485:IVE393485 ILH393485:ILI393485 IBL393485:IBM393485 HRP393485:HRQ393485 HHT393485:HHU393485 GXX393485:GXY393485 GOB393485:GOC393485 GEF393485:GEG393485 FUJ393485:FUK393485 FKN393485:FKO393485 FAR393485:FAS393485 EQV393485:EQW393485 EGZ393485:EHA393485 DXD393485:DXE393485 DNH393485:DNI393485 DDL393485:DDM393485 CTP393485:CTQ393485 CJT393485:CJU393485 BZX393485:BZY393485 BQB393485:BQC393485 BGF393485:BGG393485 AWJ393485:AWK393485 AMN393485:AMO393485 ACR393485:ACS393485 SV393485:SW393485 IZ393485:JA393485 D393485:E393485 WVL327949:WVM327949 WLP327949:WLQ327949 WBT327949:WBU327949 VRX327949:VRY327949 VIB327949:VIC327949 UYF327949:UYG327949 UOJ327949:UOK327949 UEN327949:UEO327949 TUR327949:TUS327949 TKV327949:TKW327949 TAZ327949:TBA327949 SRD327949:SRE327949 SHH327949:SHI327949 RXL327949:RXM327949 RNP327949:RNQ327949 RDT327949:RDU327949 QTX327949:QTY327949 QKB327949:QKC327949 QAF327949:QAG327949 PQJ327949:PQK327949 PGN327949:PGO327949 OWR327949:OWS327949 OMV327949:OMW327949 OCZ327949:ODA327949 NTD327949:NTE327949 NJH327949:NJI327949 MZL327949:MZM327949 MPP327949:MPQ327949 MFT327949:MFU327949 LVX327949:LVY327949 LMB327949:LMC327949 LCF327949:LCG327949 KSJ327949:KSK327949 KIN327949:KIO327949 JYR327949:JYS327949 JOV327949:JOW327949 JEZ327949:JFA327949 IVD327949:IVE327949 ILH327949:ILI327949 IBL327949:IBM327949 HRP327949:HRQ327949 HHT327949:HHU327949 GXX327949:GXY327949 GOB327949:GOC327949 GEF327949:GEG327949 FUJ327949:FUK327949 FKN327949:FKO327949 FAR327949:FAS327949 EQV327949:EQW327949 EGZ327949:EHA327949 DXD327949:DXE327949 DNH327949:DNI327949 DDL327949:DDM327949 CTP327949:CTQ327949 CJT327949:CJU327949 BZX327949:BZY327949 BQB327949:BQC327949 BGF327949:BGG327949 AWJ327949:AWK327949 AMN327949:AMO327949 ACR327949:ACS327949 SV327949:SW327949 IZ327949:JA327949 D327949:E327949 WVL262413:WVM262413 WLP262413:WLQ262413 WBT262413:WBU262413 VRX262413:VRY262413 VIB262413:VIC262413 UYF262413:UYG262413 UOJ262413:UOK262413 UEN262413:UEO262413 TUR262413:TUS262413 TKV262413:TKW262413 TAZ262413:TBA262413 SRD262413:SRE262413 SHH262413:SHI262413 RXL262413:RXM262413 RNP262413:RNQ262413 RDT262413:RDU262413 QTX262413:QTY262413 QKB262413:QKC262413 QAF262413:QAG262413 PQJ262413:PQK262413 PGN262413:PGO262413 OWR262413:OWS262413 OMV262413:OMW262413 OCZ262413:ODA262413 NTD262413:NTE262413 NJH262413:NJI262413 MZL262413:MZM262413 MPP262413:MPQ262413 MFT262413:MFU262413 LVX262413:LVY262413 LMB262413:LMC262413 LCF262413:LCG262413 KSJ262413:KSK262413 KIN262413:KIO262413 JYR262413:JYS262413 JOV262413:JOW262413 JEZ262413:JFA262413 IVD262413:IVE262413 ILH262413:ILI262413 IBL262413:IBM262413 HRP262413:HRQ262413 HHT262413:HHU262413 GXX262413:GXY262413 GOB262413:GOC262413 GEF262413:GEG262413 FUJ262413:FUK262413 FKN262413:FKO262413 FAR262413:FAS262413 EQV262413:EQW262413 EGZ262413:EHA262413 DXD262413:DXE262413 DNH262413:DNI262413 DDL262413:DDM262413 CTP262413:CTQ262413 CJT262413:CJU262413 BZX262413:BZY262413 BQB262413:BQC262413 BGF262413:BGG262413 AWJ262413:AWK262413 AMN262413:AMO262413 ACR262413:ACS262413 SV262413:SW262413 IZ262413:JA262413 D262413:E262413 WVL196877:WVM196877 WLP196877:WLQ196877 WBT196877:WBU196877 VRX196877:VRY196877 VIB196877:VIC196877 UYF196877:UYG196877 UOJ196877:UOK196877 UEN196877:UEO196877 TUR196877:TUS196877 TKV196877:TKW196877 TAZ196877:TBA196877 SRD196877:SRE196877 SHH196877:SHI196877 RXL196877:RXM196877 RNP196877:RNQ196877 RDT196877:RDU196877 QTX196877:QTY196877 QKB196877:QKC196877 QAF196877:QAG196877 PQJ196877:PQK196877 PGN196877:PGO196877 OWR196877:OWS196877 OMV196877:OMW196877 OCZ196877:ODA196877 NTD196877:NTE196877 NJH196877:NJI196877 MZL196877:MZM196877 MPP196877:MPQ196877 MFT196877:MFU196877 LVX196877:LVY196877 LMB196877:LMC196877 LCF196877:LCG196877 KSJ196877:KSK196877 KIN196877:KIO196877 JYR196877:JYS196877 JOV196877:JOW196877 JEZ196877:JFA196877 IVD196877:IVE196877 ILH196877:ILI196877 IBL196877:IBM196877 HRP196877:HRQ196877 HHT196877:HHU196877 GXX196877:GXY196877 GOB196877:GOC196877 GEF196877:GEG196877 FUJ196877:FUK196877 FKN196877:FKO196877 FAR196877:FAS196877 EQV196877:EQW196877 EGZ196877:EHA196877 DXD196877:DXE196877 DNH196877:DNI196877 DDL196877:DDM196877 CTP196877:CTQ196877 CJT196877:CJU196877 BZX196877:BZY196877 BQB196877:BQC196877 BGF196877:BGG196877 AWJ196877:AWK196877 AMN196877:AMO196877 ACR196877:ACS196877 SV196877:SW196877 IZ196877:JA196877 D196877:E196877 WVL131341:WVM131341 WLP131341:WLQ131341 WBT131341:WBU131341 VRX131341:VRY131341 VIB131341:VIC131341 UYF131341:UYG131341 UOJ131341:UOK131341 UEN131341:UEO131341 TUR131341:TUS131341 TKV131341:TKW131341 TAZ131341:TBA131341 SRD131341:SRE131341 SHH131341:SHI131341 RXL131341:RXM131341 RNP131341:RNQ131341 RDT131341:RDU131341 QTX131341:QTY131341 QKB131341:QKC131341 QAF131341:QAG131341 PQJ131341:PQK131341 PGN131341:PGO131341 OWR131341:OWS131341 OMV131341:OMW131341 OCZ131341:ODA131341 NTD131341:NTE131341 NJH131341:NJI131341 MZL131341:MZM131341 MPP131341:MPQ131341 MFT131341:MFU131341 LVX131341:LVY131341 LMB131341:LMC131341 LCF131341:LCG131341 KSJ131341:KSK131341 KIN131341:KIO131341 JYR131341:JYS131341 JOV131341:JOW131341 JEZ131341:JFA131341 IVD131341:IVE131341 ILH131341:ILI131341 IBL131341:IBM131341 HRP131341:HRQ131341 HHT131341:HHU131341 GXX131341:GXY131341 GOB131341:GOC131341 GEF131341:GEG131341 FUJ131341:FUK131341 FKN131341:FKO131341 FAR131341:FAS131341 EQV131341:EQW131341 EGZ131341:EHA131341 DXD131341:DXE131341 DNH131341:DNI131341 DDL131341:DDM131341 CTP131341:CTQ131341 CJT131341:CJU131341 BZX131341:BZY131341 BQB131341:BQC131341 BGF131341:BGG131341 AWJ131341:AWK131341 AMN131341:AMO131341 ACR131341:ACS131341 SV131341:SW131341 IZ131341:JA131341 D131341:E131341 WVL65805:WVM65805 WLP65805:WLQ65805 WBT65805:WBU65805 VRX65805:VRY65805 VIB65805:VIC65805 UYF65805:UYG65805 UOJ65805:UOK65805 UEN65805:UEO65805 TUR65805:TUS65805 TKV65805:TKW65805 TAZ65805:TBA65805 SRD65805:SRE65805 SHH65805:SHI65805 RXL65805:RXM65805 RNP65805:RNQ65805 RDT65805:RDU65805 QTX65805:QTY65805 QKB65805:QKC65805 QAF65805:QAG65805 PQJ65805:PQK65805 PGN65805:PGO65805 OWR65805:OWS65805 OMV65805:OMW65805 OCZ65805:ODA65805 NTD65805:NTE65805 NJH65805:NJI65805 MZL65805:MZM65805 MPP65805:MPQ65805 MFT65805:MFU65805 LVX65805:LVY65805 LMB65805:LMC65805 LCF65805:LCG65805 KSJ65805:KSK65805 KIN65805:KIO65805 JYR65805:JYS65805 JOV65805:JOW65805 JEZ65805:JFA65805 IVD65805:IVE65805 ILH65805:ILI65805 IBL65805:IBM65805 HRP65805:HRQ65805 HHT65805:HHU65805 GXX65805:GXY65805 GOB65805:GOC65805 GEF65805:GEG65805 FUJ65805:FUK65805 FKN65805:FKO65805 FAR65805:FAS65805 EQV65805:EQW65805 EGZ65805:EHA65805 DXD65805:DXE65805 DNH65805:DNI65805 DDL65805:DDM65805 CTP65805:CTQ65805 CJT65805:CJU65805 BZX65805:BZY65805 BQB65805:BQC65805 BGF65805:BGG65805 AWJ65805:AWK65805 AMN65805:AMO65805 ACR65805:ACS65805 SV65805:SW65805 IZ65805:JA65805 D65805:E65805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xr:uid="{00000000-0002-0000-0100-000004000000}">
      <formula1>$C$402:$C$411</formula1>
    </dataValidation>
    <dataValidation type="list" allowBlank="1" showInputMessage="1" showErrorMessage="1" sqref="D14:E14 WVL983310:WVM983310 WLP983310:WLQ983310 WBT983310:WBU983310 VRX983310:VRY983310 VIB983310:VIC983310 UYF983310:UYG983310 UOJ983310:UOK983310 UEN983310:UEO983310 TUR983310:TUS983310 TKV983310:TKW983310 TAZ983310:TBA983310 SRD983310:SRE983310 SHH983310:SHI983310 RXL983310:RXM983310 RNP983310:RNQ983310 RDT983310:RDU983310 QTX983310:QTY983310 QKB983310:QKC983310 QAF983310:QAG983310 PQJ983310:PQK983310 PGN983310:PGO983310 OWR983310:OWS983310 OMV983310:OMW983310 OCZ983310:ODA983310 NTD983310:NTE983310 NJH983310:NJI983310 MZL983310:MZM983310 MPP983310:MPQ983310 MFT983310:MFU983310 LVX983310:LVY983310 LMB983310:LMC983310 LCF983310:LCG983310 KSJ983310:KSK983310 KIN983310:KIO983310 JYR983310:JYS983310 JOV983310:JOW983310 JEZ983310:JFA983310 IVD983310:IVE983310 ILH983310:ILI983310 IBL983310:IBM983310 HRP983310:HRQ983310 HHT983310:HHU983310 GXX983310:GXY983310 GOB983310:GOC983310 GEF983310:GEG983310 FUJ983310:FUK983310 FKN983310:FKO983310 FAR983310:FAS983310 EQV983310:EQW983310 EGZ983310:EHA983310 DXD983310:DXE983310 DNH983310:DNI983310 DDL983310:DDM983310 CTP983310:CTQ983310 CJT983310:CJU983310 BZX983310:BZY983310 BQB983310:BQC983310 BGF983310:BGG983310 AWJ983310:AWK983310 AMN983310:AMO983310 ACR983310:ACS983310 SV983310:SW983310 IZ983310:JA983310 D983310:E983310 WVL917774:WVM917774 WLP917774:WLQ917774 WBT917774:WBU917774 VRX917774:VRY917774 VIB917774:VIC917774 UYF917774:UYG917774 UOJ917774:UOK917774 UEN917774:UEO917774 TUR917774:TUS917774 TKV917774:TKW917774 TAZ917774:TBA917774 SRD917774:SRE917774 SHH917774:SHI917774 RXL917774:RXM917774 RNP917774:RNQ917774 RDT917774:RDU917774 QTX917774:QTY917774 QKB917774:QKC917774 QAF917774:QAG917774 PQJ917774:PQK917774 PGN917774:PGO917774 OWR917774:OWS917774 OMV917774:OMW917774 OCZ917774:ODA917774 NTD917774:NTE917774 NJH917774:NJI917774 MZL917774:MZM917774 MPP917774:MPQ917774 MFT917774:MFU917774 LVX917774:LVY917774 LMB917774:LMC917774 LCF917774:LCG917774 KSJ917774:KSK917774 KIN917774:KIO917774 JYR917774:JYS917774 JOV917774:JOW917774 JEZ917774:JFA917774 IVD917774:IVE917774 ILH917774:ILI917774 IBL917774:IBM917774 HRP917774:HRQ917774 HHT917774:HHU917774 GXX917774:GXY917774 GOB917774:GOC917774 GEF917774:GEG917774 FUJ917774:FUK917774 FKN917774:FKO917774 FAR917774:FAS917774 EQV917774:EQW917774 EGZ917774:EHA917774 DXD917774:DXE917774 DNH917774:DNI917774 DDL917774:DDM917774 CTP917774:CTQ917774 CJT917774:CJU917774 BZX917774:BZY917774 BQB917774:BQC917774 BGF917774:BGG917774 AWJ917774:AWK917774 AMN917774:AMO917774 ACR917774:ACS917774 SV917774:SW917774 IZ917774:JA917774 D917774:E917774 WVL852238:WVM852238 WLP852238:WLQ852238 WBT852238:WBU852238 VRX852238:VRY852238 VIB852238:VIC852238 UYF852238:UYG852238 UOJ852238:UOK852238 UEN852238:UEO852238 TUR852238:TUS852238 TKV852238:TKW852238 TAZ852238:TBA852238 SRD852238:SRE852238 SHH852238:SHI852238 RXL852238:RXM852238 RNP852238:RNQ852238 RDT852238:RDU852238 QTX852238:QTY852238 QKB852238:QKC852238 QAF852238:QAG852238 PQJ852238:PQK852238 PGN852238:PGO852238 OWR852238:OWS852238 OMV852238:OMW852238 OCZ852238:ODA852238 NTD852238:NTE852238 NJH852238:NJI852238 MZL852238:MZM852238 MPP852238:MPQ852238 MFT852238:MFU852238 LVX852238:LVY852238 LMB852238:LMC852238 LCF852238:LCG852238 KSJ852238:KSK852238 KIN852238:KIO852238 JYR852238:JYS852238 JOV852238:JOW852238 JEZ852238:JFA852238 IVD852238:IVE852238 ILH852238:ILI852238 IBL852238:IBM852238 HRP852238:HRQ852238 HHT852238:HHU852238 GXX852238:GXY852238 GOB852238:GOC852238 GEF852238:GEG852238 FUJ852238:FUK852238 FKN852238:FKO852238 FAR852238:FAS852238 EQV852238:EQW852238 EGZ852238:EHA852238 DXD852238:DXE852238 DNH852238:DNI852238 DDL852238:DDM852238 CTP852238:CTQ852238 CJT852238:CJU852238 BZX852238:BZY852238 BQB852238:BQC852238 BGF852238:BGG852238 AWJ852238:AWK852238 AMN852238:AMO852238 ACR852238:ACS852238 SV852238:SW852238 IZ852238:JA852238 D852238:E852238 WVL786702:WVM786702 WLP786702:WLQ786702 WBT786702:WBU786702 VRX786702:VRY786702 VIB786702:VIC786702 UYF786702:UYG786702 UOJ786702:UOK786702 UEN786702:UEO786702 TUR786702:TUS786702 TKV786702:TKW786702 TAZ786702:TBA786702 SRD786702:SRE786702 SHH786702:SHI786702 RXL786702:RXM786702 RNP786702:RNQ786702 RDT786702:RDU786702 QTX786702:QTY786702 QKB786702:QKC786702 QAF786702:QAG786702 PQJ786702:PQK786702 PGN786702:PGO786702 OWR786702:OWS786702 OMV786702:OMW786702 OCZ786702:ODA786702 NTD786702:NTE786702 NJH786702:NJI786702 MZL786702:MZM786702 MPP786702:MPQ786702 MFT786702:MFU786702 LVX786702:LVY786702 LMB786702:LMC786702 LCF786702:LCG786702 KSJ786702:KSK786702 KIN786702:KIO786702 JYR786702:JYS786702 JOV786702:JOW786702 JEZ786702:JFA786702 IVD786702:IVE786702 ILH786702:ILI786702 IBL786702:IBM786702 HRP786702:HRQ786702 HHT786702:HHU786702 GXX786702:GXY786702 GOB786702:GOC786702 GEF786702:GEG786702 FUJ786702:FUK786702 FKN786702:FKO786702 FAR786702:FAS786702 EQV786702:EQW786702 EGZ786702:EHA786702 DXD786702:DXE786702 DNH786702:DNI786702 DDL786702:DDM786702 CTP786702:CTQ786702 CJT786702:CJU786702 BZX786702:BZY786702 BQB786702:BQC786702 BGF786702:BGG786702 AWJ786702:AWK786702 AMN786702:AMO786702 ACR786702:ACS786702 SV786702:SW786702 IZ786702:JA786702 D786702:E786702 WVL721166:WVM721166 WLP721166:WLQ721166 WBT721166:WBU721166 VRX721166:VRY721166 VIB721166:VIC721166 UYF721166:UYG721166 UOJ721166:UOK721166 UEN721166:UEO721166 TUR721166:TUS721166 TKV721166:TKW721166 TAZ721166:TBA721166 SRD721166:SRE721166 SHH721166:SHI721166 RXL721166:RXM721166 RNP721166:RNQ721166 RDT721166:RDU721166 QTX721166:QTY721166 QKB721166:QKC721166 QAF721166:QAG721166 PQJ721166:PQK721166 PGN721166:PGO721166 OWR721166:OWS721166 OMV721166:OMW721166 OCZ721166:ODA721166 NTD721166:NTE721166 NJH721166:NJI721166 MZL721166:MZM721166 MPP721166:MPQ721166 MFT721166:MFU721166 LVX721166:LVY721166 LMB721166:LMC721166 LCF721166:LCG721166 KSJ721166:KSK721166 KIN721166:KIO721166 JYR721166:JYS721166 JOV721166:JOW721166 JEZ721166:JFA721166 IVD721166:IVE721166 ILH721166:ILI721166 IBL721166:IBM721166 HRP721166:HRQ721166 HHT721166:HHU721166 GXX721166:GXY721166 GOB721166:GOC721166 GEF721166:GEG721166 FUJ721166:FUK721166 FKN721166:FKO721166 FAR721166:FAS721166 EQV721166:EQW721166 EGZ721166:EHA721166 DXD721166:DXE721166 DNH721166:DNI721166 DDL721166:DDM721166 CTP721166:CTQ721166 CJT721166:CJU721166 BZX721166:BZY721166 BQB721166:BQC721166 BGF721166:BGG721166 AWJ721166:AWK721166 AMN721166:AMO721166 ACR721166:ACS721166 SV721166:SW721166 IZ721166:JA721166 D721166:E721166 WVL655630:WVM655630 WLP655630:WLQ655630 WBT655630:WBU655630 VRX655630:VRY655630 VIB655630:VIC655630 UYF655630:UYG655630 UOJ655630:UOK655630 UEN655630:UEO655630 TUR655630:TUS655630 TKV655630:TKW655630 TAZ655630:TBA655630 SRD655630:SRE655630 SHH655630:SHI655630 RXL655630:RXM655630 RNP655630:RNQ655630 RDT655630:RDU655630 QTX655630:QTY655630 QKB655630:QKC655630 QAF655630:QAG655630 PQJ655630:PQK655630 PGN655630:PGO655630 OWR655630:OWS655630 OMV655630:OMW655630 OCZ655630:ODA655630 NTD655630:NTE655630 NJH655630:NJI655630 MZL655630:MZM655630 MPP655630:MPQ655630 MFT655630:MFU655630 LVX655630:LVY655630 LMB655630:LMC655630 LCF655630:LCG655630 KSJ655630:KSK655630 KIN655630:KIO655630 JYR655630:JYS655630 JOV655630:JOW655630 JEZ655630:JFA655630 IVD655630:IVE655630 ILH655630:ILI655630 IBL655630:IBM655630 HRP655630:HRQ655630 HHT655630:HHU655630 GXX655630:GXY655630 GOB655630:GOC655630 GEF655630:GEG655630 FUJ655630:FUK655630 FKN655630:FKO655630 FAR655630:FAS655630 EQV655630:EQW655630 EGZ655630:EHA655630 DXD655630:DXE655630 DNH655630:DNI655630 DDL655630:DDM655630 CTP655630:CTQ655630 CJT655630:CJU655630 BZX655630:BZY655630 BQB655630:BQC655630 BGF655630:BGG655630 AWJ655630:AWK655630 AMN655630:AMO655630 ACR655630:ACS655630 SV655630:SW655630 IZ655630:JA655630 D655630:E655630 WVL590094:WVM590094 WLP590094:WLQ590094 WBT590094:WBU590094 VRX590094:VRY590094 VIB590094:VIC590094 UYF590094:UYG590094 UOJ590094:UOK590094 UEN590094:UEO590094 TUR590094:TUS590094 TKV590094:TKW590094 TAZ590094:TBA590094 SRD590094:SRE590094 SHH590094:SHI590094 RXL590094:RXM590094 RNP590094:RNQ590094 RDT590094:RDU590094 QTX590094:QTY590094 QKB590094:QKC590094 QAF590094:QAG590094 PQJ590094:PQK590094 PGN590094:PGO590094 OWR590094:OWS590094 OMV590094:OMW590094 OCZ590094:ODA590094 NTD590094:NTE590094 NJH590094:NJI590094 MZL590094:MZM590094 MPP590094:MPQ590094 MFT590094:MFU590094 LVX590094:LVY590094 LMB590094:LMC590094 LCF590094:LCG590094 KSJ590094:KSK590094 KIN590094:KIO590094 JYR590094:JYS590094 JOV590094:JOW590094 JEZ590094:JFA590094 IVD590094:IVE590094 ILH590094:ILI590094 IBL590094:IBM590094 HRP590094:HRQ590094 HHT590094:HHU590094 GXX590094:GXY590094 GOB590094:GOC590094 GEF590094:GEG590094 FUJ590094:FUK590094 FKN590094:FKO590094 FAR590094:FAS590094 EQV590094:EQW590094 EGZ590094:EHA590094 DXD590094:DXE590094 DNH590094:DNI590094 DDL590094:DDM590094 CTP590094:CTQ590094 CJT590094:CJU590094 BZX590094:BZY590094 BQB590094:BQC590094 BGF590094:BGG590094 AWJ590094:AWK590094 AMN590094:AMO590094 ACR590094:ACS590094 SV590094:SW590094 IZ590094:JA590094 D590094:E590094 WVL524558:WVM524558 WLP524558:WLQ524558 WBT524558:WBU524558 VRX524558:VRY524558 VIB524558:VIC524558 UYF524558:UYG524558 UOJ524558:UOK524558 UEN524558:UEO524558 TUR524558:TUS524558 TKV524558:TKW524558 TAZ524558:TBA524558 SRD524558:SRE524558 SHH524558:SHI524558 RXL524558:RXM524558 RNP524558:RNQ524558 RDT524558:RDU524558 QTX524558:QTY524558 QKB524558:QKC524558 QAF524558:QAG524558 PQJ524558:PQK524558 PGN524558:PGO524558 OWR524558:OWS524558 OMV524558:OMW524558 OCZ524558:ODA524558 NTD524558:NTE524558 NJH524558:NJI524558 MZL524558:MZM524558 MPP524558:MPQ524558 MFT524558:MFU524558 LVX524558:LVY524558 LMB524558:LMC524558 LCF524558:LCG524558 KSJ524558:KSK524558 KIN524558:KIO524558 JYR524558:JYS524558 JOV524558:JOW524558 JEZ524558:JFA524558 IVD524558:IVE524558 ILH524558:ILI524558 IBL524558:IBM524558 HRP524558:HRQ524558 HHT524558:HHU524558 GXX524558:GXY524558 GOB524558:GOC524558 GEF524558:GEG524558 FUJ524558:FUK524558 FKN524558:FKO524558 FAR524558:FAS524558 EQV524558:EQW524558 EGZ524558:EHA524558 DXD524558:DXE524558 DNH524558:DNI524558 DDL524558:DDM524558 CTP524558:CTQ524558 CJT524558:CJU524558 BZX524558:BZY524558 BQB524558:BQC524558 BGF524558:BGG524558 AWJ524558:AWK524558 AMN524558:AMO524558 ACR524558:ACS524558 SV524558:SW524558 IZ524558:JA524558 D524558:E524558 WVL459022:WVM459022 WLP459022:WLQ459022 WBT459022:WBU459022 VRX459022:VRY459022 VIB459022:VIC459022 UYF459022:UYG459022 UOJ459022:UOK459022 UEN459022:UEO459022 TUR459022:TUS459022 TKV459022:TKW459022 TAZ459022:TBA459022 SRD459022:SRE459022 SHH459022:SHI459022 RXL459022:RXM459022 RNP459022:RNQ459022 RDT459022:RDU459022 QTX459022:QTY459022 QKB459022:QKC459022 QAF459022:QAG459022 PQJ459022:PQK459022 PGN459022:PGO459022 OWR459022:OWS459022 OMV459022:OMW459022 OCZ459022:ODA459022 NTD459022:NTE459022 NJH459022:NJI459022 MZL459022:MZM459022 MPP459022:MPQ459022 MFT459022:MFU459022 LVX459022:LVY459022 LMB459022:LMC459022 LCF459022:LCG459022 KSJ459022:KSK459022 KIN459022:KIO459022 JYR459022:JYS459022 JOV459022:JOW459022 JEZ459022:JFA459022 IVD459022:IVE459022 ILH459022:ILI459022 IBL459022:IBM459022 HRP459022:HRQ459022 HHT459022:HHU459022 GXX459022:GXY459022 GOB459022:GOC459022 GEF459022:GEG459022 FUJ459022:FUK459022 FKN459022:FKO459022 FAR459022:FAS459022 EQV459022:EQW459022 EGZ459022:EHA459022 DXD459022:DXE459022 DNH459022:DNI459022 DDL459022:DDM459022 CTP459022:CTQ459022 CJT459022:CJU459022 BZX459022:BZY459022 BQB459022:BQC459022 BGF459022:BGG459022 AWJ459022:AWK459022 AMN459022:AMO459022 ACR459022:ACS459022 SV459022:SW459022 IZ459022:JA459022 D459022:E459022 WVL393486:WVM393486 WLP393486:WLQ393486 WBT393486:WBU393486 VRX393486:VRY393486 VIB393486:VIC393486 UYF393486:UYG393486 UOJ393486:UOK393486 UEN393486:UEO393486 TUR393486:TUS393486 TKV393486:TKW393486 TAZ393486:TBA393486 SRD393486:SRE393486 SHH393486:SHI393486 RXL393486:RXM393486 RNP393486:RNQ393486 RDT393486:RDU393486 QTX393486:QTY393486 QKB393486:QKC393486 QAF393486:QAG393486 PQJ393486:PQK393486 PGN393486:PGO393486 OWR393486:OWS393486 OMV393486:OMW393486 OCZ393486:ODA393486 NTD393486:NTE393486 NJH393486:NJI393486 MZL393486:MZM393486 MPP393486:MPQ393486 MFT393486:MFU393486 LVX393486:LVY393486 LMB393486:LMC393486 LCF393486:LCG393486 KSJ393486:KSK393486 KIN393486:KIO393486 JYR393486:JYS393486 JOV393486:JOW393486 JEZ393486:JFA393486 IVD393486:IVE393486 ILH393486:ILI393486 IBL393486:IBM393486 HRP393486:HRQ393486 HHT393486:HHU393486 GXX393486:GXY393486 GOB393486:GOC393486 GEF393486:GEG393486 FUJ393486:FUK393486 FKN393486:FKO393486 FAR393486:FAS393486 EQV393486:EQW393486 EGZ393486:EHA393486 DXD393486:DXE393486 DNH393486:DNI393486 DDL393486:DDM393486 CTP393486:CTQ393486 CJT393486:CJU393486 BZX393486:BZY393486 BQB393486:BQC393486 BGF393486:BGG393486 AWJ393486:AWK393486 AMN393486:AMO393486 ACR393486:ACS393486 SV393486:SW393486 IZ393486:JA393486 D393486:E393486 WVL327950:WVM327950 WLP327950:WLQ327950 WBT327950:WBU327950 VRX327950:VRY327950 VIB327950:VIC327950 UYF327950:UYG327950 UOJ327950:UOK327950 UEN327950:UEO327950 TUR327950:TUS327950 TKV327950:TKW327950 TAZ327950:TBA327950 SRD327950:SRE327950 SHH327950:SHI327950 RXL327950:RXM327950 RNP327950:RNQ327950 RDT327950:RDU327950 QTX327950:QTY327950 QKB327950:QKC327950 QAF327950:QAG327950 PQJ327950:PQK327950 PGN327950:PGO327950 OWR327950:OWS327950 OMV327950:OMW327950 OCZ327950:ODA327950 NTD327950:NTE327950 NJH327950:NJI327950 MZL327950:MZM327950 MPP327950:MPQ327950 MFT327950:MFU327950 LVX327950:LVY327950 LMB327950:LMC327950 LCF327950:LCG327950 KSJ327950:KSK327950 KIN327950:KIO327950 JYR327950:JYS327950 JOV327950:JOW327950 JEZ327950:JFA327950 IVD327950:IVE327950 ILH327950:ILI327950 IBL327950:IBM327950 HRP327950:HRQ327950 HHT327950:HHU327950 GXX327950:GXY327950 GOB327950:GOC327950 GEF327950:GEG327950 FUJ327950:FUK327950 FKN327950:FKO327950 FAR327950:FAS327950 EQV327950:EQW327950 EGZ327950:EHA327950 DXD327950:DXE327950 DNH327950:DNI327950 DDL327950:DDM327950 CTP327950:CTQ327950 CJT327950:CJU327950 BZX327950:BZY327950 BQB327950:BQC327950 BGF327950:BGG327950 AWJ327950:AWK327950 AMN327950:AMO327950 ACR327950:ACS327950 SV327950:SW327950 IZ327950:JA327950 D327950:E327950 WVL262414:WVM262414 WLP262414:WLQ262414 WBT262414:WBU262414 VRX262414:VRY262414 VIB262414:VIC262414 UYF262414:UYG262414 UOJ262414:UOK262414 UEN262414:UEO262414 TUR262414:TUS262414 TKV262414:TKW262414 TAZ262414:TBA262414 SRD262414:SRE262414 SHH262414:SHI262414 RXL262414:RXM262414 RNP262414:RNQ262414 RDT262414:RDU262414 QTX262414:QTY262414 QKB262414:QKC262414 QAF262414:QAG262414 PQJ262414:PQK262414 PGN262414:PGO262414 OWR262414:OWS262414 OMV262414:OMW262414 OCZ262414:ODA262414 NTD262414:NTE262414 NJH262414:NJI262414 MZL262414:MZM262414 MPP262414:MPQ262414 MFT262414:MFU262414 LVX262414:LVY262414 LMB262414:LMC262414 LCF262414:LCG262414 KSJ262414:KSK262414 KIN262414:KIO262414 JYR262414:JYS262414 JOV262414:JOW262414 JEZ262414:JFA262414 IVD262414:IVE262414 ILH262414:ILI262414 IBL262414:IBM262414 HRP262414:HRQ262414 HHT262414:HHU262414 GXX262414:GXY262414 GOB262414:GOC262414 GEF262414:GEG262414 FUJ262414:FUK262414 FKN262414:FKO262414 FAR262414:FAS262414 EQV262414:EQW262414 EGZ262414:EHA262414 DXD262414:DXE262414 DNH262414:DNI262414 DDL262414:DDM262414 CTP262414:CTQ262414 CJT262414:CJU262414 BZX262414:BZY262414 BQB262414:BQC262414 BGF262414:BGG262414 AWJ262414:AWK262414 AMN262414:AMO262414 ACR262414:ACS262414 SV262414:SW262414 IZ262414:JA262414 D262414:E262414 WVL196878:WVM196878 WLP196878:WLQ196878 WBT196878:WBU196878 VRX196878:VRY196878 VIB196878:VIC196878 UYF196878:UYG196878 UOJ196878:UOK196878 UEN196878:UEO196878 TUR196878:TUS196878 TKV196878:TKW196878 TAZ196878:TBA196878 SRD196878:SRE196878 SHH196878:SHI196878 RXL196878:RXM196878 RNP196878:RNQ196878 RDT196878:RDU196878 QTX196878:QTY196878 QKB196878:QKC196878 QAF196878:QAG196878 PQJ196878:PQK196878 PGN196878:PGO196878 OWR196878:OWS196878 OMV196878:OMW196878 OCZ196878:ODA196878 NTD196878:NTE196878 NJH196878:NJI196878 MZL196878:MZM196878 MPP196878:MPQ196878 MFT196878:MFU196878 LVX196878:LVY196878 LMB196878:LMC196878 LCF196878:LCG196878 KSJ196878:KSK196878 KIN196878:KIO196878 JYR196878:JYS196878 JOV196878:JOW196878 JEZ196878:JFA196878 IVD196878:IVE196878 ILH196878:ILI196878 IBL196878:IBM196878 HRP196878:HRQ196878 HHT196878:HHU196878 GXX196878:GXY196878 GOB196878:GOC196878 GEF196878:GEG196878 FUJ196878:FUK196878 FKN196878:FKO196878 FAR196878:FAS196878 EQV196878:EQW196878 EGZ196878:EHA196878 DXD196878:DXE196878 DNH196878:DNI196878 DDL196878:DDM196878 CTP196878:CTQ196878 CJT196878:CJU196878 BZX196878:BZY196878 BQB196878:BQC196878 BGF196878:BGG196878 AWJ196878:AWK196878 AMN196878:AMO196878 ACR196878:ACS196878 SV196878:SW196878 IZ196878:JA196878 D196878:E196878 WVL131342:WVM131342 WLP131342:WLQ131342 WBT131342:WBU131342 VRX131342:VRY131342 VIB131342:VIC131342 UYF131342:UYG131342 UOJ131342:UOK131342 UEN131342:UEO131342 TUR131342:TUS131342 TKV131342:TKW131342 TAZ131342:TBA131342 SRD131342:SRE131342 SHH131342:SHI131342 RXL131342:RXM131342 RNP131342:RNQ131342 RDT131342:RDU131342 QTX131342:QTY131342 QKB131342:QKC131342 QAF131342:QAG131342 PQJ131342:PQK131342 PGN131342:PGO131342 OWR131342:OWS131342 OMV131342:OMW131342 OCZ131342:ODA131342 NTD131342:NTE131342 NJH131342:NJI131342 MZL131342:MZM131342 MPP131342:MPQ131342 MFT131342:MFU131342 LVX131342:LVY131342 LMB131342:LMC131342 LCF131342:LCG131342 KSJ131342:KSK131342 KIN131342:KIO131342 JYR131342:JYS131342 JOV131342:JOW131342 JEZ131342:JFA131342 IVD131342:IVE131342 ILH131342:ILI131342 IBL131342:IBM131342 HRP131342:HRQ131342 HHT131342:HHU131342 GXX131342:GXY131342 GOB131342:GOC131342 GEF131342:GEG131342 FUJ131342:FUK131342 FKN131342:FKO131342 FAR131342:FAS131342 EQV131342:EQW131342 EGZ131342:EHA131342 DXD131342:DXE131342 DNH131342:DNI131342 DDL131342:DDM131342 CTP131342:CTQ131342 CJT131342:CJU131342 BZX131342:BZY131342 BQB131342:BQC131342 BGF131342:BGG131342 AWJ131342:AWK131342 AMN131342:AMO131342 ACR131342:ACS131342 SV131342:SW131342 IZ131342:JA131342 D131342:E131342 WVL65806:WVM65806 WLP65806:WLQ65806 WBT65806:WBU65806 VRX65806:VRY65806 VIB65806:VIC65806 UYF65806:UYG65806 UOJ65806:UOK65806 UEN65806:UEO65806 TUR65806:TUS65806 TKV65806:TKW65806 TAZ65806:TBA65806 SRD65806:SRE65806 SHH65806:SHI65806 RXL65806:RXM65806 RNP65806:RNQ65806 RDT65806:RDU65806 QTX65806:QTY65806 QKB65806:QKC65806 QAF65806:QAG65806 PQJ65806:PQK65806 PGN65806:PGO65806 OWR65806:OWS65806 OMV65806:OMW65806 OCZ65806:ODA65806 NTD65806:NTE65806 NJH65806:NJI65806 MZL65806:MZM65806 MPP65806:MPQ65806 MFT65806:MFU65806 LVX65806:LVY65806 LMB65806:LMC65806 LCF65806:LCG65806 KSJ65806:KSK65806 KIN65806:KIO65806 JYR65806:JYS65806 JOV65806:JOW65806 JEZ65806:JFA65806 IVD65806:IVE65806 ILH65806:ILI65806 IBL65806:IBM65806 HRP65806:HRQ65806 HHT65806:HHU65806 GXX65806:GXY65806 GOB65806:GOC65806 GEF65806:GEG65806 FUJ65806:FUK65806 FKN65806:FKO65806 FAR65806:FAS65806 EQV65806:EQW65806 EGZ65806:EHA65806 DXD65806:DXE65806 DNH65806:DNI65806 DDL65806:DDM65806 CTP65806:CTQ65806 CJT65806:CJU65806 BZX65806:BZY65806 BQB65806:BQC65806 BGF65806:BGG65806 AWJ65806:AWK65806 AMN65806:AMO65806 ACR65806:ACS65806 SV65806:SW65806 IZ65806:JA65806 D65806:E65806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xr:uid="{00000000-0002-0000-0100-000005000000}">
      <formula1>$D$402:$D$406</formula1>
    </dataValidation>
    <dataValidation type="list" allowBlank="1" showInputMessage="1" showErrorMessage="1" sqref="D16:E16 WVL983312:WVM983312 WLP983312:WLQ983312 WBT983312:WBU983312 VRX983312:VRY983312 VIB983312:VIC983312 UYF983312:UYG983312 UOJ983312:UOK983312 UEN983312:UEO983312 TUR983312:TUS983312 TKV983312:TKW983312 TAZ983312:TBA983312 SRD983312:SRE983312 SHH983312:SHI983312 RXL983312:RXM983312 RNP983312:RNQ983312 RDT983312:RDU983312 QTX983312:QTY983312 QKB983312:QKC983312 QAF983312:QAG983312 PQJ983312:PQK983312 PGN983312:PGO983312 OWR983312:OWS983312 OMV983312:OMW983312 OCZ983312:ODA983312 NTD983312:NTE983312 NJH983312:NJI983312 MZL983312:MZM983312 MPP983312:MPQ983312 MFT983312:MFU983312 LVX983312:LVY983312 LMB983312:LMC983312 LCF983312:LCG983312 KSJ983312:KSK983312 KIN983312:KIO983312 JYR983312:JYS983312 JOV983312:JOW983312 JEZ983312:JFA983312 IVD983312:IVE983312 ILH983312:ILI983312 IBL983312:IBM983312 HRP983312:HRQ983312 HHT983312:HHU983312 GXX983312:GXY983312 GOB983312:GOC983312 GEF983312:GEG983312 FUJ983312:FUK983312 FKN983312:FKO983312 FAR983312:FAS983312 EQV983312:EQW983312 EGZ983312:EHA983312 DXD983312:DXE983312 DNH983312:DNI983312 DDL983312:DDM983312 CTP983312:CTQ983312 CJT983312:CJU983312 BZX983312:BZY983312 BQB983312:BQC983312 BGF983312:BGG983312 AWJ983312:AWK983312 AMN983312:AMO983312 ACR983312:ACS983312 SV983312:SW983312 IZ983312:JA983312 D983312:E983312 WVL917776:WVM917776 WLP917776:WLQ917776 WBT917776:WBU917776 VRX917776:VRY917776 VIB917776:VIC917776 UYF917776:UYG917776 UOJ917776:UOK917776 UEN917776:UEO917776 TUR917776:TUS917776 TKV917776:TKW917776 TAZ917776:TBA917776 SRD917776:SRE917776 SHH917776:SHI917776 RXL917776:RXM917776 RNP917776:RNQ917776 RDT917776:RDU917776 QTX917776:QTY917776 QKB917776:QKC917776 QAF917776:QAG917776 PQJ917776:PQK917776 PGN917776:PGO917776 OWR917776:OWS917776 OMV917776:OMW917776 OCZ917776:ODA917776 NTD917776:NTE917776 NJH917776:NJI917776 MZL917776:MZM917776 MPP917776:MPQ917776 MFT917776:MFU917776 LVX917776:LVY917776 LMB917776:LMC917776 LCF917776:LCG917776 KSJ917776:KSK917776 KIN917776:KIO917776 JYR917776:JYS917776 JOV917776:JOW917776 JEZ917776:JFA917776 IVD917776:IVE917776 ILH917776:ILI917776 IBL917776:IBM917776 HRP917776:HRQ917776 HHT917776:HHU917776 GXX917776:GXY917776 GOB917776:GOC917776 GEF917776:GEG917776 FUJ917776:FUK917776 FKN917776:FKO917776 FAR917776:FAS917776 EQV917776:EQW917776 EGZ917776:EHA917776 DXD917776:DXE917776 DNH917776:DNI917776 DDL917776:DDM917776 CTP917776:CTQ917776 CJT917776:CJU917776 BZX917776:BZY917776 BQB917776:BQC917776 BGF917776:BGG917776 AWJ917776:AWK917776 AMN917776:AMO917776 ACR917776:ACS917776 SV917776:SW917776 IZ917776:JA917776 D917776:E917776 WVL852240:WVM852240 WLP852240:WLQ852240 WBT852240:WBU852240 VRX852240:VRY852240 VIB852240:VIC852240 UYF852240:UYG852240 UOJ852240:UOK852240 UEN852240:UEO852240 TUR852240:TUS852240 TKV852240:TKW852240 TAZ852240:TBA852240 SRD852240:SRE852240 SHH852240:SHI852240 RXL852240:RXM852240 RNP852240:RNQ852240 RDT852240:RDU852240 QTX852240:QTY852240 QKB852240:QKC852240 QAF852240:QAG852240 PQJ852240:PQK852240 PGN852240:PGO852240 OWR852240:OWS852240 OMV852240:OMW852240 OCZ852240:ODA852240 NTD852240:NTE852240 NJH852240:NJI852240 MZL852240:MZM852240 MPP852240:MPQ852240 MFT852240:MFU852240 LVX852240:LVY852240 LMB852240:LMC852240 LCF852240:LCG852240 KSJ852240:KSK852240 KIN852240:KIO852240 JYR852240:JYS852240 JOV852240:JOW852240 JEZ852240:JFA852240 IVD852240:IVE852240 ILH852240:ILI852240 IBL852240:IBM852240 HRP852240:HRQ852240 HHT852240:HHU852240 GXX852240:GXY852240 GOB852240:GOC852240 GEF852240:GEG852240 FUJ852240:FUK852240 FKN852240:FKO852240 FAR852240:FAS852240 EQV852240:EQW852240 EGZ852240:EHA852240 DXD852240:DXE852240 DNH852240:DNI852240 DDL852240:DDM852240 CTP852240:CTQ852240 CJT852240:CJU852240 BZX852240:BZY852240 BQB852240:BQC852240 BGF852240:BGG852240 AWJ852240:AWK852240 AMN852240:AMO852240 ACR852240:ACS852240 SV852240:SW852240 IZ852240:JA852240 D852240:E852240 WVL786704:WVM786704 WLP786704:WLQ786704 WBT786704:WBU786704 VRX786704:VRY786704 VIB786704:VIC786704 UYF786704:UYG786704 UOJ786704:UOK786704 UEN786704:UEO786704 TUR786704:TUS786704 TKV786704:TKW786704 TAZ786704:TBA786704 SRD786704:SRE786704 SHH786704:SHI786704 RXL786704:RXM786704 RNP786704:RNQ786704 RDT786704:RDU786704 QTX786704:QTY786704 QKB786704:QKC786704 QAF786704:QAG786704 PQJ786704:PQK786704 PGN786704:PGO786704 OWR786704:OWS786704 OMV786704:OMW786704 OCZ786704:ODA786704 NTD786704:NTE786704 NJH786704:NJI786704 MZL786704:MZM786704 MPP786704:MPQ786704 MFT786704:MFU786704 LVX786704:LVY786704 LMB786704:LMC786704 LCF786704:LCG786704 KSJ786704:KSK786704 KIN786704:KIO786704 JYR786704:JYS786704 JOV786704:JOW786704 JEZ786704:JFA786704 IVD786704:IVE786704 ILH786704:ILI786704 IBL786704:IBM786704 HRP786704:HRQ786704 HHT786704:HHU786704 GXX786704:GXY786704 GOB786704:GOC786704 GEF786704:GEG786704 FUJ786704:FUK786704 FKN786704:FKO786704 FAR786704:FAS786704 EQV786704:EQW786704 EGZ786704:EHA786704 DXD786704:DXE786704 DNH786704:DNI786704 DDL786704:DDM786704 CTP786704:CTQ786704 CJT786704:CJU786704 BZX786704:BZY786704 BQB786704:BQC786704 BGF786704:BGG786704 AWJ786704:AWK786704 AMN786704:AMO786704 ACR786704:ACS786704 SV786704:SW786704 IZ786704:JA786704 D786704:E786704 WVL721168:WVM721168 WLP721168:WLQ721168 WBT721168:WBU721168 VRX721168:VRY721168 VIB721168:VIC721168 UYF721168:UYG721168 UOJ721168:UOK721168 UEN721168:UEO721168 TUR721168:TUS721168 TKV721168:TKW721168 TAZ721168:TBA721168 SRD721168:SRE721168 SHH721168:SHI721168 RXL721168:RXM721168 RNP721168:RNQ721168 RDT721168:RDU721168 QTX721168:QTY721168 QKB721168:QKC721168 QAF721168:QAG721168 PQJ721168:PQK721168 PGN721168:PGO721168 OWR721168:OWS721168 OMV721168:OMW721168 OCZ721168:ODA721168 NTD721168:NTE721168 NJH721168:NJI721168 MZL721168:MZM721168 MPP721168:MPQ721168 MFT721168:MFU721168 LVX721168:LVY721168 LMB721168:LMC721168 LCF721168:LCG721168 KSJ721168:KSK721168 KIN721168:KIO721168 JYR721168:JYS721168 JOV721168:JOW721168 JEZ721168:JFA721168 IVD721168:IVE721168 ILH721168:ILI721168 IBL721168:IBM721168 HRP721168:HRQ721168 HHT721168:HHU721168 GXX721168:GXY721168 GOB721168:GOC721168 GEF721168:GEG721168 FUJ721168:FUK721168 FKN721168:FKO721168 FAR721168:FAS721168 EQV721168:EQW721168 EGZ721168:EHA721168 DXD721168:DXE721168 DNH721168:DNI721168 DDL721168:DDM721168 CTP721168:CTQ721168 CJT721168:CJU721168 BZX721168:BZY721168 BQB721168:BQC721168 BGF721168:BGG721168 AWJ721168:AWK721168 AMN721168:AMO721168 ACR721168:ACS721168 SV721168:SW721168 IZ721168:JA721168 D721168:E721168 WVL655632:WVM655632 WLP655632:WLQ655632 WBT655632:WBU655632 VRX655632:VRY655632 VIB655632:VIC655632 UYF655632:UYG655632 UOJ655632:UOK655632 UEN655632:UEO655632 TUR655632:TUS655632 TKV655632:TKW655632 TAZ655632:TBA655632 SRD655632:SRE655632 SHH655632:SHI655632 RXL655632:RXM655632 RNP655632:RNQ655632 RDT655632:RDU655632 QTX655632:QTY655632 QKB655632:QKC655632 QAF655632:QAG655632 PQJ655632:PQK655632 PGN655632:PGO655632 OWR655632:OWS655632 OMV655632:OMW655632 OCZ655632:ODA655632 NTD655632:NTE655632 NJH655632:NJI655632 MZL655632:MZM655632 MPP655632:MPQ655632 MFT655632:MFU655632 LVX655632:LVY655632 LMB655632:LMC655632 LCF655632:LCG655632 KSJ655632:KSK655632 KIN655632:KIO655632 JYR655632:JYS655632 JOV655632:JOW655632 JEZ655632:JFA655632 IVD655632:IVE655632 ILH655632:ILI655632 IBL655632:IBM655632 HRP655632:HRQ655632 HHT655632:HHU655632 GXX655632:GXY655632 GOB655632:GOC655632 GEF655632:GEG655632 FUJ655632:FUK655632 FKN655632:FKO655632 FAR655632:FAS655632 EQV655632:EQW655632 EGZ655632:EHA655632 DXD655632:DXE655632 DNH655632:DNI655632 DDL655632:DDM655632 CTP655632:CTQ655632 CJT655632:CJU655632 BZX655632:BZY655632 BQB655632:BQC655632 BGF655632:BGG655632 AWJ655632:AWK655632 AMN655632:AMO655632 ACR655632:ACS655632 SV655632:SW655632 IZ655632:JA655632 D655632:E655632 WVL590096:WVM590096 WLP590096:WLQ590096 WBT590096:WBU590096 VRX590096:VRY590096 VIB590096:VIC590096 UYF590096:UYG590096 UOJ590096:UOK590096 UEN590096:UEO590096 TUR590096:TUS590096 TKV590096:TKW590096 TAZ590096:TBA590096 SRD590096:SRE590096 SHH590096:SHI590096 RXL590096:RXM590096 RNP590096:RNQ590096 RDT590096:RDU590096 QTX590096:QTY590096 QKB590096:QKC590096 QAF590096:QAG590096 PQJ590096:PQK590096 PGN590096:PGO590096 OWR590096:OWS590096 OMV590096:OMW590096 OCZ590096:ODA590096 NTD590096:NTE590096 NJH590096:NJI590096 MZL590096:MZM590096 MPP590096:MPQ590096 MFT590096:MFU590096 LVX590096:LVY590096 LMB590096:LMC590096 LCF590096:LCG590096 KSJ590096:KSK590096 KIN590096:KIO590096 JYR590096:JYS590096 JOV590096:JOW590096 JEZ590096:JFA590096 IVD590096:IVE590096 ILH590096:ILI590096 IBL590096:IBM590096 HRP590096:HRQ590096 HHT590096:HHU590096 GXX590096:GXY590096 GOB590096:GOC590096 GEF590096:GEG590096 FUJ590096:FUK590096 FKN590096:FKO590096 FAR590096:FAS590096 EQV590096:EQW590096 EGZ590096:EHA590096 DXD590096:DXE590096 DNH590096:DNI590096 DDL590096:DDM590096 CTP590096:CTQ590096 CJT590096:CJU590096 BZX590096:BZY590096 BQB590096:BQC590096 BGF590096:BGG590096 AWJ590096:AWK590096 AMN590096:AMO590096 ACR590096:ACS590096 SV590096:SW590096 IZ590096:JA590096 D590096:E590096 WVL524560:WVM524560 WLP524560:WLQ524560 WBT524560:WBU524560 VRX524560:VRY524560 VIB524560:VIC524560 UYF524560:UYG524560 UOJ524560:UOK524560 UEN524560:UEO524560 TUR524560:TUS524560 TKV524560:TKW524560 TAZ524560:TBA524560 SRD524560:SRE524560 SHH524560:SHI524560 RXL524560:RXM524560 RNP524560:RNQ524560 RDT524560:RDU524560 QTX524560:QTY524560 QKB524560:QKC524560 QAF524560:QAG524560 PQJ524560:PQK524560 PGN524560:PGO524560 OWR524560:OWS524560 OMV524560:OMW524560 OCZ524560:ODA524560 NTD524560:NTE524560 NJH524560:NJI524560 MZL524560:MZM524560 MPP524560:MPQ524560 MFT524560:MFU524560 LVX524560:LVY524560 LMB524560:LMC524560 LCF524560:LCG524560 KSJ524560:KSK524560 KIN524560:KIO524560 JYR524560:JYS524560 JOV524560:JOW524560 JEZ524560:JFA524560 IVD524560:IVE524560 ILH524560:ILI524560 IBL524560:IBM524560 HRP524560:HRQ524560 HHT524560:HHU524560 GXX524560:GXY524560 GOB524560:GOC524560 GEF524560:GEG524560 FUJ524560:FUK524560 FKN524560:FKO524560 FAR524560:FAS524560 EQV524560:EQW524560 EGZ524560:EHA524560 DXD524560:DXE524560 DNH524560:DNI524560 DDL524560:DDM524560 CTP524560:CTQ524560 CJT524560:CJU524560 BZX524560:BZY524560 BQB524560:BQC524560 BGF524560:BGG524560 AWJ524560:AWK524560 AMN524560:AMO524560 ACR524560:ACS524560 SV524560:SW524560 IZ524560:JA524560 D524560:E524560 WVL459024:WVM459024 WLP459024:WLQ459024 WBT459024:WBU459024 VRX459024:VRY459024 VIB459024:VIC459024 UYF459024:UYG459024 UOJ459024:UOK459024 UEN459024:UEO459024 TUR459024:TUS459024 TKV459024:TKW459024 TAZ459024:TBA459024 SRD459024:SRE459024 SHH459024:SHI459024 RXL459024:RXM459024 RNP459024:RNQ459024 RDT459024:RDU459024 QTX459024:QTY459024 QKB459024:QKC459024 QAF459024:QAG459024 PQJ459024:PQK459024 PGN459024:PGO459024 OWR459024:OWS459024 OMV459024:OMW459024 OCZ459024:ODA459024 NTD459024:NTE459024 NJH459024:NJI459024 MZL459024:MZM459024 MPP459024:MPQ459024 MFT459024:MFU459024 LVX459024:LVY459024 LMB459024:LMC459024 LCF459024:LCG459024 KSJ459024:KSK459024 KIN459024:KIO459024 JYR459024:JYS459024 JOV459024:JOW459024 JEZ459024:JFA459024 IVD459024:IVE459024 ILH459024:ILI459024 IBL459024:IBM459024 HRP459024:HRQ459024 HHT459024:HHU459024 GXX459024:GXY459024 GOB459024:GOC459024 GEF459024:GEG459024 FUJ459024:FUK459024 FKN459024:FKO459024 FAR459024:FAS459024 EQV459024:EQW459024 EGZ459024:EHA459024 DXD459024:DXE459024 DNH459024:DNI459024 DDL459024:DDM459024 CTP459024:CTQ459024 CJT459024:CJU459024 BZX459024:BZY459024 BQB459024:BQC459024 BGF459024:BGG459024 AWJ459024:AWK459024 AMN459024:AMO459024 ACR459024:ACS459024 SV459024:SW459024 IZ459024:JA459024 D459024:E459024 WVL393488:WVM393488 WLP393488:WLQ393488 WBT393488:WBU393488 VRX393488:VRY393488 VIB393488:VIC393488 UYF393488:UYG393488 UOJ393488:UOK393488 UEN393488:UEO393488 TUR393488:TUS393488 TKV393488:TKW393488 TAZ393488:TBA393488 SRD393488:SRE393488 SHH393488:SHI393488 RXL393488:RXM393488 RNP393488:RNQ393488 RDT393488:RDU393488 QTX393488:QTY393488 QKB393488:QKC393488 QAF393488:QAG393488 PQJ393488:PQK393488 PGN393488:PGO393488 OWR393488:OWS393488 OMV393488:OMW393488 OCZ393488:ODA393488 NTD393488:NTE393488 NJH393488:NJI393488 MZL393488:MZM393488 MPP393488:MPQ393488 MFT393488:MFU393488 LVX393488:LVY393488 LMB393488:LMC393488 LCF393488:LCG393488 KSJ393488:KSK393488 KIN393488:KIO393488 JYR393488:JYS393488 JOV393488:JOW393488 JEZ393488:JFA393488 IVD393488:IVE393488 ILH393488:ILI393488 IBL393488:IBM393488 HRP393488:HRQ393488 HHT393488:HHU393488 GXX393488:GXY393488 GOB393488:GOC393488 GEF393488:GEG393488 FUJ393488:FUK393488 FKN393488:FKO393488 FAR393488:FAS393488 EQV393488:EQW393488 EGZ393488:EHA393488 DXD393488:DXE393488 DNH393488:DNI393488 DDL393488:DDM393488 CTP393488:CTQ393488 CJT393488:CJU393488 BZX393488:BZY393488 BQB393488:BQC393488 BGF393488:BGG393488 AWJ393488:AWK393488 AMN393488:AMO393488 ACR393488:ACS393488 SV393488:SW393488 IZ393488:JA393488 D393488:E393488 WVL327952:WVM327952 WLP327952:WLQ327952 WBT327952:WBU327952 VRX327952:VRY327952 VIB327952:VIC327952 UYF327952:UYG327952 UOJ327952:UOK327952 UEN327952:UEO327952 TUR327952:TUS327952 TKV327952:TKW327952 TAZ327952:TBA327952 SRD327952:SRE327952 SHH327952:SHI327952 RXL327952:RXM327952 RNP327952:RNQ327952 RDT327952:RDU327952 QTX327952:QTY327952 QKB327952:QKC327952 QAF327952:QAG327952 PQJ327952:PQK327952 PGN327952:PGO327952 OWR327952:OWS327952 OMV327952:OMW327952 OCZ327952:ODA327952 NTD327952:NTE327952 NJH327952:NJI327952 MZL327952:MZM327952 MPP327952:MPQ327952 MFT327952:MFU327952 LVX327952:LVY327952 LMB327952:LMC327952 LCF327952:LCG327952 KSJ327952:KSK327952 KIN327952:KIO327952 JYR327952:JYS327952 JOV327952:JOW327952 JEZ327952:JFA327952 IVD327952:IVE327952 ILH327952:ILI327952 IBL327952:IBM327952 HRP327952:HRQ327952 HHT327952:HHU327952 GXX327952:GXY327952 GOB327952:GOC327952 GEF327952:GEG327952 FUJ327952:FUK327952 FKN327952:FKO327952 FAR327952:FAS327952 EQV327952:EQW327952 EGZ327952:EHA327952 DXD327952:DXE327952 DNH327952:DNI327952 DDL327952:DDM327952 CTP327952:CTQ327952 CJT327952:CJU327952 BZX327952:BZY327952 BQB327952:BQC327952 BGF327952:BGG327952 AWJ327952:AWK327952 AMN327952:AMO327952 ACR327952:ACS327952 SV327952:SW327952 IZ327952:JA327952 D327952:E327952 WVL262416:WVM262416 WLP262416:WLQ262416 WBT262416:WBU262416 VRX262416:VRY262416 VIB262416:VIC262416 UYF262416:UYG262416 UOJ262416:UOK262416 UEN262416:UEO262416 TUR262416:TUS262416 TKV262416:TKW262416 TAZ262416:TBA262416 SRD262416:SRE262416 SHH262416:SHI262416 RXL262416:RXM262416 RNP262416:RNQ262416 RDT262416:RDU262416 QTX262416:QTY262416 QKB262416:QKC262416 QAF262416:QAG262416 PQJ262416:PQK262416 PGN262416:PGO262416 OWR262416:OWS262416 OMV262416:OMW262416 OCZ262416:ODA262416 NTD262416:NTE262416 NJH262416:NJI262416 MZL262416:MZM262416 MPP262416:MPQ262416 MFT262416:MFU262416 LVX262416:LVY262416 LMB262416:LMC262416 LCF262416:LCG262416 KSJ262416:KSK262416 KIN262416:KIO262416 JYR262416:JYS262416 JOV262416:JOW262416 JEZ262416:JFA262416 IVD262416:IVE262416 ILH262416:ILI262416 IBL262416:IBM262416 HRP262416:HRQ262416 HHT262416:HHU262416 GXX262416:GXY262416 GOB262416:GOC262416 GEF262416:GEG262416 FUJ262416:FUK262416 FKN262416:FKO262416 FAR262416:FAS262416 EQV262416:EQW262416 EGZ262416:EHA262416 DXD262416:DXE262416 DNH262416:DNI262416 DDL262416:DDM262416 CTP262416:CTQ262416 CJT262416:CJU262416 BZX262416:BZY262416 BQB262416:BQC262416 BGF262416:BGG262416 AWJ262416:AWK262416 AMN262416:AMO262416 ACR262416:ACS262416 SV262416:SW262416 IZ262416:JA262416 D262416:E262416 WVL196880:WVM196880 WLP196880:WLQ196880 WBT196880:WBU196880 VRX196880:VRY196880 VIB196880:VIC196880 UYF196880:UYG196880 UOJ196880:UOK196880 UEN196880:UEO196880 TUR196880:TUS196880 TKV196880:TKW196880 TAZ196880:TBA196880 SRD196880:SRE196880 SHH196880:SHI196880 RXL196880:RXM196880 RNP196880:RNQ196880 RDT196880:RDU196880 QTX196880:QTY196880 QKB196880:QKC196880 QAF196880:QAG196880 PQJ196880:PQK196880 PGN196880:PGO196880 OWR196880:OWS196880 OMV196880:OMW196880 OCZ196880:ODA196880 NTD196880:NTE196880 NJH196880:NJI196880 MZL196880:MZM196880 MPP196880:MPQ196880 MFT196880:MFU196880 LVX196880:LVY196880 LMB196880:LMC196880 LCF196880:LCG196880 KSJ196880:KSK196880 KIN196880:KIO196880 JYR196880:JYS196880 JOV196880:JOW196880 JEZ196880:JFA196880 IVD196880:IVE196880 ILH196880:ILI196880 IBL196880:IBM196880 HRP196880:HRQ196880 HHT196880:HHU196880 GXX196880:GXY196880 GOB196880:GOC196880 GEF196880:GEG196880 FUJ196880:FUK196880 FKN196880:FKO196880 FAR196880:FAS196880 EQV196880:EQW196880 EGZ196880:EHA196880 DXD196880:DXE196880 DNH196880:DNI196880 DDL196880:DDM196880 CTP196880:CTQ196880 CJT196880:CJU196880 BZX196880:BZY196880 BQB196880:BQC196880 BGF196880:BGG196880 AWJ196880:AWK196880 AMN196880:AMO196880 ACR196880:ACS196880 SV196880:SW196880 IZ196880:JA196880 D196880:E196880 WVL131344:WVM131344 WLP131344:WLQ131344 WBT131344:WBU131344 VRX131344:VRY131344 VIB131344:VIC131344 UYF131344:UYG131344 UOJ131344:UOK131344 UEN131344:UEO131344 TUR131344:TUS131344 TKV131344:TKW131344 TAZ131344:TBA131344 SRD131344:SRE131344 SHH131344:SHI131344 RXL131344:RXM131344 RNP131344:RNQ131344 RDT131344:RDU131344 QTX131344:QTY131344 QKB131344:QKC131344 QAF131344:QAG131344 PQJ131344:PQK131344 PGN131344:PGO131344 OWR131344:OWS131344 OMV131344:OMW131344 OCZ131344:ODA131344 NTD131344:NTE131344 NJH131344:NJI131344 MZL131344:MZM131344 MPP131344:MPQ131344 MFT131344:MFU131344 LVX131344:LVY131344 LMB131344:LMC131344 LCF131344:LCG131344 KSJ131344:KSK131344 KIN131344:KIO131344 JYR131344:JYS131344 JOV131344:JOW131344 JEZ131344:JFA131344 IVD131344:IVE131344 ILH131344:ILI131344 IBL131344:IBM131344 HRP131344:HRQ131344 HHT131344:HHU131344 GXX131344:GXY131344 GOB131344:GOC131344 GEF131344:GEG131344 FUJ131344:FUK131344 FKN131344:FKO131344 FAR131344:FAS131344 EQV131344:EQW131344 EGZ131344:EHA131344 DXD131344:DXE131344 DNH131344:DNI131344 DDL131344:DDM131344 CTP131344:CTQ131344 CJT131344:CJU131344 BZX131344:BZY131344 BQB131344:BQC131344 BGF131344:BGG131344 AWJ131344:AWK131344 AMN131344:AMO131344 ACR131344:ACS131344 SV131344:SW131344 IZ131344:JA131344 D131344:E131344 WVL65808:WVM65808 WLP65808:WLQ65808 WBT65808:WBU65808 VRX65808:VRY65808 VIB65808:VIC65808 UYF65808:UYG65808 UOJ65808:UOK65808 UEN65808:UEO65808 TUR65808:TUS65808 TKV65808:TKW65808 TAZ65808:TBA65808 SRD65808:SRE65808 SHH65808:SHI65808 RXL65808:RXM65808 RNP65808:RNQ65808 RDT65808:RDU65808 QTX65808:QTY65808 QKB65808:QKC65808 QAF65808:QAG65808 PQJ65808:PQK65808 PGN65808:PGO65808 OWR65808:OWS65808 OMV65808:OMW65808 OCZ65808:ODA65808 NTD65808:NTE65808 NJH65808:NJI65808 MZL65808:MZM65808 MPP65808:MPQ65808 MFT65808:MFU65808 LVX65808:LVY65808 LMB65808:LMC65808 LCF65808:LCG65808 KSJ65808:KSK65808 KIN65808:KIO65808 JYR65808:JYS65808 JOV65808:JOW65808 JEZ65808:JFA65808 IVD65808:IVE65808 ILH65808:ILI65808 IBL65808:IBM65808 HRP65808:HRQ65808 HHT65808:HHU65808 GXX65808:GXY65808 GOB65808:GOC65808 GEF65808:GEG65808 FUJ65808:FUK65808 FKN65808:FKO65808 FAR65808:FAS65808 EQV65808:EQW65808 EGZ65808:EHA65808 DXD65808:DXE65808 DNH65808:DNI65808 DDL65808:DDM65808 CTP65808:CTQ65808 CJT65808:CJU65808 BZX65808:BZY65808 BQB65808:BQC65808 BGF65808:BGG65808 AWJ65808:AWK65808 AMN65808:AMO65808 ACR65808:ACS65808 SV65808:SW65808 IZ65808:JA65808 D65808:E65808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xr:uid="{00000000-0002-0000-0100-000006000000}">
      <formula1>$E$402:$E$407</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autoPict="0" r:id="rId5">
            <anchor moveWithCells="1">
              <from>
                <xdr:col>3</xdr:col>
                <xdr:colOff>3095625</xdr:colOff>
                <xdr:row>16</xdr:row>
                <xdr:rowOff>47625</xdr:rowOff>
              </from>
              <to>
                <xdr:col>3</xdr:col>
                <xdr:colOff>3933825</xdr:colOff>
                <xdr:row>16</xdr:row>
                <xdr:rowOff>257175</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N76"/>
  <sheetViews>
    <sheetView topLeftCell="A4" workbookViewId="0">
      <selection activeCell="F65" sqref="F65:H65"/>
    </sheetView>
  </sheetViews>
  <sheetFormatPr defaultColWidth="9.140625" defaultRowHeight="15" x14ac:dyDescent="0.25"/>
  <cols>
    <col min="1" max="1" width="2.5703125" customWidth="1"/>
    <col min="2" max="2" width="39.7109375" customWidth="1"/>
    <col min="3" max="5" width="32.140625" customWidth="1"/>
    <col min="6" max="8" width="16.5703125" customWidth="1"/>
    <col min="9" max="9" width="83.85546875" customWidth="1"/>
    <col min="10" max="10" width="9.140625" customWidth="1"/>
    <col min="12" max="12" width="9.140625" customWidth="1"/>
    <col min="259" max="259" width="2.5703125" customWidth="1"/>
    <col min="260" max="260" width="24.42578125" customWidth="1"/>
    <col min="261" max="261" width="32.140625" customWidth="1"/>
    <col min="262" max="264" width="16.5703125" customWidth="1"/>
    <col min="265" max="265" width="83.85546875" customWidth="1"/>
    <col min="515" max="515" width="2.5703125" customWidth="1"/>
    <col min="516" max="516" width="24.42578125" customWidth="1"/>
    <col min="517" max="517" width="32.140625" customWidth="1"/>
    <col min="518" max="520" width="16.5703125" customWidth="1"/>
    <col min="521" max="521" width="83.85546875" customWidth="1"/>
    <col min="771" max="771" width="2.5703125" customWidth="1"/>
    <col min="772" max="772" width="24.42578125" customWidth="1"/>
    <col min="773" max="773" width="32.140625" customWidth="1"/>
    <col min="774" max="776" width="16.5703125" customWidth="1"/>
    <col min="777" max="777" width="83.85546875" customWidth="1"/>
    <col min="1027" max="1027" width="2.5703125" customWidth="1"/>
    <col min="1028" max="1028" width="24.42578125" customWidth="1"/>
    <col min="1029" max="1029" width="32.140625" customWidth="1"/>
    <col min="1030" max="1032" width="16.5703125" customWidth="1"/>
    <col min="1033" max="1033" width="83.85546875" customWidth="1"/>
    <col min="1283" max="1283" width="2.5703125" customWidth="1"/>
    <col min="1284" max="1284" width="24.42578125" customWidth="1"/>
    <col min="1285" max="1285" width="32.140625" customWidth="1"/>
    <col min="1286" max="1288" width="16.5703125" customWidth="1"/>
    <col min="1289" max="1289" width="83.85546875" customWidth="1"/>
    <col min="1539" max="1539" width="2.5703125" customWidth="1"/>
    <col min="1540" max="1540" width="24.42578125" customWidth="1"/>
    <col min="1541" max="1541" width="32.140625" customWidth="1"/>
    <col min="1542" max="1544" width="16.5703125" customWidth="1"/>
    <col min="1545" max="1545" width="83.85546875" customWidth="1"/>
    <col min="1795" max="1795" width="2.5703125" customWidth="1"/>
    <col min="1796" max="1796" width="24.42578125" customWidth="1"/>
    <col min="1797" max="1797" width="32.140625" customWidth="1"/>
    <col min="1798" max="1800" width="16.5703125" customWidth="1"/>
    <col min="1801" max="1801" width="83.85546875" customWidth="1"/>
    <col min="2051" max="2051" width="2.5703125" customWidth="1"/>
    <col min="2052" max="2052" width="24.42578125" customWidth="1"/>
    <col min="2053" max="2053" width="32.140625" customWidth="1"/>
    <col min="2054" max="2056" width="16.5703125" customWidth="1"/>
    <col min="2057" max="2057" width="83.85546875" customWidth="1"/>
    <col min="2307" max="2307" width="2.5703125" customWidth="1"/>
    <col min="2308" max="2308" width="24.42578125" customWidth="1"/>
    <col min="2309" max="2309" width="32.140625" customWidth="1"/>
    <col min="2310" max="2312" width="16.5703125" customWidth="1"/>
    <col min="2313" max="2313" width="83.85546875" customWidth="1"/>
    <col min="2563" max="2563" width="2.5703125" customWidth="1"/>
    <col min="2564" max="2564" width="24.42578125" customWidth="1"/>
    <col min="2565" max="2565" width="32.140625" customWidth="1"/>
    <col min="2566" max="2568" width="16.5703125" customWidth="1"/>
    <col min="2569" max="2569" width="83.85546875" customWidth="1"/>
    <col min="2819" max="2819" width="2.5703125" customWidth="1"/>
    <col min="2820" max="2820" width="24.42578125" customWidth="1"/>
    <col min="2821" max="2821" width="32.140625" customWidth="1"/>
    <col min="2822" max="2824" width="16.5703125" customWidth="1"/>
    <col min="2825" max="2825" width="83.85546875" customWidth="1"/>
    <col min="3075" max="3075" width="2.5703125" customWidth="1"/>
    <col min="3076" max="3076" width="24.42578125" customWidth="1"/>
    <col min="3077" max="3077" width="32.140625" customWidth="1"/>
    <col min="3078" max="3080" width="16.5703125" customWidth="1"/>
    <col min="3081" max="3081" width="83.85546875" customWidth="1"/>
    <col min="3331" max="3331" width="2.5703125" customWidth="1"/>
    <col min="3332" max="3332" width="24.42578125" customWidth="1"/>
    <col min="3333" max="3333" width="32.140625" customWidth="1"/>
    <col min="3334" max="3336" width="16.5703125" customWidth="1"/>
    <col min="3337" max="3337" width="83.85546875" customWidth="1"/>
    <col min="3587" max="3587" width="2.5703125" customWidth="1"/>
    <col min="3588" max="3588" width="24.42578125" customWidth="1"/>
    <col min="3589" max="3589" width="32.140625" customWidth="1"/>
    <col min="3590" max="3592" width="16.5703125" customWidth="1"/>
    <col min="3593" max="3593" width="83.85546875" customWidth="1"/>
    <col min="3843" max="3843" width="2.5703125" customWidth="1"/>
    <col min="3844" max="3844" width="24.42578125" customWidth="1"/>
    <col min="3845" max="3845" width="32.140625" customWidth="1"/>
    <col min="3846" max="3848" width="16.5703125" customWidth="1"/>
    <col min="3849" max="3849" width="83.85546875" customWidth="1"/>
    <col min="4099" max="4099" width="2.5703125" customWidth="1"/>
    <col min="4100" max="4100" width="24.42578125" customWidth="1"/>
    <col min="4101" max="4101" width="32.140625" customWidth="1"/>
    <col min="4102" max="4104" width="16.5703125" customWidth="1"/>
    <col min="4105" max="4105" width="83.85546875" customWidth="1"/>
    <col min="4355" max="4355" width="2.5703125" customWidth="1"/>
    <col min="4356" max="4356" width="24.42578125" customWidth="1"/>
    <col min="4357" max="4357" width="32.140625" customWidth="1"/>
    <col min="4358" max="4360" width="16.5703125" customWidth="1"/>
    <col min="4361" max="4361" width="83.85546875" customWidth="1"/>
    <col min="4611" max="4611" width="2.5703125" customWidth="1"/>
    <col min="4612" max="4612" width="24.42578125" customWidth="1"/>
    <col min="4613" max="4613" width="32.140625" customWidth="1"/>
    <col min="4614" max="4616" width="16.5703125" customWidth="1"/>
    <col min="4617" max="4617" width="83.85546875" customWidth="1"/>
    <col min="4867" max="4867" width="2.5703125" customWidth="1"/>
    <col min="4868" max="4868" width="24.42578125" customWidth="1"/>
    <col min="4869" max="4869" width="32.140625" customWidth="1"/>
    <col min="4870" max="4872" width="16.5703125" customWidth="1"/>
    <col min="4873" max="4873" width="83.85546875" customWidth="1"/>
    <col min="5123" max="5123" width="2.5703125" customWidth="1"/>
    <col min="5124" max="5124" width="24.42578125" customWidth="1"/>
    <col min="5125" max="5125" width="32.140625" customWidth="1"/>
    <col min="5126" max="5128" width="16.5703125" customWidth="1"/>
    <col min="5129" max="5129" width="83.85546875" customWidth="1"/>
    <col min="5379" max="5379" width="2.5703125" customWidth="1"/>
    <col min="5380" max="5380" width="24.42578125" customWidth="1"/>
    <col min="5381" max="5381" width="32.140625" customWidth="1"/>
    <col min="5382" max="5384" width="16.5703125" customWidth="1"/>
    <col min="5385" max="5385" width="83.85546875" customWidth="1"/>
    <col min="5635" max="5635" width="2.5703125" customWidth="1"/>
    <col min="5636" max="5636" width="24.42578125" customWidth="1"/>
    <col min="5637" max="5637" width="32.140625" customWidth="1"/>
    <col min="5638" max="5640" width="16.5703125" customWidth="1"/>
    <col min="5641" max="5641" width="83.85546875" customWidth="1"/>
    <col min="5891" max="5891" width="2.5703125" customWidth="1"/>
    <col min="5892" max="5892" width="24.42578125" customWidth="1"/>
    <col min="5893" max="5893" width="32.140625" customWidth="1"/>
    <col min="5894" max="5896" width="16.5703125" customWidth="1"/>
    <col min="5897" max="5897" width="83.85546875" customWidth="1"/>
    <col min="6147" max="6147" width="2.5703125" customWidth="1"/>
    <col min="6148" max="6148" width="24.42578125" customWidth="1"/>
    <col min="6149" max="6149" width="32.140625" customWidth="1"/>
    <col min="6150" max="6152" width="16.5703125" customWidth="1"/>
    <col min="6153" max="6153" width="83.85546875" customWidth="1"/>
    <col min="6403" max="6403" width="2.5703125" customWidth="1"/>
    <col min="6404" max="6404" width="24.42578125" customWidth="1"/>
    <col min="6405" max="6405" width="32.140625" customWidth="1"/>
    <col min="6406" max="6408" width="16.5703125" customWidth="1"/>
    <col min="6409" max="6409" width="83.85546875" customWidth="1"/>
    <col min="6659" max="6659" width="2.5703125" customWidth="1"/>
    <col min="6660" max="6660" width="24.42578125" customWidth="1"/>
    <col min="6661" max="6661" width="32.140625" customWidth="1"/>
    <col min="6662" max="6664" width="16.5703125" customWidth="1"/>
    <col min="6665" max="6665" width="83.85546875" customWidth="1"/>
    <col min="6915" max="6915" width="2.5703125" customWidth="1"/>
    <col min="6916" max="6916" width="24.42578125" customWidth="1"/>
    <col min="6917" max="6917" width="32.140625" customWidth="1"/>
    <col min="6918" max="6920" width="16.5703125" customWidth="1"/>
    <col min="6921" max="6921" width="83.85546875" customWidth="1"/>
    <col min="7171" max="7171" width="2.5703125" customWidth="1"/>
    <col min="7172" max="7172" width="24.42578125" customWidth="1"/>
    <col min="7173" max="7173" width="32.140625" customWidth="1"/>
    <col min="7174" max="7176" width="16.5703125" customWidth="1"/>
    <col min="7177" max="7177" width="83.85546875" customWidth="1"/>
    <col min="7427" max="7427" width="2.5703125" customWidth="1"/>
    <col min="7428" max="7428" width="24.42578125" customWidth="1"/>
    <col min="7429" max="7429" width="32.140625" customWidth="1"/>
    <col min="7430" max="7432" width="16.5703125" customWidth="1"/>
    <col min="7433" max="7433" width="83.85546875" customWidth="1"/>
    <col min="7683" max="7683" width="2.5703125" customWidth="1"/>
    <col min="7684" max="7684" width="24.42578125" customWidth="1"/>
    <col min="7685" max="7685" width="32.140625" customWidth="1"/>
    <col min="7686" max="7688" width="16.5703125" customWidth="1"/>
    <col min="7689" max="7689" width="83.85546875" customWidth="1"/>
    <col min="7939" max="7939" width="2.5703125" customWidth="1"/>
    <col min="7940" max="7940" width="24.42578125" customWidth="1"/>
    <col min="7941" max="7941" width="32.140625" customWidth="1"/>
    <col min="7942" max="7944" width="16.5703125" customWidth="1"/>
    <col min="7945" max="7945" width="83.85546875" customWidth="1"/>
    <col min="8195" max="8195" width="2.5703125" customWidth="1"/>
    <col min="8196" max="8196" width="24.42578125" customWidth="1"/>
    <col min="8197" max="8197" width="32.140625" customWidth="1"/>
    <col min="8198" max="8200" width="16.5703125" customWidth="1"/>
    <col min="8201" max="8201" width="83.85546875" customWidth="1"/>
    <col min="8451" max="8451" width="2.5703125" customWidth="1"/>
    <col min="8452" max="8452" width="24.42578125" customWidth="1"/>
    <col min="8453" max="8453" width="32.140625" customWidth="1"/>
    <col min="8454" max="8456" width="16.5703125" customWidth="1"/>
    <col min="8457" max="8457" width="83.85546875" customWidth="1"/>
    <col min="8707" max="8707" width="2.5703125" customWidth="1"/>
    <col min="8708" max="8708" width="24.42578125" customWidth="1"/>
    <col min="8709" max="8709" width="32.140625" customWidth="1"/>
    <col min="8710" max="8712" width="16.5703125" customWidth="1"/>
    <col min="8713" max="8713" width="83.85546875" customWidth="1"/>
    <col min="8963" max="8963" width="2.5703125" customWidth="1"/>
    <col min="8964" max="8964" width="24.42578125" customWidth="1"/>
    <col min="8965" max="8965" width="32.140625" customWidth="1"/>
    <col min="8966" max="8968" width="16.5703125" customWidth="1"/>
    <col min="8969" max="8969" width="83.85546875" customWidth="1"/>
    <col min="9219" max="9219" width="2.5703125" customWidth="1"/>
    <col min="9220" max="9220" width="24.42578125" customWidth="1"/>
    <col min="9221" max="9221" width="32.140625" customWidth="1"/>
    <col min="9222" max="9224" width="16.5703125" customWidth="1"/>
    <col min="9225" max="9225" width="83.85546875" customWidth="1"/>
    <col min="9475" max="9475" width="2.5703125" customWidth="1"/>
    <col min="9476" max="9476" width="24.42578125" customWidth="1"/>
    <col min="9477" max="9477" width="32.140625" customWidth="1"/>
    <col min="9478" max="9480" width="16.5703125" customWidth="1"/>
    <col min="9481" max="9481" width="83.85546875" customWidth="1"/>
    <col min="9731" max="9731" width="2.5703125" customWidth="1"/>
    <col min="9732" max="9732" width="24.42578125" customWidth="1"/>
    <col min="9733" max="9733" width="32.140625" customWidth="1"/>
    <col min="9734" max="9736" width="16.5703125" customWidth="1"/>
    <col min="9737" max="9737" width="83.85546875" customWidth="1"/>
    <col min="9987" max="9987" width="2.5703125" customWidth="1"/>
    <col min="9988" max="9988" width="24.42578125" customWidth="1"/>
    <col min="9989" max="9989" width="32.140625" customWidth="1"/>
    <col min="9990" max="9992" width="16.5703125" customWidth="1"/>
    <col min="9993" max="9993" width="83.85546875" customWidth="1"/>
    <col min="10243" max="10243" width="2.5703125" customWidth="1"/>
    <col min="10244" max="10244" width="24.42578125" customWidth="1"/>
    <col min="10245" max="10245" width="32.140625" customWidth="1"/>
    <col min="10246" max="10248" width="16.5703125" customWidth="1"/>
    <col min="10249" max="10249" width="83.85546875" customWidth="1"/>
    <col min="10499" max="10499" width="2.5703125" customWidth="1"/>
    <col min="10500" max="10500" width="24.42578125" customWidth="1"/>
    <col min="10501" max="10501" width="32.140625" customWidth="1"/>
    <col min="10502" max="10504" width="16.5703125" customWidth="1"/>
    <col min="10505" max="10505" width="83.85546875" customWidth="1"/>
    <col min="10755" max="10755" width="2.5703125" customWidth="1"/>
    <col min="10756" max="10756" width="24.42578125" customWidth="1"/>
    <col min="10757" max="10757" width="32.140625" customWidth="1"/>
    <col min="10758" max="10760" width="16.5703125" customWidth="1"/>
    <col min="10761" max="10761" width="83.85546875" customWidth="1"/>
    <col min="11011" max="11011" width="2.5703125" customWidth="1"/>
    <col min="11012" max="11012" width="24.42578125" customWidth="1"/>
    <col min="11013" max="11013" width="32.140625" customWidth="1"/>
    <col min="11014" max="11016" width="16.5703125" customWidth="1"/>
    <col min="11017" max="11017" width="83.85546875" customWidth="1"/>
    <col min="11267" max="11267" width="2.5703125" customWidth="1"/>
    <col min="11268" max="11268" width="24.42578125" customWidth="1"/>
    <col min="11269" max="11269" width="32.140625" customWidth="1"/>
    <col min="11270" max="11272" width="16.5703125" customWidth="1"/>
    <col min="11273" max="11273" width="83.85546875" customWidth="1"/>
    <col min="11523" max="11523" width="2.5703125" customWidth="1"/>
    <col min="11524" max="11524" width="24.42578125" customWidth="1"/>
    <col min="11525" max="11525" width="32.140625" customWidth="1"/>
    <col min="11526" max="11528" width="16.5703125" customWidth="1"/>
    <col min="11529" max="11529" width="83.85546875" customWidth="1"/>
    <col min="11779" max="11779" width="2.5703125" customWidth="1"/>
    <col min="11780" max="11780" width="24.42578125" customWidth="1"/>
    <col min="11781" max="11781" width="32.140625" customWidth="1"/>
    <col min="11782" max="11784" width="16.5703125" customWidth="1"/>
    <col min="11785" max="11785" width="83.85546875" customWidth="1"/>
    <col min="12035" max="12035" width="2.5703125" customWidth="1"/>
    <col min="12036" max="12036" width="24.42578125" customWidth="1"/>
    <col min="12037" max="12037" width="32.140625" customWidth="1"/>
    <col min="12038" max="12040" width="16.5703125" customWidth="1"/>
    <col min="12041" max="12041" width="83.85546875" customWidth="1"/>
    <col min="12291" max="12291" width="2.5703125" customWidth="1"/>
    <col min="12292" max="12292" width="24.42578125" customWidth="1"/>
    <col min="12293" max="12293" width="32.140625" customWidth="1"/>
    <col min="12294" max="12296" width="16.5703125" customWidth="1"/>
    <col min="12297" max="12297" width="83.85546875" customWidth="1"/>
    <col min="12547" max="12547" width="2.5703125" customWidth="1"/>
    <col min="12548" max="12548" width="24.42578125" customWidth="1"/>
    <col min="12549" max="12549" width="32.140625" customWidth="1"/>
    <col min="12550" max="12552" width="16.5703125" customWidth="1"/>
    <col min="12553" max="12553" width="83.85546875" customWidth="1"/>
    <col min="12803" max="12803" width="2.5703125" customWidth="1"/>
    <col min="12804" max="12804" width="24.42578125" customWidth="1"/>
    <col min="12805" max="12805" width="32.140625" customWidth="1"/>
    <col min="12806" max="12808" width="16.5703125" customWidth="1"/>
    <col min="12809" max="12809" width="83.85546875" customWidth="1"/>
    <col min="13059" max="13059" width="2.5703125" customWidth="1"/>
    <col min="13060" max="13060" width="24.42578125" customWidth="1"/>
    <col min="13061" max="13061" width="32.140625" customWidth="1"/>
    <col min="13062" max="13064" width="16.5703125" customWidth="1"/>
    <col min="13065" max="13065" width="83.85546875" customWidth="1"/>
    <col min="13315" max="13315" width="2.5703125" customWidth="1"/>
    <col min="13316" max="13316" width="24.42578125" customWidth="1"/>
    <col min="13317" max="13317" width="32.140625" customWidth="1"/>
    <col min="13318" max="13320" width="16.5703125" customWidth="1"/>
    <col min="13321" max="13321" width="83.85546875" customWidth="1"/>
    <col min="13571" max="13571" width="2.5703125" customWidth="1"/>
    <col min="13572" max="13572" width="24.42578125" customWidth="1"/>
    <col min="13573" max="13573" width="32.140625" customWidth="1"/>
    <col min="13574" max="13576" width="16.5703125" customWidth="1"/>
    <col min="13577" max="13577" width="83.85546875" customWidth="1"/>
    <col min="13827" max="13827" width="2.5703125" customWidth="1"/>
    <col min="13828" max="13828" width="24.42578125" customWidth="1"/>
    <col min="13829" max="13829" width="32.140625" customWidth="1"/>
    <col min="13830" max="13832" width="16.5703125" customWidth="1"/>
    <col min="13833" max="13833" width="83.85546875" customWidth="1"/>
    <col min="14083" max="14083" width="2.5703125" customWidth="1"/>
    <col min="14084" max="14084" width="24.42578125" customWidth="1"/>
    <col min="14085" max="14085" width="32.140625" customWidth="1"/>
    <col min="14086" max="14088" width="16.5703125" customWidth="1"/>
    <col min="14089" max="14089" width="83.85546875" customWidth="1"/>
    <col min="14339" max="14339" width="2.5703125" customWidth="1"/>
    <col min="14340" max="14340" width="24.42578125" customWidth="1"/>
    <col min="14341" max="14341" width="32.140625" customWidth="1"/>
    <col min="14342" max="14344" width="16.5703125" customWidth="1"/>
    <col min="14345" max="14345" width="83.85546875" customWidth="1"/>
    <col min="14595" max="14595" width="2.5703125" customWidth="1"/>
    <col min="14596" max="14596" width="24.42578125" customWidth="1"/>
    <col min="14597" max="14597" width="32.140625" customWidth="1"/>
    <col min="14598" max="14600" width="16.5703125" customWidth="1"/>
    <col min="14601" max="14601" width="83.85546875" customWidth="1"/>
    <col min="14851" max="14851" width="2.5703125" customWidth="1"/>
    <col min="14852" max="14852" width="24.42578125" customWidth="1"/>
    <col min="14853" max="14853" width="32.140625" customWidth="1"/>
    <col min="14854" max="14856" width="16.5703125" customWidth="1"/>
    <col min="14857" max="14857" width="83.85546875" customWidth="1"/>
    <col min="15107" max="15107" width="2.5703125" customWidth="1"/>
    <col min="15108" max="15108" width="24.42578125" customWidth="1"/>
    <col min="15109" max="15109" width="32.140625" customWidth="1"/>
    <col min="15110" max="15112" width="16.5703125" customWidth="1"/>
    <col min="15113" max="15113" width="83.85546875" customWidth="1"/>
    <col min="15363" max="15363" width="2.5703125" customWidth="1"/>
    <col min="15364" max="15364" width="24.42578125" customWidth="1"/>
    <col min="15365" max="15365" width="32.140625" customWidth="1"/>
    <col min="15366" max="15368" width="16.5703125" customWidth="1"/>
    <col min="15369" max="15369" width="83.85546875" customWidth="1"/>
    <col min="15619" max="15619" width="2.5703125" customWidth="1"/>
    <col min="15620" max="15620" width="24.42578125" customWidth="1"/>
    <col min="15621" max="15621" width="32.140625" customWidth="1"/>
    <col min="15622" max="15624" width="16.5703125" customWidth="1"/>
    <col min="15625" max="15625" width="83.85546875" customWidth="1"/>
    <col min="15875" max="15875" width="2.5703125" customWidth="1"/>
    <col min="15876" max="15876" width="24.42578125" customWidth="1"/>
    <col min="15877" max="15877" width="32.140625" customWidth="1"/>
    <col min="15878" max="15880" width="16.5703125" customWidth="1"/>
    <col min="15881" max="15881" width="83.85546875" customWidth="1"/>
    <col min="16131" max="16131" width="2.5703125" customWidth="1"/>
    <col min="16132" max="16132" width="24.42578125" customWidth="1"/>
    <col min="16133" max="16133" width="32.140625" customWidth="1"/>
    <col min="16134" max="16136" width="16.5703125" customWidth="1"/>
    <col min="16137" max="16137" width="83.85546875" customWidth="1"/>
  </cols>
  <sheetData>
    <row r="1" spans="1:40" s="3" customFormat="1" ht="20.25" x14ac:dyDescent="0.3">
      <c r="A1" s="362" t="s">
        <v>13</v>
      </c>
      <c r="B1" s="362"/>
      <c r="C1" s="362"/>
      <c r="D1" s="362"/>
      <c r="E1" s="362"/>
      <c r="F1" s="362"/>
      <c r="G1" s="362"/>
      <c r="H1" s="362"/>
      <c r="I1" s="362"/>
      <c r="J1" s="362"/>
      <c r="K1" s="362"/>
      <c r="L1" s="362"/>
      <c r="P1" s="11"/>
      <c r="Q1" s="11"/>
      <c r="R1" s="11"/>
      <c r="S1" s="11"/>
      <c r="T1" s="11"/>
      <c r="U1" s="11"/>
      <c r="V1" s="11"/>
      <c r="W1" s="11"/>
      <c r="X1" s="11"/>
      <c r="Y1" s="11"/>
      <c r="Z1" s="11"/>
      <c r="AA1" s="11"/>
      <c r="AB1" s="11"/>
      <c r="AC1" s="11"/>
      <c r="AD1" s="11"/>
      <c r="AE1" s="11"/>
      <c r="AF1" s="11"/>
      <c r="AG1" s="11"/>
      <c r="AH1" s="11"/>
      <c r="AI1" s="11"/>
      <c r="AJ1" s="11"/>
      <c r="AK1" s="11"/>
      <c r="AL1" s="11"/>
      <c r="AM1" s="11"/>
      <c r="AN1" s="11"/>
    </row>
    <row r="2" spans="1:40" s="3" customFormat="1" ht="21" thickBot="1" x14ac:dyDescent="0.35">
      <c r="A2" s="70"/>
      <c r="B2" s="70"/>
      <c r="C2" s="70"/>
      <c r="D2" s="70"/>
      <c r="E2" s="70"/>
      <c r="F2" s="70"/>
      <c r="G2" s="70"/>
      <c r="H2" s="70"/>
      <c r="I2" s="70"/>
      <c r="J2" s="70"/>
      <c r="K2" s="70"/>
      <c r="L2" s="70"/>
      <c r="P2" s="11"/>
      <c r="Q2" s="11"/>
      <c r="R2" s="11"/>
      <c r="S2" s="11"/>
      <c r="T2" s="11"/>
      <c r="U2" s="11"/>
      <c r="V2" s="11"/>
      <c r="W2" s="11"/>
      <c r="X2" s="11"/>
      <c r="Y2" s="11"/>
      <c r="Z2" s="11"/>
      <c r="AA2" s="11"/>
      <c r="AB2" s="11"/>
      <c r="AC2" s="11"/>
      <c r="AD2" s="11"/>
      <c r="AE2" s="11"/>
      <c r="AF2" s="11"/>
      <c r="AG2" s="11"/>
      <c r="AH2" s="11"/>
      <c r="AI2" s="11"/>
      <c r="AJ2" s="11"/>
      <c r="AK2" s="11"/>
      <c r="AL2" s="11"/>
      <c r="AM2" s="11"/>
      <c r="AN2" s="11"/>
    </row>
    <row r="3" spans="1:40" s="3" customFormat="1" ht="15" customHeight="1" x14ac:dyDescent="0.3">
      <c r="A3" s="70"/>
      <c r="B3" s="363" t="s">
        <v>57</v>
      </c>
      <c r="C3" s="231" t="s">
        <v>109</v>
      </c>
      <c r="D3" s="243"/>
      <c r="E3" s="244"/>
      <c r="F3" s="365" t="s">
        <v>110</v>
      </c>
      <c r="G3" s="366"/>
      <c r="H3" s="367"/>
      <c r="I3" s="368" t="s">
        <v>111</v>
      </c>
      <c r="J3" s="70"/>
      <c r="K3" s="70"/>
      <c r="L3" s="70"/>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1:40" ht="15" customHeight="1" x14ac:dyDescent="0.25">
      <c r="B4" s="364"/>
      <c r="C4" s="232">
        <v>1</v>
      </c>
      <c r="D4" s="232">
        <f>C4+1</f>
        <v>2</v>
      </c>
      <c r="E4" s="232">
        <f>C4+2</f>
        <v>3</v>
      </c>
      <c r="F4" s="71">
        <v>1</v>
      </c>
      <c r="G4" s="72">
        <v>2</v>
      </c>
      <c r="H4" s="73">
        <v>3</v>
      </c>
      <c r="I4" s="369"/>
    </row>
    <row r="5" spans="1:40" ht="15" customHeight="1" x14ac:dyDescent="0.25">
      <c r="B5" s="364"/>
      <c r="C5" s="373" t="str">
        <f>F5</f>
        <v>CBM Well Production Water Burden</v>
      </c>
      <c r="D5" s="374"/>
      <c r="E5" s="375"/>
      <c r="F5" s="370" t="str">
        <f>'Data Summary'!D4</f>
        <v>CBM Well Production Water Burden</v>
      </c>
      <c r="G5" s="371"/>
      <c r="H5" s="372"/>
      <c r="I5" s="369"/>
    </row>
    <row r="6" spans="1:40" ht="26.25" x14ac:dyDescent="0.25">
      <c r="B6" s="364"/>
      <c r="C6" s="233" t="str">
        <f>HLOOKUP(C$4,$F$4:$H$66,3,FALSE)</f>
        <v>San Juan- Expected</v>
      </c>
      <c r="D6" s="233" t="str">
        <f>HLOOKUP(D$4,$F$4:$H$66,3,FALSE)</f>
        <v>San Juan- Minimum</v>
      </c>
      <c r="E6" s="233" t="str">
        <f>HLOOKUP(E$4,$F$4:$H$66,3,FALSE)</f>
        <v>San Juan- Maximum</v>
      </c>
      <c r="F6" s="74" t="s">
        <v>225</v>
      </c>
      <c r="G6" s="75" t="s">
        <v>226</v>
      </c>
      <c r="H6" s="236" t="s">
        <v>227</v>
      </c>
      <c r="I6" s="369"/>
    </row>
    <row r="7" spans="1:40" ht="15" customHeight="1" x14ac:dyDescent="0.25">
      <c r="B7" s="224" t="s">
        <v>783</v>
      </c>
      <c r="C7" s="230">
        <f>HLOOKUP(C$4,$F$4:$H$66,$J7,FALSE)</f>
        <v>3.7999999999999999E-2</v>
      </c>
      <c r="D7" s="230">
        <f>HLOOKUP(D$4,$F$4:$H$66,$J7,FALSE)</f>
        <v>3.7999999999999999E-2</v>
      </c>
      <c r="E7" s="230">
        <f t="shared" ref="E7:E22" si="0">HLOOKUP(E$4,$F$4:$H$66,$J7,FALSE)</f>
        <v>3.7999999999999999E-2</v>
      </c>
      <c r="F7" s="237">
        <v>3.7999999999999999E-2</v>
      </c>
      <c r="G7" s="76">
        <v>3.7999999999999999E-2</v>
      </c>
      <c r="H7" s="77">
        <v>3.7999999999999999E-2</v>
      </c>
      <c r="I7" s="228" t="s">
        <v>281</v>
      </c>
      <c r="J7">
        <v>4</v>
      </c>
    </row>
    <row r="8" spans="1:40" ht="15" customHeight="1" x14ac:dyDescent="0.25">
      <c r="B8" s="225" t="s">
        <v>228</v>
      </c>
      <c r="C8" s="230">
        <f t="shared" ref="C8:E65" si="1">HLOOKUP(C$4,$F$4:$H$66,$J8,FALSE)</f>
        <v>4946.2912912912916</v>
      </c>
      <c r="D8" s="230">
        <f t="shared" si="1"/>
        <v>4607.5050700033444</v>
      </c>
      <c r="E8" s="230">
        <f t="shared" si="0"/>
        <v>5285.0775125792388</v>
      </c>
      <c r="F8" s="237">
        <v>4946.2912912912916</v>
      </c>
      <c r="G8" s="229">
        <v>4607.5050700033444</v>
      </c>
      <c r="H8" s="238">
        <v>5285.0775125792388</v>
      </c>
      <c r="I8" s="228" t="s">
        <v>285</v>
      </c>
      <c r="J8" s="245">
        <v>5</v>
      </c>
      <c r="L8">
        <v>5</v>
      </c>
    </row>
    <row r="9" spans="1:40" ht="15" customHeight="1" x14ac:dyDescent="0.25">
      <c r="B9" s="225" t="s">
        <v>229</v>
      </c>
      <c r="C9" s="230">
        <f t="shared" si="1"/>
        <v>0</v>
      </c>
      <c r="D9" s="230">
        <f t="shared" si="1"/>
        <v>0</v>
      </c>
      <c r="E9" s="230">
        <f t="shared" si="0"/>
        <v>0</v>
      </c>
      <c r="F9" s="78">
        <v>0</v>
      </c>
      <c r="G9" s="79">
        <v>0</v>
      </c>
      <c r="H9" s="80">
        <v>0</v>
      </c>
      <c r="I9" s="228" t="s">
        <v>285</v>
      </c>
      <c r="J9" s="215">
        <v>6</v>
      </c>
      <c r="L9">
        <v>6</v>
      </c>
    </row>
    <row r="10" spans="1:40" ht="15" customHeight="1" x14ac:dyDescent="0.25">
      <c r="B10" s="225" t="s">
        <v>230</v>
      </c>
      <c r="C10" s="230">
        <f t="shared" si="1"/>
        <v>0</v>
      </c>
      <c r="D10" s="230">
        <f t="shared" si="1"/>
        <v>0</v>
      </c>
      <c r="E10" s="230">
        <f t="shared" si="0"/>
        <v>0</v>
      </c>
      <c r="F10" s="78">
        <v>0</v>
      </c>
      <c r="G10" s="79">
        <v>0</v>
      </c>
      <c r="H10" s="80">
        <v>0</v>
      </c>
      <c r="I10" s="228" t="s">
        <v>285</v>
      </c>
      <c r="J10">
        <v>7</v>
      </c>
      <c r="L10">
        <v>7</v>
      </c>
    </row>
    <row r="11" spans="1:40" ht="15" customHeight="1" x14ac:dyDescent="0.25">
      <c r="B11" s="225" t="s">
        <v>231</v>
      </c>
      <c r="C11" s="230">
        <f t="shared" si="1"/>
        <v>0</v>
      </c>
      <c r="D11" s="230">
        <f t="shared" si="1"/>
        <v>0</v>
      </c>
      <c r="E11" s="230">
        <f t="shared" si="0"/>
        <v>0</v>
      </c>
      <c r="F11" s="78">
        <v>0</v>
      </c>
      <c r="G11" s="79">
        <v>0</v>
      </c>
      <c r="H11" s="80">
        <v>0</v>
      </c>
      <c r="I11" s="228" t="s">
        <v>285</v>
      </c>
      <c r="J11" s="245">
        <v>8</v>
      </c>
      <c r="L11">
        <v>8</v>
      </c>
    </row>
    <row r="12" spans="1:40" ht="15" customHeight="1" x14ac:dyDescent="0.25">
      <c r="B12" s="225" t="s">
        <v>232</v>
      </c>
      <c r="C12" s="230">
        <f t="shared" si="1"/>
        <v>0</v>
      </c>
      <c r="D12" s="230">
        <f t="shared" si="1"/>
        <v>0</v>
      </c>
      <c r="E12" s="230">
        <f t="shared" si="0"/>
        <v>0</v>
      </c>
      <c r="F12" s="78">
        <v>0</v>
      </c>
      <c r="G12" s="79">
        <v>0</v>
      </c>
      <c r="H12" s="80">
        <v>0</v>
      </c>
      <c r="I12" s="228" t="s">
        <v>285</v>
      </c>
      <c r="J12" s="215">
        <v>9</v>
      </c>
      <c r="L12">
        <v>9</v>
      </c>
    </row>
    <row r="13" spans="1:40" ht="15" customHeight="1" x14ac:dyDescent="0.25">
      <c r="B13" s="225" t="s">
        <v>233</v>
      </c>
      <c r="C13" s="230">
        <f t="shared" si="1"/>
        <v>0.38316397228637433</v>
      </c>
      <c r="D13" s="230">
        <f t="shared" si="1"/>
        <v>0.35131914102001038</v>
      </c>
      <c r="E13" s="230">
        <f t="shared" si="0"/>
        <v>0.41500880355273828</v>
      </c>
      <c r="F13" s="237">
        <v>0.38316397228637433</v>
      </c>
      <c r="G13" s="229">
        <v>0.35131914102001038</v>
      </c>
      <c r="H13" s="238">
        <v>0.41500880355273828</v>
      </c>
      <c r="I13" s="228" t="s">
        <v>285</v>
      </c>
      <c r="J13">
        <v>10</v>
      </c>
      <c r="L13">
        <v>10</v>
      </c>
    </row>
    <row r="14" spans="1:40" ht="15" customHeight="1" x14ac:dyDescent="0.25">
      <c r="B14" s="225" t="s">
        <v>234</v>
      </c>
      <c r="C14" s="230">
        <f t="shared" si="1"/>
        <v>0</v>
      </c>
      <c r="D14" s="230">
        <f t="shared" si="1"/>
        <v>0</v>
      </c>
      <c r="E14" s="230">
        <f t="shared" si="0"/>
        <v>0</v>
      </c>
      <c r="F14" s="78">
        <v>0</v>
      </c>
      <c r="G14" s="79">
        <v>0</v>
      </c>
      <c r="H14" s="80">
        <v>0</v>
      </c>
      <c r="I14" s="228" t="s">
        <v>285</v>
      </c>
      <c r="J14" s="245">
        <v>11</v>
      </c>
      <c r="L14">
        <v>11</v>
      </c>
    </row>
    <row r="15" spans="1:40" ht="15" customHeight="1" x14ac:dyDescent="0.25">
      <c r="B15" s="225" t="s">
        <v>235</v>
      </c>
      <c r="C15" s="230">
        <f t="shared" si="1"/>
        <v>0</v>
      </c>
      <c r="D15" s="230">
        <f t="shared" si="1"/>
        <v>0</v>
      </c>
      <c r="E15" s="230">
        <f t="shared" si="0"/>
        <v>0</v>
      </c>
      <c r="F15" s="78">
        <v>0</v>
      </c>
      <c r="G15" s="79">
        <v>0</v>
      </c>
      <c r="H15" s="80">
        <v>0</v>
      </c>
      <c r="I15" s="228" t="s">
        <v>285</v>
      </c>
      <c r="J15" s="215">
        <v>12</v>
      </c>
      <c r="L15">
        <v>12</v>
      </c>
    </row>
    <row r="16" spans="1:40" ht="15" customHeight="1" x14ac:dyDescent="0.25">
      <c r="B16" s="225" t="s">
        <v>236</v>
      </c>
      <c r="C16" s="230">
        <f t="shared" si="1"/>
        <v>6.0409647058823515</v>
      </c>
      <c r="D16" s="230">
        <f t="shared" si="1"/>
        <v>5.3493173966403216</v>
      </c>
      <c r="E16" s="230">
        <f t="shared" si="0"/>
        <v>6.7326120151243813</v>
      </c>
      <c r="F16" s="237">
        <v>6.0409647058823515</v>
      </c>
      <c r="G16" s="229">
        <v>5.3493173966403216</v>
      </c>
      <c r="H16" s="238">
        <v>6.7326120151243813</v>
      </c>
      <c r="I16" s="228" t="s">
        <v>285</v>
      </c>
      <c r="J16">
        <v>13</v>
      </c>
      <c r="L16">
        <v>13</v>
      </c>
    </row>
    <row r="17" spans="2:12" ht="15" customHeight="1" x14ac:dyDescent="0.25">
      <c r="B17" s="225" t="s">
        <v>237</v>
      </c>
      <c r="C17" s="230">
        <f t="shared" si="1"/>
        <v>3380.3341291291295</v>
      </c>
      <c r="D17" s="230">
        <f t="shared" si="1"/>
        <v>3189.0629553253029</v>
      </c>
      <c r="E17" s="230">
        <f t="shared" si="0"/>
        <v>3571.605302932956</v>
      </c>
      <c r="F17" s="237">
        <v>3380.3341291291295</v>
      </c>
      <c r="G17" s="229">
        <v>3189.0629553253029</v>
      </c>
      <c r="H17" s="238">
        <v>3571.605302932956</v>
      </c>
      <c r="I17" s="228" t="s">
        <v>285</v>
      </c>
      <c r="J17" s="245">
        <v>14</v>
      </c>
      <c r="L17">
        <v>14</v>
      </c>
    </row>
    <row r="18" spans="2:12" ht="15" customHeight="1" x14ac:dyDescent="0.25">
      <c r="B18" s="225" t="s">
        <v>238</v>
      </c>
      <c r="C18" s="230">
        <f t="shared" si="1"/>
        <v>0</v>
      </c>
      <c r="D18" s="230">
        <f t="shared" si="1"/>
        <v>0</v>
      </c>
      <c r="E18" s="230">
        <f t="shared" si="0"/>
        <v>0</v>
      </c>
      <c r="F18" s="78">
        <v>0</v>
      </c>
      <c r="G18" s="79">
        <v>0</v>
      </c>
      <c r="H18" s="80">
        <v>0</v>
      </c>
      <c r="I18" s="228" t="s">
        <v>285</v>
      </c>
      <c r="J18" s="215">
        <v>15</v>
      </c>
      <c r="L18">
        <v>15</v>
      </c>
    </row>
    <row r="19" spans="2:12" ht="15" customHeight="1" x14ac:dyDescent="0.25">
      <c r="B19" s="225" t="s">
        <v>239</v>
      </c>
      <c r="C19" s="230">
        <f t="shared" si="1"/>
        <v>53.289563909774429</v>
      </c>
      <c r="D19" s="230">
        <f t="shared" si="1"/>
        <v>32.306071218424577</v>
      </c>
      <c r="E19" s="230">
        <f t="shared" si="0"/>
        <v>74.273056601124267</v>
      </c>
      <c r="F19" s="237">
        <v>53.289563909774429</v>
      </c>
      <c r="G19" s="229">
        <v>32.306071218424577</v>
      </c>
      <c r="H19" s="238">
        <v>74.273056601124267</v>
      </c>
      <c r="I19" s="228" t="s">
        <v>285</v>
      </c>
      <c r="J19">
        <v>16</v>
      </c>
      <c r="L19">
        <v>16</v>
      </c>
    </row>
    <row r="20" spans="2:12" ht="15" customHeight="1" x14ac:dyDescent="0.25">
      <c r="B20" s="225" t="s">
        <v>240</v>
      </c>
      <c r="C20" s="230">
        <f t="shared" si="1"/>
        <v>0</v>
      </c>
      <c r="D20" s="230">
        <f t="shared" si="1"/>
        <v>0</v>
      </c>
      <c r="E20" s="230">
        <f t="shared" si="0"/>
        <v>0</v>
      </c>
      <c r="F20" s="78">
        <v>0</v>
      </c>
      <c r="G20" s="79">
        <v>0</v>
      </c>
      <c r="H20" s="80">
        <v>0</v>
      </c>
      <c r="I20" s="228" t="s">
        <v>285</v>
      </c>
      <c r="J20" s="245">
        <v>17</v>
      </c>
      <c r="L20">
        <v>17</v>
      </c>
    </row>
    <row r="21" spans="2:12" ht="15" customHeight="1" x14ac:dyDescent="0.25">
      <c r="B21" s="225" t="s">
        <v>241</v>
      </c>
      <c r="C21" s="230">
        <f t="shared" si="1"/>
        <v>6.0727272727272658E-2</v>
      </c>
      <c r="D21" s="230">
        <f t="shared" si="1"/>
        <v>3.8614878811742553E-2</v>
      </c>
      <c r="E21" s="230">
        <f t="shared" si="0"/>
        <v>8.2839666642802762E-2</v>
      </c>
      <c r="F21" s="237">
        <v>6.0727272727272658E-2</v>
      </c>
      <c r="G21" s="229">
        <v>3.8614878811742553E-2</v>
      </c>
      <c r="H21" s="238">
        <v>8.2839666642802762E-2</v>
      </c>
      <c r="I21" s="228" t="s">
        <v>285</v>
      </c>
      <c r="J21" s="215">
        <v>18</v>
      </c>
      <c r="L21">
        <v>18</v>
      </c>
    </row>
    <row r="22" spans="2:12" ht="15" customHeight="1" x14ac:dyDescent="0.25">
      <c r="B22" s="225" t="s">
        <v>242</v>
      </c>
      <c r="C22" s="230">
        <f t="shared" si="1"/>
        <v>8.6279069767441638E-2</v>
      </c>
      <c r="D22" s="230">
        <f t="shared" si="1"/>
        <v>5.4840421912074208E-2</v>
      </c>
      <c r="E22" s="230">
        <f t="shared" si="0"/>
        <v>0.11771771762280907</v>
      </c>
      <c r="F22" s="237">
        <v>8.6279069767441638E-2</v>
      </c>
      <c r="G22" s="229">
        <v>5.4840421912074208E-2</v>
      </c>
      <c r="H22" s="238">
        <v>0.11771771762280907</v>
      </c>
      <c r="I22" s="228" t="s">
        <v>285</v>
      </c>
      <c r="J22">
        <v>19</v>
      </c>
      <c r="L22">
        <v>19</v>
      </c>
    </row>
    <row r="23" spans="2:12" ht="15" customHeight="1" x14ac:dyDescent="0.25">
      <c r="B23" s="225" t="s">
        <v>243</v>
      </c>
      <c r="C23" s="230">
        <f t="shared" si="1"/>
        <v>0</v>
      </c>
      <c r="D23" s="230">
        <f t="shared" si="1"/>
        <v>0</v>
      </c>
      <c r="E23" s="230">
        <f t="shared" si="1"/>
        <v>0</v>
      </c>
      <c r="F23" s="78">
        <v>0</v>
      </c>
      <c r="G23" s="79">
        <v>0</v>
      </c>
      <c r="H23" s="80">
        <v>0</v>
      </c>
      <c r="I23" s="228" t="s">
        <v>285</v>
      </c>
      <c r="J23" s="245">
        <v>20</v>
      </c>
      <c r="L23">
        <v>20</v>
      </c>
    </row>
    <row r="24" spans="2:12" ht="15" customHeight="1" x14ac:dyDescent="0.25">
      <c r="B24" s="225" t="s">
        <v>244</v>
      </c>
      <c r="C24" s="230">
        <f t="shared" si="1"/>
        <v>9.4232264150943337</v>
      </c>
      <c r="D24" s="230">
        <f t="shared" si="1"/>
        <v>7.7930324527848409</v>
      </c>
      <c r="E24" s="230">
        <f t="shared" si="1"/>
        <v>11.053420377403826</v>
      </c>
      <c r="F24" s="237">
        <v>9.4232264150943337</v>
      </c>
      <c r="G24" s="229">
        <v>7.7930324527848409</v>
      </c>
      <c r="H24" s="238">
        <v>11.053420377403826</v>
      </c>
      <c r="I24" s="228" t="s">
        <v>285</v>
      </c>
      <c r="J24" s="215">
        <v>21</v>
      </c>
      <c r="L24">
        <v>21</v>
      </c>
    </row>
    <row r="25" spans="2:12" ht="15" customHeight="1" x14ac:dyDescent="0.25">
      <c r="B25" s="226" t="s">
        <v>245</v>
      </c>
      <c r="C25" s="230">
        <f t="shared" si="1"/>
        <v>3536.5556213017753</v>
      </c>
      <c r="D25" s="230">
        <f t="shared" si="1"/>
        <v>3311.5305283494199</v>
      </c>
      <c r="E25" s="230">
        <f t="shared" si="1"/>
        <v>3761.5807142541307</v>
      </c>
      <c r="F25" s="237">
        <v>3536.5556213017753</v>
      </c>
      <c r="G25" s="229">
        <v>3311.5305283494199</v>
      </c>
      <c r="H25" s="238">
        <v>3761.5807142541307</v>
      </c>
      <c r="I25" s="228" t="s">
        <v>285</v>
      </c>
      <c r="J25">
        <v>22</v>
      </c>
      <c r="L25">
        <v>22</v>
      </c>
    </row>
    <row r="26" spans="2:12" ht="15" customHeight="1" x14ac:dyDescent="0.25">
      <c r="B26" s="225" t="s">
        <v>246</v>
      </c>
      <c r="C26" s="230">
        <f t="shared" si="1"/>
        <v>0</v>
      </c>
      <c r="D26" s="230">
        <f t="shared" si="1"/>
        <v>0</v>
      </c>
      <c r="E26" s="230">
        <f t="shared" si="1"/>
        <v>0</v>
      </c>
      <c r="F26" s="78">
        <v>0</v>
      </c>
      <c r="G26" s="79">
        <v>0</v>
      </c>
      <c r="H26" s="80">
        <v>0</v>
      </c>
      <c r="I26" s="228" t="s">
        <v>285</v>
      </c>
      <c r="J26" s="245">
        <v>23</v>
      </c>
      <c r="L26">
        <v>23</v>
      </c>
    </row>
    <row r="27" spans="2:12" ht="15" customHeight="1" x14ac:dyDescent="0.25">
      <c r="B27" s="226" t="s">
        <v>247</v>
      </c>
      <c r="C27" s="230">
        <f t="shared" si="1"/>
        <v>0</v>
      </c>
      <c r="D27" s="230">
        <f t="shared" si="1"/>
        <v>0</v>
      </c>
      <c r="E27" s="230">
        <f t="shared" si="1"/>
        <v>0</v>
      </c>
      <c r="F27" s="78">
        <v>0</v>
      </c>
      <c r="G27" s="79">
        <v>0</v>
      </c>
      <c r="H27" s="80">
        <v>0</v>
      </c>
      <c r="I27" s="228" t="s">
        <v>285</v>
      </c>
      <c r="J27" s="215">
        <v>24</v>
      </c>
      <c r="L27">
        <v>24</v>
      </c>
    </row>
    <row r="28" spans="2:12" ht="15" customHeight="1" x14ac:dyDescent="0.25">
      <c r="B28" s="225" t="s">
        <v>248</v>
      </c>
      <c r="C28" s="230">
        <f t="shared" si="1"/>
        <v>15.892834645669287</v>
      </c>
      <c r="D28" s="230">
        <f t="shared" si="1"/>
        <v>13.483361178978205</v>
      </c>
      <c r="E28" s="230">
        <f t="shared" si="1"/>
        <v>18.302308112360368</v>
      </c>
      <c r="F28" s="239">
        <v>15.892834645669287</v>
      </c>
      <c r="G28" s="240">
        <v>13.483361178978205</v>
      </c>
      <c r="H28" s="241">
        <v>18.302308112360368</v>
      </c>
      <c r="I28" s="228" t="s">
        <v>285</v>
      </c>
      <c r="J28">
        <v>25</v>
      </c>
      <c r="L28">
        <v>25</v>
      </c>
    </row>
    <row r="29" spans="2:12" ht="15" customHeight="1" x14ac:dyDescent="0.25">
      <c r="B29" s="225" t="s">
        <v>249</v>
      </c>
      <c r="C29" s="230">
        <f t="shared" si="1"/>
        <v>0</v>
      </c>
      <c r="D29" s="230">
        <f t="shared" si="1"/>
        <v>0</v>
      </c>
      <c r="E29" s="230">
        <f t="shared" si="1"/>
        <v>0</v>
      </c>
      <c r="F29" s="78">
        <v>0</v>
      </c>
      <c r="G29" s="79">
        <v>0</v>
      </c>
      <c r="H29" s="80">
        <v>0</v>
      </c>
      <c r="I29" s="228" t="s">
        <v>285</v>
      </c>
      <c r="J29" s="245">
        <v>26</v>
      </c>
      <c r="L29">
        <v>26</v>
      </c>
    </row>
    <row r="30" spans="2:12" ht="15" customHeight="1" x14ac:dyDescent="0.25">
      <c r="B30" s="225" t="s">
        <v>250</v>
      </c>
      <c r="C30" s="230">
        <f t="shared" si="1"/>
        <v>635.65278713629402</v>
      </c>
      <c r="D30" s="230">
        <f t="shared" si="1"/>
        <v>508.28139476424963</v>
      </c>
      <c r="E30" s="230">
        <f t="shared" si="1"/>
        <v>763.02417950833842</v>
      </c>
      <c r="F30" s="237">
        <v>635.65278713629402</v>
      </c>
      <c r="G30" s="229">
        <v>508.28139476424963</v>
      </c>
      <c r="H30" s="238">
        <v>763.02417950833842</v>
      </c>
      <c r="I30" s="228" t="s">
        <v>285</v>
      </c>
      <c r="J30" s="215">
        <v>27</v>
      </c>
      <c r="L30">
        <v>27</v>
      </c>
    </row>
    <row r="31" spans="2:12" ht="15" customHeight="1" x14ac:dyDescent="0.25">
      <c r="B31" s="225" t="s">
        <v>251</v>
      </c>
      <c r="C31" s="230">
        <f t="shared" si="1"/>
        <v>0.13779569892473134</v>
      </c>
      <c r="D31" s="230">
        <f t="shared" si="1"/>
        <v>0.12070571077018329</v>
      </c>
      <c r="E31" s="230">
        <f t="shared" si="1"/>
        <v>0.15488568707927941</v>
      </c>
      <c r="F31" s="237">
        <v>0.13779569892473134</v>
      </c>
      <c r="G31" s="229">
        <v>0.12070571077018329</v>
      </c>
      <c r="H31" s="238">
        <v>0.15488568707927941</v>
      </c>
      <c r="I31" s="228" t="s">
        <v>285</v>
      </c>
      <c r="J31">
        <v>28</v>
      </c>
      <c r="L31">
        <v>28</v>
      </c>
    </row>
    <row r="32" spans="2:12" ht="15" customHeight="1" x14ac:dyDescent="0.25">
      <c r="B32" s="225" t="s">
        <v>252</v>
      </c>
      <c r="C32" s="230">
        <f t="shared" si="1"/>
        <v>0</v>
      </c>
      <c r="D32" s="230">
        <f t="shared" si="1"/>
        <v>0</v>
      </c>
      <c r="E32" s="230">
        <f t="shared" si="1"/>
        <v>0</v>
      </c>
      <c r="F32" s="78">
        <v>0</v>
      </c>
      <c r="G32" s="79">
        <v>0</v>
      </c>
      <c r="H32" s="80">
        <v>0</v>
      </c>
      <c r="I32" s="228" t="s">
        <v>285</v>
      </c>
      <c r="J32" s="245">
        <v>29</v>
      </c>
      <c r="L32">
        <v>29</v>
      </c>
    </row>
    <row r="33" spans="2:12" ht="15" customHeight="1" x14ac:dyDescent="0.25">
      <c r="B33" s="225" t="s">
        <v>253</v>
      </c>
      <c r="C33" s="230">
        <f t="shared" si="1"/>
        <v>0</v>
      </c>
      <c r="D33" s="230">
        <f t="shared" si="1"/>
        <v>0</v>
      </c>
      <c r="E33" s="230">
        <f t="shared" si="1"/>
        <v>0</v>
      </c>
      <c r="F33" s="78">
        <v>0</v>
      </c>
      <c r="G33" s="79">
        <v>0</v>
      </c>
      <c r="H33" s="80">
        <v>0</v>
      </c>
      <c r="I33" s="228" t="s">
        <v>285</v>
      </c>
      <c r="J33" s="215">
        <v>30</v>
      </c>
      <c r="L33">
        <v>30</v>
      </c>
    </row>
    <row r="34" spans="2:12" ht="15" customHeight="1" x14ac:dyDescent="0.25">
      <c r="B34" s="225" t="s">
        <v>254</v>
      </c>
      <c r="C34" s="230">
        <f t="shared" si="1"/>
        <v>0</v>
      </c>
      <c r="D34" s="230">
        <f t="shared" si="1"/>
        <v>0</v>
      </c>
      <c r="E34" s="230">
        <f t="shared" si="1"/>
        <v>0</v>
      </c>
      <c r="F34" s="78">
        <v>0</v>
      </c>
      <c r="G34" s="79">
        <v>0</v>
      </c>
      <c r="H34" s="80">
        <v>0</v>
      </c>
      <c r="I34" s="228" t="s">
        <v>285</v>
      </c>
      <c r="J34">
        <v>31</v>
      </c>
      <c r="L34">
        <v>31</v>
      </c>
    </row>
    <row r="35" spans="2:12" ht="15" customHeight="1" x14ac:dyDescent="0.25">
      <c r="B35" s="225" t="s">
        <v>255</v>
      </c>
      <c r="C35" s="230">
        <f t="shared" si="1"/>
        <v>0</v>
      </c>
      <c r="D35" s="230">
        <f t="shared" si="1"/>
        <v>0</v>
      </c>
      <c r="E35" s="230">
        <f t="shared" si="1"/>
        <v>0</v>
      </c>
      <c r="F35" s="78">
        <v>0</v>
      </c>
      <c r="G35" s="79">
        <v>0</v>
      </c>
      <c r="H35" s="80">
        <v>0</v>
      </c>
      <c r="I35" s="228" t="s">
        <v>285</v>
      </c>
      <c r="J35" s="245">
        <v>32</v>
      </c>
      <c r="L35">
        <v>32</v>
      </c>
    </row>
    <row r="36" spans="2:12" ht="15" customHeight="1" x14ac:dyDescent="0.25">
      <c r="B36" s="225" t="s">
        <v>256</v>
      </c>
      <c r="C36" s="230">
        <f t="shared" si="1"/>
        <v>0</v>
      </c>
      <c r="D36" s="230">
        <f t="shared" si="1"/>
        <v>0</v>
      </c>
      <c r="E36" s="230">
        <f t="shared" si="1"/>
        <v>0</v>
      </c>
      <c r="F36" s="78">
        <v>0</v>
      </c>
      <c r="G36" s="79">
        <v>0</v>
      </c>
      <c r="H36" s="80">
        <v>0</v>
      </c>
      <c r="I36" s="228" t="s">
        <v>285</v>
      </c>
      <c r="J36" s="215">
        <v>33</v>
      </c>
      <c r="L36">
        <v>33</v>
      </c>
    </row>
    <row r="37" spans="2:12" ht="15" customHeight="1" x14ac:dyDescent="0.25">
      <c r="B37" s="225" t="s">
        <v>257</v>
      </c>
      <c r="C37" s="230">
        <f t="shared" si="1"/>
        <v>0</v>
      </c>
      <c r="D37" s="230">
        <f t="shared" si="1"/>
        <v>0</v>
      </c>
      <c r="E37" s="230">
        <f t="shared" si="1"/>
        <v>0</v>
      </c>
      <c r="F37" s="78">
        <v>0</v>
      </c>
      <c r="G37" s="79">
        <v>0</v>
      </c>
      <c r="H37" s="80">
        <v>0</v>
      </c>
      <c r="I37" s="228" t="s">
        <v>285</v>
      </c>
      <c r="J37">
        <v>34</v>
      </c>
      <c r="L37">
        <v>34</v>
      </c>
    </row>
    <row r="38" spans="2:12" ht="15" customHeight="1" x14ac:dyDescent="0.25">
      <c r="B38" s="225" t="s">
        <v>258</v>
      </c>
      <c r="C38" s="230">
        <f t="shared" si="1"/>
        <v>1610.3249099099094</v>
      </c>
      <c r="D38" s="230">
        <f t="shared" si="1"/>
        <v>1510.8711785160342</v>
      </c>
      <c r="E38" s="230">
        <f t="shared" si="1"/>
        <v>1709.7786413037845</v>
      </c>
      <c r="F38" s="237">
        <v>1610.3249099099094</v>
      </c>
      <c r="G38" s="229">
        <v>1510.8711785160342</v>
      </c>
      <c r="H38" s="238">
        <v>1709.7786413037845</v>
      </c>
      <c r="I38" s="228" t="s">
        <v>285</v>
      </c>
      <c r="J38" s="245">
        <v>35</v>
      </c>
      <c r="L38">
        <v>35</v>
      </c>
    </row>
    <row r="39" spans="2:12" ht="15" customHeight="1" x14ac:dyDescent="0.25">
      <c r="B39" s="225" t="s">
        <v>259</v>
      </c>
      <c r="C39" s="230">
        <f t="shared" si="1"/>
        <v>0</v>
      </c>
      <c r="D39" s="230">
        <f t="shared" si="1"/>
        <v>0</v>
      </c>
      <c r="E39" s="230">
        <f t="shared" si="1"/>
        <v>0</v>
      </c>
      <c r="F39" s="78">
        <v>0</v>
      </c>
      <c r="G39" s="79">
        <v>0</v>
      </c>
      <c r="H39" s="80">
        <v>0</v>
      </c>
      <c r="I39" s="228" t="s">
        <v>285</v>
      </c>
      <c r="J39" s="215">
        <v>36</v>
      </c>
      <c r="L39">
        <v>36</v>
      </c>
    </row>
    <row r="40" spans="2:12" ht="15" customHeight="1" x14ac:dyDescent="0.25">
      <c r="B40" s="225" t="s">
        <v>260</v>
      </c>
      <c r="C40" s="230">
        <f t="shared" si="1"/>
        <v>0</v>
      </c>
      <c r="D40" s="230">
        <f t="shared" si="1"/>
        <v>0</v>
      </c>
      <c r="E40" s="230">
        <f t="shared" si="1"/>
        <v>0</v>
      </c>
      <c r="F40" s="78">
        <v>0</v>
      </c>
      <c r="G40" s="79">
        <v>0</v>
      </c>
      <c r="H40" s="80">
        <v>0</v>
      </c>
      <c r="I40" s="228" t="s">
        <v>285</v>
      </c>
      <c r="J40">
        <v>37</v>
      </c>
      <c r="L40">
        <v>37</v>
      </c>
    </row>
    <row r="41" spans="2:12" ht="15" customHeight="1" x14ac:dyDescent="0.25">
      <c r="B41" s="225" t="s">
        <v>261</v>
      </c>
      <c r="C41" s="230">
        <f t="shared" si="1"/>
        <v>0</v>
      </c>
      <c r="D41" s="230">
        <f t="shared" si="1"/>
        <v>0</v>
      </c>
      <c r="E41" s="230">
        <f t="shared" si="1"/>
        <v>0</v>
      </c>
      <c r="F41" s="78">
        <v>0</v>
      </c>
      <c r="G41" s="79">
        <v>0</v>
      </c>
      <c r="H41" s="80">
        <v>0</v>
      </c>
      <c r="I41" s="228" t="s">
        <v>285</v>
      </c>
      <c r="J41" s="245">
        <v>38</v>
      </c>
      <c r="L41">
        <v>38</v>
      </c>
    </row>
    <row r="42" spans="2:12" ht="15" customHeight="1" x14ac:dyDescent="0.25">
      <c r="B42" s="225" t="s">
        <v>262</v>
      </c>
      <c r="C42" s="230">
        <f t="shared" si="1"/>
        <v>0</v>
      </c>
      <c r="D42" s="230">
        <f t="shared" si="1"/>
        <v>0</v>
      </c>
      <c r="E42" s="230">
        <f t="shared" si="1"/>
        <v>0</v>
      </c>
      <c r="F42" s="78">
        <v>0</v>
      </c>
      <c r="G42" s="79">
        <v>0</v>
      </c>
      <c r="H42" s="80">
        <v>0</v>
      </c>
      <c r="I42" s="228" t="s">
        <v>285</v>
      </c>
      <c r="J42" s="215">
        <v>39</v>
      </c>
      <c r="L42">
        <v>39</v>
      </c>
    </row>
    <row r="43" spans="2:12" ht="15" customHeight="1" x14ac:dyDescent="0.25">
      <c r="B43" s="225" t="s">
        <v>263</v>
      </c>
      <c r="C43" s="230">
        <f t="shared" si="1"/>
        <v>0</v>
      </c>
      <c r="D43" s="230">
        <f t="shared" si="1"/>
        <v>0</v>
      </c>
      <c r="E43" s="230">
        <f t="shared" si="1"/>
        <v>0</v>
      </c>
      <c r="F43" s="78">
        <v>0</v>
      </c>
      <c r="G43" s="79">
        <v>0</v>
      </c>
      <c r="H43" s="80">
        <v>0</v>
      </c>
      <c r="I43" s="228" t="s">
        <v>285</v>
      </c>
      <c r="J43">
        <v>40</v>
      </c>
      <c r="L43">
        <v>40</v>
      </c>
    </row>
    <row r="44" spans="2:12" ht="15" customHeight="1" x14ac:dyDescent="0.25">
      <c r="B44" s="225" t="s">
        <v>264</v>
      </c>
      <c r="C44" s="230">
        <f t="shared" si="1"/>
        <v>57.207060810810823</v>
      </c>
      <c r="D44" s="230">
        <f t="shared" si="1"/>
        <v>36.963930928609074</v>
      </c>
      <c r="E44" s="230">
        <f t="shared" si="1"/>
        <v>77.450190693012573</v>
      </c>
      <c r="F44" s="237">
        <v>57.207060810810823</v>
      </c>
      <c r="G44" s="229">
        <v>36.963930928609074</v>
      </c>
      <c r="H44" s="238">
        <v>77.450190693012573</v>
      </c>
      <c r="I44" s="228" t="s">
        <v>285</v>
      </c>
      <c r="J44" s="245">
        <v>41</v>
      </c>
      <c r="L44">
        <v>41</v>
      </c>
    </row>
    <row r="45" spans="2:12" ht="15" customHeight="1" x14ac:dyDescent="0.25">
      <c r="B45" s="225" t="s">
        <v>265</v>
      </c>
      <c r="C45" s="230">
        <f t="shared" si="1"/>
        <v>0</v>
      </c>
      <c r="D45" s="230">
        <f t="shared" si="1"/>
        <v>0</v>
      </c>
      <c r="E45" s="230">
        <f t="shared" si="1"/>
        <v>0</v>
      </c>
      <c r="F45" s="78">
        <v>0</v>
      </c>
      <c r="G45" s="79">
        <v>0</v>
      </c>
      <c r="H45" s="80">
        <v>0</v>
      </c>
      <c r="I45" s="228" t="s">
        <v>285</v>
      </c>
      <c r="J45" s="215">
        <v>42</v>
      </c>
      <c r="L45">
        <v>42</v>
      </c>
    </row>
    <row r="46" spans="2:12" ht="15" customHeight="1" x14ac:dyDescent="0.25">
      <c r="B46" s="225" t="s">
        <v>266</v>
      </c>
      <c r="C46" s="230">
        <f t="shared" si="1"/>
        <v>0</v>
      </c>
      <c r="D46" s="230">
        <f t="shared" si="1"/>
        <v>0</v>
      </c>
      <c r="E46" s="230">
        <f t="shared" si="1"/>
        <v>0</v>
      </c>
      <c r="F46" s="78">
        <v>0</v>
      </c>
      <c r="G46" s="79">
        <v>0</v>
      </c>
      <c r="H46" s="80">
        <v>0</v>
      </c>
      <c r="I46" s="228" t="s">
        <v>285</v>
      </c>
      <c r="J46">
        <v>43</v>
      </c>
      <c r="L46">
        <v>43</v>
      </c>
    </row>
    <row r="47" spans="2:12" ht="15" customHeight="1" x14ac:dyDescent="0.25">
      <c r="B47" s="226" t="s">
        <v>267</v>
      </c>
      <c r="C47" s="230">
        <f t="shared" si="1"/>
        <v>0</v>
      </c>
      <c r="D47" s="230">
        <f t="shared" si="1"/>
        <v>0</v>
      </c>
      <c r="E47" s="230">
        <f t="shared" si="1"/>
        <v>0</v>
      </c>
      <c r="F47" s="78">
        <v>0</v>
      </c>
      <c r="G47" s="79">
        <v>0</v>
      </c>
      <c r="H47" s="80">
        <v>0</v>
      </c>
      <c r="I47" s="228" t="s">
        <v>285</v>
      </c>
      <c r="J47" s="245">
        <v>44</v>
      </c>
      <c r="L47">
        <v>44</v>
      </c>
    </row>
    <row r="48" spans="2:12" ht="15" customHeight="1" x14ac:dyDescent="0.25">
      <c r="B48" s="225" t="s">
        <v>268</v>
      </c>
      <c r="C48" s="230">
        <f t="shared" si="1"/>
        <v>0</v>
      </c>
      <c r="D48" s="230">
        <f t="shared" si="1"/>
        <v>0</v>
      </c>
      <c r="E48" s="230">
        <f t="shared" si="1"/>
        <v>0</v>
      </c>
      <c r="F48" s="78">
        <v>0</v>
      </c>
      <c r="G48" s="79">
        <v>0</v>
      </c>
      <c r="H48" s="80">
        <v>0</v>
      </c>
      <c r="I48" s="228" t="s">
        <v>285</v>
      </c>
      <c r="J48" s="215">
        <v>45</v>
      </c>
      <c r="L48">
        <v>45</v>
      </c>
    </row>
    <row r="49" spans="2:12" ht="15" customHeight="1" x14ac:dyDescent="0.25">
      <c r="B49" s="225" t="s">
        <v>269</v>
      </c>
      <c r="C49" s="230">
        <f t="shared" si="1"/>
        <v>0</v>
      </c>
      <c r="D49" s="230">
        <f t="shared" si="1"/>
        <v>0</v>
      </c>
      <c r="E49" s="230">
        <f t="shared" si="1"/>
        <v>0</v>
      </c>
      <c r="F49" s="78">
        <v>0</v>
      </c>
      <c r="G49" s="79">
        <v>0</v>
      </c>
      <c r="H49" s="80">
        <v>0</v>
      </c>
      <c r="I49" s="228" t="s">
        <v>285</v>
      </c>
      <c r="J49">
        <v>46</v>
      </c>
      <c r="L49">
        <v>46</v>
      </c>
    </row>
    <row r="50" spans="2:12" ht="15" customHeight="1" x14ac:dyDescent="0.25">
      <c r="B50" s="225" t="s">
        <v>270</v>
      </c>
      <c r="C50" s="230">
        <f t="shared" si="1"/>
        <v>0</v>
      </c>
      <c r="D50" s="230">
        <f t="shared" si="1"/>
        <v>0</v>
      </c>
      <c r="E50" s="230">
        <f t="shared" si="1"/>
        <v>0</v>
      </c>
      <c r="F50" s="78">
        <v>0</v>
      </c>
      <c r="G50" s="79">
        <v>0</v>
      </c>
      <c r="H50" s="80">
        <v>0</v>
      </c>
      <c r="I50" s="228" t="s">
        <v>285</v>
      </c>
      <c r="J50" s="245">
        <v>47</v>
      </c>
      <c r="L50">
        <v>47</v>
      </c>
    </row>
    <row r="51" spans="2:12" ht="15" customHeight="1" x14ac:dyDescent="0.25">
      <c r="B51" s="225" t="s">
        <v>271</v>
      </c>
      <c r="C51" s="230">
        <f t="shared" si="1"/>
        <v>0</v>
      </c>
      <c r="D51" s="230">
        <f t="shared" si="1"/>
        <v>0</v>
      </c>
      <c r="E51" s="230">
        <f t="shared" si="1"/>
        <v>0</v>
      </c>
      <c r="F51" s="78">
        <v>0</v>
      </c>
      <c r="G51" s="79">
        <v>0</v>
      </c>
      <c r="H51" s="80">
        <v>0</v>
      </c>
      <c r="I51" s="228" t="s">
        <v>285</v>
      </c>
      <c r="J51" s="215">
        <v>48</v>
      </c>
      <c r="L51">
        <v>48</v>
      </c>
    </row>
    <row r="52" spans="2:12" ht="15" customHeight="1" x14ac:dyDescent="0.25">
      <c r="B52" s="225" t="s">
        <v>272</v>
      </c>
      <c r="C52" s="230">
        <f t="shared" si="1"/>
        <v>0</v>
      </c>
      <c r="D52" s="230">
        <f t="shared" si="1"/>
        <v>0</v>
      </c>
      <c r="E52" s="230">
        <f t="shared" si="1"/>
        <v>0</v>
      </c>
      <c r="F52" s="78">
        <v>0</v>
      </c>
      <c r="G52" s="79">
        <v>0</v>
      </c>
      <c r="H52" s="80">
        <v>0</v>
      </c>
      <c r="I52" s="228" t="s">
        <v>285</v>
      </c>
      <c r="J52">
        <v>49</v>
      </c>
      <c r="L52">
        <v>49</v>
      </c>
    </row>
    <row r="53" spans="2:12" ht="15" customHeight="1" x14ac:dyDescent="0.25">
      <c r="B53" s="225" t="s">
        <v>273</v>
      </c>
      <c r="C53" s="230">
        <f t="shared" si="1"/>
        <v>0</v>
      </c>
      <c r="D53" s="230">
        <f t="shared" si="1"/>
        <v>0</v>
      </c>
      <c r="E53" s="230">
        <f t="shared" si="1"/>
        <v>0</v>
      </c>
      <c r="F53" s="78">
        <v>0</v>
      </c>
      <c r="G53" s="79">
        <v>0</v>
      </c>
      <c r="H53" s="80">
        <v>0</v>
      </c>
      <c r="I53" s="228" t="s">
        <v>285</v>
      </c>
      <c r="J53" s="245">
        <v>50</v>
      </c>
      <c r="L53">
        <v>50</v>
      </c>
    </row>
    <row r="54" spans="2:12" ht="15" customHeight="1" x14ac:dyDescent="0.25">
      <c r="B54" s="225" t="s">
        <v>274</v>
      </c>
      <c r="C54" s="230">
        <f t="shared" si="1"/>
        <v>0</v>
      </c>
      <c r="D54" s="230">
        <f t="shared" si="1"/>
        <v>0</v>
      </c>
      <c r="E54" s="230">
        <f t="shared" si="1"/>
        <v>0</v>
      </c>
      <c r="F54" s="78">
        <v>0</v>
      </c>
      <c r="G54" s="79">
        <v>0</v>
      </c>
      <c r="H54" s="80">
        <v>0</v>
      </c>
      <c r="I54" s="228" t="s">
        <v>285</v>
      </c>
      <c r="J54" s="215">
        <v>51</v>
      </c>
      <c r="L54">
        <v>51</v>
      </c>
    </row>
    <row r="55" spans="2:12" ht="15" customHeight="1" x14ac:dyDescent="0.25">
      <c r="B55" s="225" t="s">
        <v>275</v>
      </c>
      <c r="C55" s="230">
        <f t="shared" si="1"/>
        <v>0</v>
      </c>
      <c r="D55" s="230">
        <f t="shared" si="1"/>
        <v>0</v>
      </c>
      <c r="E55" s="230">
        <f t="shared" si="1"/>
        <v>0</v>
      </c>
      <c r="F55" s="78">
        <v>0</v>
      </c>
      <c r="G55" s="79">
        <v>0</v>
      </c>
      <c r="H55" s="80">
        <v>0</v>
      </c>
      <c r="I55" s="228" t="s">
        <v>285</v>
      </c>
      <c r="J55">
        <v>52</v>
      </c>
      <c r="L55">
        <v>52</v>
      </c>
    </row>
    <row r="56" spans="2:12" ht="15" customHeight="1" x14ac:dyDescent="0.25">
      <c r="B56" s="225" t="s">
        <v>276</v>
      </c>
      <c r="C56" s="230">
        <f t="shared" si="1"/>
        <v>0</v>
      </c>
      <c r="D56" s="230">
        <f t="shared" si="1"/>
        <v>0</v>
      </c>
      <c r="E56" s="230">
        <f t="shared" si="1"/>
        <v>0</v>
      </c>
      <c r="F56" s="78">
        <v>0</v>
      </c>
      <c r="G56" s="79">
        <v>0</v>
      </c>
      <c r="H56" s="80">
        <v>0</v>
      </c>
      <c r="I56" s="228" t="s">
        <v>285</v>
      </c>
      <c r="J56" s="245">
        <v>53</v>
      </c>
      <c r="L56">
        <v>53</v>
      </c>
    </row>
    <row r="57" spans="2:12" ht="15" customHeight="1" x14ac:dyDescent="0.25">
      <c r="B57" s="225" t="s">
        <v>277</v>
      </c>
      <c r="C57" s="230">
        <f t="shared" si="1"/>
        <v>0</v>
      </c>
      <c r="D57" s="230">
        <f t="shared" si="1"/>
        <v>0</v>
      </c>
      <c r="E57" s="230">
        <f t="shared" si="1"/>
        <v>0</v>
      </c>
      <c r="F57" s="78">
        <v>0</v>
      </c>
      <c r="G57" s="79">
        <v>0</v>
      </c>
      <c r="H57" s="80">
        <v>0</v>
      </c>
      <c r="I57" s="228" t="s">
        <v>285</v>
      </c>
      <c r="J57" s="215">
        <v>54</v>
      </c>
      <c r="L57">
        <v>54</v>
      </c>
    </row>
    <row r="58" spans="2:12" ht="15" customHeight="1" x14ac:dyDescent="0.25">
      <c r="B58" s="225" t="s">
        <v>278</v>
      </c>
      <c r="C58" s="230">
        <f t="shared" si="1"/>
        <v>0</v>
      </c>
      <c r="D58" s="230">
        <f t="shared" si="1"/>
        <v>0</v>
      </c>
      <c r="E58" s="230">
        <f t="shared" si="1"/>
        <v>0</v>
      </c>
      <c r="F58" s="78">
        <v>0</v>
      </c>
      <c r="G58" s="79">
        <v>0</v>
      </c>
      <c r="H58" s="80">
        <v>0</v>
      </c>
      <c r="I58" s="228" t="s">
        <v>285</v>
      </c>
      <c r="J58">
        <v>55</v>
      </c>
      <c r="L58">
        <v>55</v>
      </c>
    </row>
    <row r="59" spans="2:12" ht="15" customHeight="1" x14ac:dyDescent="0.25">
      <c r="B59" s="225" t="s">
        <v>279</v>
      </c>
      <c r="C59" s="230">
        <f t="shared" si="1"/>
        <v>0</v>
      </c>
      <c r="D59" s="230">
        <f t="shared" si="1"/>
        <v>0</v>
      </c>
      <c r="E59" s="230">
        <f t="shared" si="1"/>
        <v>0</v>
      </c>
      <c r="F59" s="78">
        <v>0</v>
      </c>
      <c r="G59" s="79">
        <v>0</v>
      </c>
      <c r="H59" s="80">
        <v>0</v>
      </c>
      <c r="I59" s="228" t="s">
        <v>285</v>
      </c>
      <c r="J59" s="245">
        <v>56</v>
      </c>
      <c r="L59">
        <v>56</v>
      </c>
    </row>
    <row r="60" spans="2:12" ht="15" customHeight="1" x14ac:dyDescent="0.25">
      <c r="B60" s="225" t="s">
        <v>280</v>
      </c>
      <c r="C60" s="230">
        <f t="shared" si="1"/>
        <v>0</v>
      </c>
      <c r="D60" s="230">
        <f t="shared" si="1"/>
        <v>0</v>
      </c>
      <c r="E60" s="230">
        <f t="shared" si="1"/>
        <v>0</v>
      </c>
      <c r="F60" s="78">
        <v>0</v>
      </c>
      <c r="G60" s="79">
        <v>0</v>
      </c>
      <c r="H60" s="80">
        <v>0</v>
      </c>
      <c r="I60" s="228" t="s">
        <v>285</v>
      </c>
      <c r="J60" s="215">
        <v>57</v>
      </c>
      <c r="L60">
        <v>57</v>
      </c>
    </row>
    <row r="61" spans="2:12" ht="15" customHeight="1" x14ac:dyDescent="0.25">
      <c r="B61" s="226" t="s">
        <v>282</v>
      </c>
      <c r="C61" s="230">
        <f t="shared" si="1"/>
        <v>4.9287254901960793</v>
      </c>
      <c r="D61" s="230">
        <f t="shared" si="1"/>
        <v>2.6364339175699278</v>
      </c>
      <c r="E61" s="230">
        <f t="shared" si="1"/>
        <v>7.2210170628222308</v>
      </c>
      <c r="F61" s="237">
        <v>4.9287254901960793</v>
      </c>
      <c r="G61" s="229">
        <v>2.6364339175699278</v>
      </c>
      <c r="H61" s="238">
        <v>7.2210170628222308</v>
      </c>
      <c r="I61" s="228" t="s">
        <v>285</v>
      </c>
      <c r="J61">
        <v>58</v>
      </c>
      <c r="L61">
        <v>58</v>
      </c>
    </row>
    <row r="62" spans="2:12" ht="15" customHeight="1" x14ac:dyDescent="0.25">
      <c r="B62" s="226" t="s">
        <v>283</v>
      </c>
      <c r="C62" s="230">
        <f t="shared" si="1"/>
        <v>4.0377511961722483</v>
      </c>
      <c r="D62" s="230">
        <f t="shared" si="1"/>
        <v>3.0934410444013833</v>
      </c>
      <c r="E62" s="230">
        <f t="shared" si="1"/>
        <v>4.9820613479431133</v>
      </c>
      <c r="F62" s="237">
        <v>4.0377511961722483</v>
      </c>
      <c r="G62" s="229">
        <v>3.0934410444013833</v>
      </c>
      <c r="H62" s="238">
        <v>4.9820613479431133</v>
      </c>
      <c r="I62" s="228" t="s">
        <v>285</v>
      </c>
      <c r="J62" s="245">
        <v>59</v>
      </c>
      <c r="L62">
        <v>59</v>
      </c>
    </row>
    <row r="63" spans="2:12" ht="15" customHeight="1" x14ac:dyDescent="0.25">
      <c r="B63" s="226" t="s">
        <v>284</v>
      </c>
      <c r="C63" s="230">
        <f>HLOOKUP(C$4,$F$4:$H$66,$J63,FALSE)</f>
        <v>0.18960784313725501</v>
      </c>
      <c r="D63" s="230">
        <f t="shared" si="1"/>
        <v>0.1030236620254603</v>
      </c>
      <c r="E63" s="230">
        <f t="shared" si="1"/>
        <v>0.27619202424904971</v>
      </c>
      <c r="F63" s="237">
        <v>0.18960784313725501</v>
      </c>
      <c r="G63" s="229">
        <v>0.1030236620254603</v>
      </c>
      <c r="H63" s="238">
        <v>0.27619202424904971</v>
      </c>
      <c r="I63" s="228" t="s">
        <v>285</v>
      </c>
      <c r="J63" s="215">
        <v>60</v>
      </c>
      <c r="L63">
        <v>60</v>
      </c>
    </row>
    <row r="64" spans="2:12" ht="15" customHeight="1" x14ac:dyDescent="0.25">
      <c r="B64" s="227" t="s">
        <v>784</v>
      </c>
      <c r="C64" s="230">
        <f>HLOOKUP(C$4,$F$4:$H$66,$J64,FALSE)</f>
        <v>181.22313640054122</v>
      </c>
      <c r="D64" s="230">
        <f t="shared" si="1"/>
        <v>180.06036285190706</v>
      </c>
      <c r="E64" s="230">
        <f t="shared" si="1"/>
        <v>182.38590994917539</v>
      </c>
      <c r="F64" s="297">
        <v>181.22313640054122</v>
      </c>
      <c r="G64" s="297">
        <v>180.06036285190706</v>
      </c>
      <c r="H64" s="297">
        <v>182.38590994917539</v>
      </c>
      <c r="I64" s="228" t="s">
        <v>785</v>
      </c>
      <c r="J64" s="215">
        <v>61</v>
      </c>
      <c r="L64">
        <v>61</v>
      </c>
    </row>
    <row r="65" spans="2:12" ht="15" customHeight="1" x14ac:dyDescent="0.25">
      <c r="B65" s="227" t="s">
        <v>796</v>
      </c>
      <c r="C65" s="230">
        <f>HLOOKUP(C$4,$F$4:$H$66,$J65,FALSE)</f>
        <v>7788747.575857372</v>
      </c>
      <c r="D65" s="230">
        <f t="shared" si="1"/>
        <v>7784597.25010035</v>
      </c>
      <c r="E65" s="230">
        <f t="shared" si="1"/>
        <v>7792897.901614394</v>
      </c>
      <c r="F65" s="297">
        <v>7788747.575857372</v>
      </c>
      <c r="G65" s="297">
        <v>7784597.25010035</v>
      </c>
      <c r="H65" s="297">
        <v>7792897.901614394</v>
      </c>
      <c r="I65" s="228" t="s">
        <v>797</v>
      </c>
      <c r="J65" s="215">
        <v>62</v>
      </c>
      <c r="L65">
        <v>62</v>
      </c>
    </row>
    <row r="66" spans="2:12" ht="15" customHeight="1" thickBot="1" x14ac:dyDescent="0.3">
      <c r="B66" s="81"/>
      <c r="C66" s="234"/>
      <c r="D66" s="230"/>
      <c r="E66" s="230"/>
      <c r="F66" s="82"/>
      <c r="G66" s="83"/>
      <c r="H66" s="84"/>
      <c r="I66" s="235"/>
    </row>
    <row r="67" spans="2:12" ht="15" customHeight="1" x14ac:dyDescent="0.25"/>
    <row r="68" spans="2:12" ht="15" customHeight="1" x14ac:dyDescent="0.25"/>
    <row r="69" spans="2:12" ht="15" customHeight="1" x14ac:dyDescent="0.25"/>
    <row r="70" spans="2:12" ht="15" customHeight="1" x14ac:dyDescent="0.25"/>
    <row r="71" spans="2:12" ht="15" customHeight="1" x14ac:dyDescent="0.25"/>
    <row r="72" spans="2:12" ht="18.75" x14ac:dyDescent="0.3">
      <c r="B72" s="85" t="s">
        <v>112</v>
      </c>
    </row>
    <row r="73" spans="2:12" x14ac:dyDescent="0.25">
      <c r="B73" s="86" t="s">
        <v>110</v>
      </c>
      <c r="C73" s="359" t="s">
        <v>9</v>
      </c>
      <c r="D73" s="359"/>
      <c r="E73" s="359"/>
      <c r="F73" s="275"/>
      <c r="G73" s="275"/>
      <c r="H73" s="275"/>
      <c r="I73" s="275"/>
    </row>
    <row r="74" spans="2:12" ht="30" customHeight="1" x14ac:dyDescent="0.25">
      <c r="B74" s="264" t="s">
        <v>298</v>
      </c>
      <c r="C74" s="360" t="s">
        <v>297</v>
      </c>
      <c r="D74" s="360"/>
      <c r="E74" s="360"/>
      <c r="F74" s="272"/>
      <c r="G74" s="272"/>
      <c r="H74" s="272"/>
      <c r="I74" s="272"/>
    </row>
    <row r="75" spans="2:12" ht="30" customHeight="1" x14ac:dyDescent="0.25">
      <c r="B75" s="87"/>
      <c r="C75" s="361"/>
      <c r="D75" s="361"/>
      <c r="E75" s="361"/>
      <c r="F75" s="273"/>
      <c r="G75" s="273"/>
      <c r="H75" s="273"/>
      <c r="I75" s="273"/>
    </row>
    <row r="76" spans="2:12" ht="30" customHeight="1" x14ac:dyDescent="0.25">
      <c r="B76" s="88"/>
      <c r="C76" s="361"/>
      <c r="D76" s="361"/>
      <c r="E76" s="361"/>
      <c r="F76" s="274"/>
      <c r="G76" s="274"/>
      <c r="H76" s="274"/>
      <c r="I76" s="274"/>
    </row>
  </sheetData>
  <mergeCells count="10">
    <mergeCell ref="C73:E73"/>
    <mergeCell ref="C74:E74"/>
    <mergeCell ref="C75:E75"/>
    <mergeCell ref="C76:E76"/>
    <mergeCell ref="A1:L1"/>
    <mergeCell ref="B3:B6"/>
    <mergeCell ref="F3:H3"/>
    <mergeCell ref="I3:I6"/>
    <mergeCell ref="F5:H5"/>
    <mergeCell ref="C5:E5"/>
  </mergeCells>
  <dataValidations count="1">
    <dataValidation type="list" allowBlank="1" showInputMessage="1" showErrorMessage="1" sqref="C4" xr:uid="{00000000-0002-0000-0200-000000000000}">
      <formula1>$F$4</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IK60"/>
  <sheetViews>
    <sheetView topLeftCell="E1" workbookViewId="0">
      <selection activeCell="F12" sqref="F12"/>
    </sheetView>
  </sheetViews>
  <sheetFormatPr defaultColWidth="36.85546875" defaultRowHeight="12.75" customHeight="1" x14ac:dyDescent="0.25"/>
  <cols>
    <col min="1" max="1" width="18.5703125" style="148" customWidth="1"/>
    <col min="2" max="10" width="31.42578125" style="147" customWidth="1"/>
    <col min="11" max="27" width="36.85546875" style="147" customWidth="1"/>
    <col min="28" max="28" width="37" style="147" customWidth="1"/>
    <col min="29" max="35" width="36.85546875" style="147" customWidth="1"/>
    <col min="36" max="44" width="36.85546875" style="148" customWidth="1"/>
    <col min="45" max="45" width="37.140625" style="148" customWidth="1"/>
    <col min="46" max="47" width="36.85546875" style="148" customWidth="1"/>
    <col min="48" max="48" width="36.5703125" style="148" customWidth="1"/>
    <col min="49" max="50" width="36.85546875" style="148" customWidth="1"/>
    <col min="51" max="51" width="36.5703125" style="148" customWidth="1"/>
    <col min="52" max="52" width="37" style="148" customWidth="1"/>
    <col min="53" max="71" width="36.85546875" style="148" customWidth="1"/>
    <col min="72" max="72" width="37" style="148" customWidth="1"/>
    <col min="73" max="90" width="36.85546875" style="148" customWidth="1"/>
    <col min="91" max="91" width="36.5703125" style="148" customWidth="1"/>
    <col min="92" max="104" width="36.85546875" style="148" customWidth="1"/>
    <col min="105" max="105" width="36.5703125" style="148" customWidth="1"/>
    <col min="106" max="108" width="36.85546875" style="148" customWidth="1"/>
    <col min="109" max="109" width="36.5703125" style="148" customWidth="1"/>
    <col min="110" max="117" width="36.85546875" style="148" customWidth="1"/>
    <col min="118" max="118" width="36.5703125" style="148" customWidth="1"/>
    <col min="119" max="256" width="36.85546875" style="148"/>
    <col min="257" max="257" width="18.5703125" style="148" customWidth="1"/>
    <col min="258" max="266" width="31.42578125" style="148" customWidth="1"/>
    <col min="267" max="283" width="36.85546875" style="148" customWidth="1"/>
    <col min="284" max="284" width="37" style="148" customWidth="1"/>
    <col min="285" max="300" width="36.85546875" style="148" customWidth="1"/>
    <col min="301" max="301" width="37.140625" style="148" customWidth="1"/>
    <col min="302" max="303" width="36.85546875" style="148" customWidth="1"/>
    <col min="304" max="304" width="36.5703125" style="148" customWidth="1"/>
    <col min="305" max="306" width="36.85546875" style="148" customWidth="1"/>
    <col min="307" max="307" width="36.5703125" style="148" customWidth="1"/>
    <col min="308" max="308" width="37" style="148" customWidth="1"/>
    <col min="309" max="327" width="36.85546875" style="148" customWidth="1"/>
    <col min="328" max="328" width="37" style="148" customWidth="1"/>
    <col min="329" max="346" width="36.85546875" style="148" customWidth="1"/>
    <col min="347" max="347" width="36.5703125" style="148" customWidth="1"/>
    <col min="348" max="360" width="36.85546875" style="148" customWidth="1"/>
    <col min="361" max="361" width="36.5703125" style="148" customWidth="1"/>
    <col min="362" max="364" width="36.85546875" style="148" customWidth="1"/>
    <col min="365" max="365" width="36.5703125" style="148" customWidth="1"/>
    <col min="366" max="373" width="36.85546875" style="148" customWidth="1"/>
    <col min="374" max="374" width="36.5703125" style="148" customWidth="1"/>
    <col min="375" max="512" width="36.85546875" style="148"/>
    <col min="513" max="513" width="18.5703125" style="148" customWidth="1"/>
    <col min="514" max="522" width="31.42578125" style="148" customWidth="1"/>
    <col min="523" max="539" width="36.85546875" style="148" customWidth="1"/>
    <col min="540" max="540" width="37" style="148" customWidth="1"/>
    <col min="541" max="556" width="36.85546875" style="148" customWidth="1"/>
    <col min="557" max="557" width="37.140625" style="148" customWidth="1"/>
    <col min="558" max="559" width="36.85546875" style="148" customWidth="1"/>
    <col min="560" max="560" width="36.5703125" style="148" customWidth="1"/>
    <col min="561" max="562" width="36.85546875" style="148" customWidth="1"/>
    <col min="563" max="563" width="36.5703125" style="148" customWidth="1"/>
    <col min="564" max="564" width="37" style="148" customWidth="1"/>
    <col min="565" max="583" width="36.85546875" style="148" customWidth="1"/>
    <col min="584" max="584" width="37" style="148" customWidth="1"/>
    <col min="585" max="602" width="36.85546875" style="148" customWidth="1"/>
    <col min="603" max="603" width="36.5703125" style="148" customWidth="1"/>
    <col min="604" max="616" width="36.85546875" style="148" customWidth="1"/>
    <col min="617" max="617" width="36.5703125" style="148" customWidth="1"/>
    <col min="618" max="620" width="36.85546875" style="148" customWidth="1"/>
    <col min="621" max="621" width="36.5703125" style="148" customWidth="1"/>
    <col min="622" max="629" width="36.85546875" style="148" customWidth="1"/>
    <col min="630" max="630" width="36.5703125" style="148" customWidth="1"/>
    <col min="631" max="768" width="36.85546875" style="148"/>
    <col min="769" max="769" width="18.5703125" style="148" customWidth="1"/>
    <col min="770" max="778" width="31.42578125" style="148" customWidth="1"/>
    <col min="779" max="795" width="36.85546875" style="148" customWidth="1"/>
    <col min="796" max="796" width="37" style="148" customWidth="1"/>
    <col min="797" max="812" width="36.85546875" style="148" customWidth="1"/>
    <col min="813" max="813" width="37.140625" style="148" customWidth="1"/>
    <col min="814" max="815" width="36.85546875" style="148" customWidth="1"/>
    <col min="816" max="816" width="36.5703125" style="148" customWidth="1"/>
    <col min="817" max="818" width="36.85546875" style="148" customWidth="1"/>
    <col min="819" max="819" width="36.5703125" style="148" customWidth="1"/>
    <col min="820" max="820" width="37" style="148" customWidth="1"/>
    <col min="821" max="839" width="36.85546875" style="148" customWidth="1"/>
    <col min="840" max="840" width="37" style="148" customWidth="1"/>
    <col min="841" max="858" width="36.85546875" style="148" customWidth="1"/>
    <col min="859" max="859" width="36.5703125" style="148" customWidth="1"/>
    <col min="860" max="872" width="36.85546875" style="148" customWidth="1"/>
    <col min="873" max="873" width="36.5703125" style="148" customWidth="1"/>
    <col min="874" max="876" width="36.85546875" style="148" customWidth="1"/>
    <col min="877" max="877" width="36.5703125" style="148" customWidth="1"/>
    <col min="878" max="885" width="36.85546875" style="148" customWidth="1"/>
    <col min="886" max="886" width="36.5703125" style="148" customWidth="1"/>
    <col min="887" max="1024" width="36.85546875" style="148"/>
    <col min="1025" max="1025" width="18.5703125" style="148" customWidth="1"/>
    <col min="1026" max="1034" width="31.42578125" style="148" customWidth="1"/>
    <col min="1035" max="1051" width="36.85546875" style="148" customWidth="1"/>
    <col min="1052" max="1052" width="37" style="148" customWidth="1"/>
    <col min="1053" max="1068" width="36.85546875" style="148" customWidth="1"/>
    <col min="1069" max="1069" width="37.140625" style="148" customWidth="1"/>
    <col min="1070" max="1071" width="36.85546875" style="148" customWidth="1"/>
    <col min="1072" max="1072" width="36.5703125" style="148" customWidth="1"/>
    <col min="1073" max="1074" width="36.85546875" style="148" customWidth="1"/>
    <col min="1075" max="1075" width="36.5703125" style="148" customWidth="1"/>
    <col min="1076" max="1076" width="37" style="148" customWidth="1"/>
    <col min="1077" max="1095" width="36.85546875" style="148" customWidth="1"/>
    <col min="1096" max="1096" width="37" style="148" customWidth="1"/>
    <col min="1097" max="1114" width="36.85546875" style="148" customWidth="1"/>
    <col min="1115" max="1115" width="36.5703125" style="148" customWidth="1"/>
    <col min="1116" max="1128" width="36.85546875" style="148" customWidth="1"/>
    <col min="1129" max="1129" width="36.5703125" style="148" customWidth="1"/>
    <col min="1130" max="1132" width="36.85546875" style="148" customWidth="1"/>
    <col min="1133" max="1133" width="36.5703125" style="148" customWidth="1"/>
    <col min="1134" max="1141" width="36.85546875" style="148" customWidth="1"/>
    <col min="1142" max="1142" width="36.5703125" style="148" customWidth="1"/>
    <col min="1143" max="1280" width="36.85546875" style="148"/>
    <col min="1281" max="1281" width="18.5703125" style="148" customWidth="1"/>
    <col min="1282" max="1290" width="31.42578125" style="148" customWidth="1"/>
    <col min="1291" max="1307" width="36.85546875" style="148" customWidth="1"/>
    <col min="1308" max="1308" width="37" style="148" customWidth="1"/>
    <col min="1309" max="1324" width="36.85546875" style="148" customWidth="1"/>
    <col min="1325" max="1325" width="37.140625" style="148" customWidth="1"/>
    <col min="1326" max="1327" width="36.85546875" style="148" customWidth="1"/>
    <col min="1328" max="1328" width="36.5703125" style="148" customWidth="1"/>
    <col min="1329" max="1330" width="36.85546875" style="148" customWidth="1"/>
    <col min="1331" max="1331" width="36.5703125" style="148" customWidth="1"/>
    <col min="1332" max="1332" width="37" style="148" customWidth="1"/>
    <col min="1333" max="1351" width="36.85546875" style="148" customWidth="1"/>
    <col min="1352" max="1352" width="37" style="148" customWidth="1"/>
    <col min="1353" max="1370" width="36.85546875" style="148" customWidth="1"/>
    <col min="1371" max="1371" width="36.5703125" style="148" customWidth="1"/>
    <col min="1372" max="1384" width="36.85546875" style="148" customWidth="1"/>
    <col min="1385" max="1385" width="36.5703125" style="148" customWidth="1"/>
    <col min="1386" max="1388" width="36.85546875" style="148" customWidth="1"/>
    <col min="1389" max="1389" width="36.5703125" style="148" customWidth="1"/>
    <col min="1390" max="1397" width="36.85546875" style="148" customWidth="1"/>
    <col min="1398" max="1398" width="36.5703125" style="148" customWidth="1"/>
    <col min="1399" max="1536" width="36.85546875" style="148"/>
    <col min="1537" max="1537" width="18.5703125" style="148" customWidth="1"/>
    <col min="1538" max="1546" width="31.42578125" style="148" customWidth="1"/>
    <col min="1547" max="1563" width="36.85546875" style="148" customWidth="1"/>
    <col min="1564" max="1564" width="37" style="148" customWidth="1"/>
    <col min="1565" max="1580" width="36.85546875" style="148" customWidth="1"/>
    <col min="1581" max="1581" width="37.140625" style="148" customWidth="1"/>
    <col min="1582" max="1583" width="36.85546875" style="148" customWidth="1"/>
    <col min="1584" max="1584" width="36.5703125" style="148" customWidth="1"/>
    <col min="1585" max="1586" width="36.85546875" style="148" customWidth="1"/>
    <col min="1587" max="1587" width="36.5703125" style="148" customWidth="1"/>
    <col min="1588" max="1588" width="37" style="148" customWidth="1"/>
    <col min="1589" max="1607" width="36.85546875" style="148" customWidth="1"/>
    <col min="1608" max="1608" width="37" style="148" customWidth="1"/>
    <col min="1609" max="1626" width="36.85546875" style="148" customWidth="1"/>
    <col min="1627" max="1627" width="36.5703125" style="148" customWidth="1"/>
    <col min="1628" max="1640" width="36.85546875" style="148" customWidth="1"/>
    <col min="1641" max="1641" width="36.5703125" style="148" customWidth="1"/>
    <col min="1642" max="1644" width="36.85546875" style="148" customWidth="1"/>
    <col min="1645" max="1645" width="36.5703125" style="148" customWidth="1"/>
    <col min="1646" max="1653" width="36.85546875" style="148" customWidth="1"/>
    <col min="1654" max="1654" width="36.5703125" style="148" customWidth="1"/>
    <col min="1655" max="1792" width="36.85546875" style="148"/>
    <col min="1793" max="1793" width="18.5703125" style="148" customWidth="1"/>
    <col min="1794" max="1802" width="31.42578125" style="148" customWidth="1"/>
    <col min="1803" max="1819" width="36.85546875" style="148" customWidth="1"/>
    <col min="1820" max="1820" width="37" style="148" customWidth="1"/>
    <col min="1821" max="1836" width="36.85546875" style="148" customWidth="1"/>
    <col min="1837" max="1837" width="37.140625" style="148" customWidth="1"/>
    <col min="1838" max="1839" width="36.85546875" style="148" customWidth="1"/>
    <col min="1840" max="1840" width="36.5703125" style="148" customWidth="1"/>
    <col min="1841" max="1842" width="36.85546875" style="148" customWidth="1"/>
    <col min="1843" max="1843" width="36.5703125" style="148" customWidth="1"/>
    <col min="1844" max="1844" width="37" style="148" customWidth="1"/>
    <col min="1845" max="1863" width="36.85546875" style="148" customWidth="1"/>
    <col min="1864" max="1864" width="37" style="148" customWidth="1"/>
    <col min="1865" max="1882" width="36.85546875" style="148" customWidth="1"/>
    <col min="1883" max="1883" width="36.5703125" style="148" customWidth="1"/>
    <col min="1884" max="1896" width="36.85546875" style="148" customWidth="1"/>
    <col min="1897" max="1897" width="36.5703125" style="148" customWidth="1"/>
    <col min="1898" max="1900" width="36.85546875" style="148" customWidth="1"/>
    <col min="1901" max="1901" width="36.5703125" style="148" customWidth="1"/>
    <col min="1902" max="1909" width="36.85546875" style="148" customWidth="1"/>
    <col min="1910" max="1910" width="36.5703125" style="148" customWidth="1"/>
    <col min="1911" max="2048" width="36.85546875" style="148"/>
    <col min="2049" max="2049" width="18.5703125" style="148" customWidth="1"/>
    <col min="2050" max="2058" width="31.42578125" style="148" customWidth="1"/>
    <col min="2059" max="2075" width="36.85546875" style="148" customWidth="1"/>
    <col min="2076" max="2076" width="37" style="148" customWidth="1"/>
    <col min="2077" max="2092" width="36.85546875" style="148" customWidth="1"/>
    <col min="2093" max="2093" width="37.140625" style="148" customWidth="1"/>
    <col min="2094" max="2095" width="36.85546875" style="148" customWidth="1"/>
    <col min="2096" max="2096" width="36.5703125" style="148" customWidth="1"/>
    <col min="2097" max="2098" width="36.85546875" style="148" customWidth="1"/>
    <col min="2099" max="2099" width="36.5703125" style="148" customWidth="1"/>
    <col min="2100" max="2100" width="37" style="148" customWidth="1"/>
    <col min="2101" max="2119" width="36.85546875" style="148" customWidth="1"/>
    <col min="2120" max="2120" width="37" style="148" customWidth="1"/>
    <col min="2121" max="2138" width="36.85546875" style="148" customWidth="1"/>
    <col min="2139" max="2139" width="36.5703125" style="148" customWidth="1"/>
    <col min="2140" max="2152" width="36.85546875" style="148" customWidth="1"/>
    <col min="2153" max="2153" width="36.5703125" style="148" customWidth="1"/>
    <col min="2154" max="2156" width="36.85546875" style="148" customWidth="1"/>
    <col min="2157" max="2157" width="36.5703125" style="148" customWidth="1"/>
    <col min="2158" max="2165" width="36.85546875" style="148" customWidth="1"/>
    <col min="2166" max="2166" width="36.5703125" style="148" customWidth="1"/>
    <col min="2167" max="2304" width="36.85546875" style="148"/>
    <col min="2305" max="2305" width="18.5703125" style="148" customWidth="1"/>
    <col min="2306" max="2314" width="31.42578125" style="148" customWidth="1"/>
    <col min="2315" max="2331" width="36.85546875" style="148" customWidth="1"/>
    <col min="2332" max="2332" width="37" style="148" customWidth="1"/>
    <col min="2333" max="2348" width="36.85546875" style="148" customWidth="1"/>
    <col min="2349" max="2349" width="37.140625" style="148" customWidth="1"/>
    <col min="2350" max="2351" width="36.85546875" style="148" customWidth="1"/>
    <col min="2352" max="2352" width="36.5703125" style="148" customWidth="1"/>
    <col min="2353" max="2354" width="36.85546875" style="148" customWidth="1"/>
    <col min="2355" max="2355" width="36.5703125" style="148" customWidth="1"/>
    <col min="2356" max="2356" width="37" style="148" customWidth="1"/>
    <col min="2357" max="2375" width="36.85546875" style="148" customWidth="1"/>
    <col min="2376" max="2376" width="37" style="148" customWidth="1"/>
    <col min="2377" max="2394" width="36.85546875" style="148" customWidth="1"/>
    <col min="2395" max="2395" width="36.5703125" style="148" customWidth="1"/>
    <col min="2396" max="2408" width="36.85546875" style="148" customWidth="1"/>
    <col min="2409" max="2409" width="36.5703125" style="148" customWidth="1"/>
    <col min="2410" max="2412" width="36.85546875" style="148" customWidth="1"/>
    <col min="2413" max="2413" width="36.5703125" style="148" customWidth="1"/>
    <col min="2414" max="2421" width="36.85546875" style="148" customWidth="1"/>
    <col min="2422" max="2422" width="36.5703125" style="148" customWidth="1"/>
    <col min="2423" max="2560" width="36.85546875" style="148"/>
    <col min="2561" max="2561" width="18.5703125" style="148" customWidth="1"/>
    <col min="2562" max="2570" width="31.42578125" style="148" customWidth="1"/>
    <col min="2571" max="2587" width="36.85546875" style="148" customWidth="1"/>
    <col min="2588" max="2588" width="37" style="148" customWidth="1"/>
    <col min="2589" max="2604" width="36.85546875" style="148" customWidth="1"/>
    <col min="2605" max="2605" width="37.140625" style="148" customWidth="1"/>
    <col min="2606" max="2607" width="36.85546875" style="148" customWidth="1"/>
    <col min="2608" max="2608" width="36.5703125" style="148" customWidth="1"/>
    <col min="2609" max="2610" width="36.85546875" style="148" customWidth="1"/>
    <col min="2611" max="2611" width="36.5703125" style="148" customWidth="1"/>
    <col min="2612" max="2612" width="37" style="148" customWidth="1"/>
    <col min="2613" max="2631" width="36.85546875" style="148" customWidth="1"/>
    <col min="2632" max="2632" width="37" style="148" customWidth="1"/>
    <col min="2633" max="2650" width="36.85546875" style="148" customWidth="1"/>
    <col min="2651" max="2651" width="36.5703125" style="148" customWidth="1"/>
    <col min="2652" max="2664" width="36.85546875" style="148" customWidth="1"/>
    <col min="2665" max="2665" width="36.5703125" style="148" customWidth="1"/>
    <col min="2666" max="2668" width="36.85546875" style="148" customWidth="1"/>
    <col min="2669" max="2669" width="36.5703125" style="148" customWidth="1"/>
    <col min="2670" max="2677" width="36.85546875" style="148" customWidth="1"/>
    <col min="2678" max="2678" width="36.5703125" style="148" customWidth="1"/>
    <col min="2679" max="2816" width="36.85546875" style="148"/>
    <col min="2817" max="2817" width="18.5703125" style="148" customWidth="1"/>
    <col min="2818" max="2826" width="31.42578125" style="148" customWidth="1"/>
    <col min="2827" max="2843" width="36.85546875" style="148" customWidth="1"/>
    <col min="2844" max="2844" width="37" style="148" customWidth="1"/>
    <col min="2845" max="2860" width="36.85546875" style="148" customWidth="1"/>
    <col min="2861" max="2861" width="37.140625" style="148" customWidth="1"/>
    <col min="2862" max="2863" width="36.85546875" style="148" customWidth="1"/>
    <col min="2864" max="2864" width="36.5703125" style="148" customWidth="1"/>
    <col min="2865" max="2866" width="36.85546875" style="148" customWidth="1"/>
    <col min="2867" max="2867" width="36.5703125" style="148" customWidth="1"/>
    <col min="2868" max="2868" width="37" style="148" customWidth="1"/>
    <col min="2869" max="2887" width="36.85546875" style="148" customWidth="1"/>
    <col min="2888" max="2888" width="37" style="148" customWidth="1"/>
    <col min="2889" max="2906" width="36.85546875" style="148" customWidth="1"/>
    <col min="2907" max="2907" width="36.5703125" style="148" customWidth="1"/>
    <col min="2908" max="2920" width="36.85546875" style="148" customWidth="1"/>
    <col min="2921" max="2921" width="36.5703125" style="148" customWidth="1"/>
    <col min="2922" max="2924" width="36.85546875" style="148" customWidth="1"/>
    <col min="2925" max="2925" width="36.5703125" style="148" customWidth="1"/>
    <col min="2926" max="2933" width="36.85546875" style="148" customWidth="1"/>
    <col min="2934" max="2934" width="36.5703125" style="148" customWidth="1"/>
    <col min="2935" max="3072" width="36.85546875" style="148"/>
    <col min="3073" max="3073" width="18.5703125" style="148" customWidth="1"/>
    <col min="3074" max="3082" width="31.42578125" style="148" customWidth="1"/>
    <col min="3083" max="3099" width="36.85546875" style="148" customWidth="1"/>
    <col min="3100" max="3100" width="37" style="148" customWidth="1"/>
    <col min="3101" max="3116" width="36.85546875" style="148" customWidth="1"/>
    <col min="3117" max="3117" width="37.140625" style="148" customWidth="1"/>
    <col min="3118" max="3119" width="36.85546875" style="148" customWidth="1"/>
    <col min="3120" max="3120" width="36.5703125" style="148" customWidth="1"/>
    <col min="3121" max="3122" width="36.85546875" style="148" customWidth="1"/>
    <col min="3123" max="3123" width="36.5703125" style="148" customWidth="1"/>
    <col min="3124" max="3124" width="37" style="148" customWidth="1"/>
    <col min="3125" max="3143" width="36.85546875" style="148" customWidth="1"/>
    <col min="3144" max="3144" width="37" style="148" customWidth="1"/>
    <col min="3145" max="3162" width="36.85546875" style="148" customWidth="1"/>
    <col min="3163" max="3163" width="36.5703125" style="148" customWidth="1"/>
    <col min="3164" max="3176" width="36.85546875" style="148" customWidth="1"/>
    <col min="3177" max="3177" width="36.5703125" style="148" customWidth="1"/>
    <col min="3178" max="3180" width="36.85546875" style="148" customWidth="1"/>
    <col min="3181" max="3181" width="36.5703125" style="148" customWidth="1"/>
    <col min="3182" max="3189" width="36.85546875" style="148" customWidth="1"/>
    <col min="3190" max="3190" width="36.5703125" style="148" customWidth="1"/>
    <col min="3191" max="3328" width="36.85546875" style="148"/>
    <col min="3329" max="3329" width="18.5703125" style="148" customWidth="1"/>
    <col min="3330" max="3338" width="31.42578125" style="148" customWidth="1"/>
    <col min="3339" max="3355" width="36.85546875" style="148" customWidth="1"/>
    <col min="3356" max="3356" width="37" style="148" customWidth="1"/>
    <col min="3357" max="3372" width="36.85546875" style="148" customWidth="1"/>
    <col min="3373" max="3373" width="37.140625" style="148" customWidth="1"/>
    <col min="3374" max="3375" width="36.85546875" style="148" customWidth="1"/>
    <col min="3376" max="3376" width="36.5703125" style="148" customWidth="1"/>
    <col min="3377" max="3378" width="36.85546875" style="148" customWidth="1"/>
    <col min="3379" max="3379" width="36.5703125" style="148" customWidth="1"/>
    <col min="3380" max="3380" width="37" style="148" customWidth="1"/>
    <col min="3381" max="3399" width="36.85546875" style="148" customWidth="1"/>
    <col min="3400" max="3400" width="37" style="148" customWidth="1"/>
    <col min="3401" max="3418" width="36.85546875" style="148" customWidth="1"/>
    <col min="3419" max="3419" width="36.5703125" style="148" customWidth="1"/>
    <col min="3420" max="3432" width="36.85546875" style="148" customWidth="1"/>
    <col min="3433" max="3433" width="36.5703125" style="148" customWidth="1"/>
    <col min="3434" max="3436" width="36.85546875" style="148" customWidth="1"/>
    <col min="3437" max="3437" width="36.5703125" style="148" customWidth="1"/>
    <col min="3438" max="3445" width="36.85546875" style="148" customWidth="1"/>
    <col min="3446" max="3446" width="36.5703125" style="148" customWidth="1"/>
    <col min="3447" max="3584" width="36.85546875" style="148"/>
    <col min="3585" max="3585" width="18.5703125" style="148" customWidth="1"/>
    <col min="3586" max="3594" width="31.42578125" style="148" customWidth="1"/>
    <col min="3595" max="3611" width="36.85546875" style="148" customWidth="1"/>
    <col min="3612" max="3612" width="37" style="148" customWidth="1"/>
    <col min="3613" max="3628" width="36.85546875" style="148" customWidth="1"/>
    <col min="3629" max="3629" width="37.140625" style="148" customWidth="1"/>
    <col min="3630" max="3631" width="36.85546875" style="148" customWidth="1"/>
    <col min="3632" max="3632" width="36.5703125" style="148" customWidth="1"/>
    <col min="3633" max="3634" width="36.85546875" style="148" customWidth="1"/>
    <col min="3635" max="3635" width="36.5703125" style="148" customWidth="1"/>
    <col min="3636" max="3636" width="37" style="148" customWidth="1"/>
    <col min="3637" max="3655" width="36.85546875" style="148" customWidth="1"/>
    <col min="3656" max="3656" width="37" style="148" customWidth="1"/>
    <col min="3657" max="3674" width="36.85546875" style="148" customWidth="1"/>
    <col min="3675" max="3675" width="36.5703125" style="148" customWidth="1"/>
    <col min="3676" max="3688" width="36.85546875" style="148" customWidth="1"/>
    <col min="3689" max="3689" width="36.5703125" style="148" customWidth="1"/>
    <col min="3690" max="3692" width="36.85546875" style="148" customWidth="1"/>
    <col min="3693" max="3693" width="36.5703125" style="148" customWidth="1"/>
    <col min="3694" max="3701" width="36.85546875" style="148" customWidth="1"/>
    <col min="3702" max="3702" width="36.5703125" style="148" customWidth="1"/>
    <col min="3703" max="3840" width="36.85546875" style="148"/>
    <col min="3841" max="3841" width="18.5703125" style="148" customWidth="1"/>
    <col min="3842" max="3850" width="31.42578125" style="148" customWidth="1"/>
    <col min="3851" max="3867" width="36.85546875" style="148" customWidth="1"/>
    <col min="3868" max="3868" width="37" style="148" customWidth="1"/>
    <col min="3869" max="3884" width="36.85546875" style="148" customWidth="1"/>
    <col min="3885" max="3885" width="37.140625" style="148" customWidth="1"/>
    <col min="3886" max="3887" width="36.85546875" style="148" customWidth="1"/>
    <col min="3888" max="3888" width="36.5703125" style="148" customWidth="1"/>
    <col min="3889" max="3890" width="36.85546875" style="148" customWidth="1"/>
    <col min="3891" max="3891" width="36.5703125" style="148" customWidth="1"/>
    <col min="3892" max="3892" width="37" style="148" customWidth="1"/>
    <col min="3893" max="3911" width="36.85546875" style="148" customWidth="1"/>
    <col min="3912" max="3912" width="37" style="148" customWidth="1"/>
    <col min="3913" max="3930" width="36.85546875" style="148" customWidth="1"/>
    <col min="3931" max="3931" width="36.5703125" style="148" customWidth="1"/>
    <col min="3932" max="3944" width="36.85546875" style="148" customWidth="1"/>
    <col min="3945" max="3945" width="36.5703125" style="148" customWidth="1"/>
    <col min="3946" max="3948" width="36.85546875" style="148" customWidth="1"/>
    <col min="3949" max="3949" width="36.5703125" style="148" customWidth="1"/>
    <col min="3950" max="3957" width="36.85546875" style="148" customWidth="1"/>
    <col min="3958" max="3958" width="36.5703125" style="148" customWidth="1"/>
    <col min="3959" max="4096" width="36.85546875" style="148"/>
    <col min="4097" max="4097" width="18.5703125" style="148" customWidth="1"/>
    <col min="4098" max="4106" width="31.42578125" style="148" customWidth="1"/>
    <col min="4107" max="4123" width="36.85546875" style="148" customWidth="1"/>
    <col min="4124" max="4124" width="37" style="148" customWidth="1"/>
    <col min="4125" max="4140" width="36.85546875" style="148" customWidth="1"/>
    <col min="4141" max="4141" width="37.140625" style="148" customWidth="1"/>
    <col min="4142" max="4143" width="36.85546875" style="148" customWidth="1"/>
    <col min="4144" max="4144" width="36.5703125" style="148" customWidth="1"/>
    <col min="4145" max="4146" width="36.85546875" style="148" customWidth="1"/>
    <col min="4147" max="4147" width="36.5703125" style="148" customWidth="1"/>
    <col min="4148" max="4148" width="37" style="148" customWidth="1"/>
    <col min="4149" max="4167" width="36.85546875" style="148" customWidth="1"/>
    <col min="4168" max="4168" width="37" style="148" customWidth="1"/>
    <col min="4169" max="4186" width="36.85546875" style="148" customWidth="1"/>
    <col min="4187" max="4187" width="36.5703125" style="148" customWidth="1"/>
    <col min="4188" max="4200" width="36.85546875" style="148" customWidth="1"/>
    <col min="4201" max="4201" width="36.5703125" style="148" customWidth="1"/>
    <col min="4202" max="4204" width="36.85546875" style="148" customWidth="1"/>
    <col min="4205" max="4205" width="36.5703125" style="148" customWidth="1"/>
    <col min="4206" max="4213" width="36.85546875" style="148" customWidth="1"/>
    <col min="4214" max="4214" width="36.5703125" style="148" customWidth="1"/>
    <col min="4215" max="4352" width="36.85546875" style="148"/>
    <col min="4353" max="4353" width="18.5703125" style="148" customWidth="1"/>
    <col min="4354" max="4362" width="31.42578125" style="148" customWidth="1"/>
    <col min="4363" max="4379" width="36.85546875" style="148" customWidth="1"/>
    <col min="4380" max="4380" width="37" style="148" customWidth="1"/>
    <col min="4381" max="4396" width="36.85546875" style="148" customWidth="1"/>
    <col min="4397" max="4397" width="37.140625" style="148" customWidth="1"/>
    <col min="4398" max="4399" width="36.85546875" style="148" customWidth="1"/>
    <col min="4400" max="4400" width="36.5703125" style="148" customWidth="1"/>
    <col min="4401" max="4402" width="36.85546875" style="148" customWidth="1"/>
    <col min="4403" max="4403" width="36.5703125" style="148" customWidth="1"/>
    <col min="4404" max="4404" width="37" style="148" customWidth="1"/>
    <col min="4405" max="4423" width="36.85546875" style="148" customWidth="1"/>
    <col min="4424" max="4424" width="37" style="148" customWidth="1"/>
    <col min="4425" max="4442" width="36.85546875" style="148" customWidth="1"/>
    <col min="4443" max="4443" width="36.5703125" style="148" customWidth="1"/>
    <col min="4444" max="4456" width="36.85546875" style="148" customWidth="1"/>
    <col min="4457" max="4457" width="36.5703125" style="148" customWidth="1"/>
    <col min="4458" max="4460" width="36.85546875" style="148" customWidth="1"/>
    <col min="4461" max="4461" width="36.5703125" style="148" customWidth="1"/>
    <col min="4462" max="4469" width="36.85546875" style="148" customWidth="1"/>
    <col min="4470" max="4470" width="36.5703125" style="148" customWidth="1"/>
    <col min="4471" max="4608" width="36.85546875" style="148"/>
    <col min="4609" max="4609" width="18.5703125" style="148" customWidth="1"/>
    <col min="4610" max="4618" width="31.42578125" style="148" customWidth="1"/>
    <col min="4619" max="4635" width="36.85546875" style="148" customWidth="1"/>
    <col min="4636" max="4636" width="37" style="148" customWidth="1"/>
    <col min="4637" max="4652" width="36.85546875" style="148" customWidth="1"/>
    <col min="4653" max="4653" width="37.140625" style="148" customWidth="1"/>
    <col min="4654" max="4655" width="36.85546875" style="148" customWidth="1"/>
    <col min="4656" max="4656" width="36.5703125" style="148" customWidth="1"/>
    <col min="4657" max="4658" width="36.85546875" style="148" customWidth="1"/>
    <col min="4659" max="4659" width="36.5703125" style="148" customWidth="1"/>
    <col min="4660" max="4660" width="37" style="148" customWidth="1"/>
    <col min="4661" max="4679" width="36.85546875" style="148" customWidth="1"/>
    <col min="4680" max="4680" width="37" style="148" customWidth="1"/>
    <col min="4681" max="4698" width="36.85546875" style="148" customWidth="1"/>
    <col min="4699" max="4699" width="36.5703125" style="148" customWidth="1"/>
    <col min="4700" max="4712" width="36.85546875" style="148" customWidth="1"/>
    <col min="4713" max="4713" width="36.5703125" style="148" customWidth="1"/>
    <col min="4714" max="4716" width="36.85546875" style="148" customWidth="1"/>
    <col min="4717" max="4717" width="36.5703125" style="148" customWidth="1"/>
    <col min="4718" max="4725" width="36.85546875" style="148" customWidth="1"/>
    <col min="4726" max="4726" width="36.5703125" style="148" customWidth="1"/>
    <col min="4727" max="4864" width="36.85546875" style="148"/>
    <col min="4865" max="4865" width="18.5703125" style="148" customWidth="1"/>
    <col min="4866" max="4874" width="31.42578125" style="148" customWidth="1"/>
    <col min="4875" max="4891" width="36.85546875" style="148" customWidth="1"/>
    <col min="4892" max="4892" width="37" style="148" customWidth="1"/>
    <col min="4893" max="4908" width="36.85546875" style="148" customWidth="1"/>
    <col min="4909" max="4909" width="37.140625" style="148" customWidth="1"/>
    <col min="4910" max="4911" width="36.85546875" style="148" customWidth="1"/>
    <col min="4912" max="4912" width="36.5703125" style="148" customWidth="1"/>
    <col min="4913" max="4914" width="36.85546875" style="148" customWidth="1"/>
    <col min="4915" max="4915" width="36.5703125" style="148" customWidth="1"/>
    <col min="4916" max="4916" width="37" style="148" customWidth="1"/>
    <col min="4917" max="4935" width="36.85546875" style="148" customWidth="1"/>
    <col min="4936" max="4936" width="37" style="148" customWidth="1"/>
    <col min="4937" max="4954" width="36.85546875" style="148" customWidth="1"/>
    <col min="4955" max="4955" width="36.5703125" style="148" customWidth="1"/>
    <col min="4956" max="4968" width="36.85546875" style="148" customWidth="1"/>
    <col min="4969" max="4969" width="36.5703125" style="148" customWidth="1"/>
    <col min="4970" max="4972" width="36.85546875" style="148" customWidth="1"/>
    <col min="4973" max="4973" width="36.5703125" style="148" customWidth="1"/>
    <col min="4974" max="4981" width="36.85546875" style="148" customWidth="1"/>
    <col min="4982" max="4982" width="36.5703125" style="148" customWidth="1"/>
    <col min="4983" max="5120" width="36.85546875" style="148"/>
    <col min="5121" max="5121" width="18.5703125" style="148" customWidth="1"/>
    <col min="5122" max="5130" width="31.42578125" style="148" customWidth="1"/>
    <col min="5131" max="5147" width="36.85546875" style="148" customWidth="1"/>
    <col min="5148" max="5148" width="37" style="148" customWidth="1"/>
    <col min="5149" max="5164" width="36.85546875" style="148" customWidth="1"/>
    <col min="5165" max="5165" width="37.140625" style="148" customWidth="1"/>
    <col min="5166" max="5167" width="36.85546875" style="148" customWidth="1"/>
    <col min="5168" max="5168" width="36.5703125" style="148" customWidth="1"/>
    <col min="5169" max="5170" width="36.85546875" style="148" customWidth="1"/>
    <col min="5171" max="5171" width="36.5703125" style="148" customWidth="1"/>
    <col min="5172" max="5172" width="37" style="148" customWidth="1"/>
    <col min="5173" max="5191" width="36.85546875" style="148" customWidth="1"/>
    <col min="5192" max="5192" width="37" style="148" customWidth="1"/>
    <col min="5193" max="5210" width="36.85546875" style="148" customWidth="1"/>
    <col min="5211" max="5211" width="36.5703125" style="148" customWidth="1"/>
    <col min="5212" max="5224" width="36.85546875" style="148" customWidth="1"/>
    <col min="5225" max="5225" width="36.5703125" style="148" customWidth="1"/>
    <col min="5226" max="5228" width="36.85546875" style="148" customWidth="1"/>
    <col min="5229" max="5229" width="36.5703125" style="148" customWidth="1"/>
    <col min="5230" max="5237" width="36.85546875" style="148" customWidth="1"/>
    <col min="5238" max="5238" width="36.5703125" style="148" customWidth="1"/>
    <col min="5239" max="5376" width="36.85546875" style="148"/>
    <col min="5377" max="5377" width="18.5703125" style="148" customWidth="1"/>
    <col min="5378" max="5386" width="31.42578125" style="148" customWidth="1"/>
    <col min="5387" max="5403" width="36.85546875" style="148" customWidth="1"/>
    <col min="5404" max="5404" width="37" style="148" customWidth="1"/>
    <col min="5405" max="5420" width="36.85546875" style="148" customWidth="1"/>
    <col min="5421" max="5421" width="37.140625" style="148" customWidth="1"/>
    <col min="5422" max="5423" width="36.85546875" style="148" customWidth="1"/>
    <col min="5424" max="5424" width="36.5703125" style="148" customWidth="1"/>
    <col min="5425" max="5426" width="36.85546875" style="148" customWidth="1"/>
    <col min="5427" max="5427" width="36.5703125" style="148" customWidth="1"/>
    <col min="5428" max="5428" width="37" style="148" customWidth="1"/>
    <col min="5429" max="5447" width="36.85546875" style="148" customWidth="1"/>
    <col min="5448" max="5448" width="37" style="148" customWidth="1"/>
    <col min="5449" max="5466" width="36.85546875" style="148" customWidth="1"/>
    <col min="5467" max="5467" width="36.5703125" style="148" customWidth="1"/>
    <col min="5468" max="5480" width="36.85546875" style="148" customWidth="1"/>
    <col min="5481" max="5481" width="36.5703125" style="148" customWidth="1"/>
    <col min="5482" max="5484" width="36.85546875" style="148" customWidth="1"/>
    <col min="5485" max="5485" width="36.5703125" style="148" customWidth="1"/>
    <col min="5486" max="5493" width="36.85546875" style="148" customWidth="1"/>
    <col min="5494" max="5494" width="36.5703125" style="148" customWidth="1"/>
    <col min="5495" max="5632" width="36.85546875" style="148"/>
    <col min="5633" max="5633" width="18.5703125" style="148" customWidth="1"/>
    <col min="5634" max="5642" width="31.42578125" style="148" customWidth="1"/>
    <col min="5643" max="5659" width="36.85546875" style="148" customWidth="1"/>
    <col min="5660" max="5660" width="37" style="148" customWidth="1"/>
    <col min="5661" max="5676" width="36.85546875" style="148" customWidth="1"/>
    <col min="5677" max="5677" width="37.140625" style="148" customWidth="1"/>
    <col min="5678" max="5679" width="36.85546875" style="148" customWidth="1"/>
    <col min="5680" max="5680" width="36.5703125" style="148" customWidth="1"/>
    <col min="5681" max="5682" width="36.85546875" style="148" customWidth="1"/>
    <col min="5683" max="5683" width="36.5703125" style="148" customWidth="1"/>
    <col min="5684" max="5684" width="37" style="148" customWidth="1"/>
    <col min="5685" max="5703" width="36.85546875" style="148" customWidth="1"/>
    <col min="5704" max="5704" width="37" style="148" customWidth="1"/>
    <col min="5705" max="5722" width="36.85546875" style="148" customWidth="1"/>
    <col min="5723" max="5723" width="36.5703125" style="148" customWidth="1"/>
    <col min="5724" max="5736" width="36.85546875" style="148" customWidth="1"/>
    <col min="5737" max="5737" width="36.5703125" style="148" customWidth="1"/>
    <col min="5738" max="5740" width="36.85546875" style="148" customWidth="1"/>
    <col min="5741" max="5741" width="36.5703125" style="148" customWidth="1"/>
    <col min="5742" max="5749" width="36.85546875" style="148" customWidth="1"/>
    <col min="5750" max="5750" width="36.5703125" style="148" customWidth="1"/>
    <col min="5751" max="5888" width="36.85546875" style="148"/>
    <col min="5889" max="5889" width="18.5703125" style="148" customWidth="1"/>
    <col min="5890" max="5898" width="31.42578125" style="148" customWidth="1"/>
    <col min="5899" max="5915" width="36.85546875" style="148" customWidth="1"/>
    <col min="5916" max="5916" width="37" style="148" customWidth="1"/>
    <col min="5917" max="5932" width="36.85546875" style="148" customWidth="1"/>
    <col min="5933" max="5933" width="37.140625" style="148" customWidth="1"/>
    <col min="5934" max="5935" width="36.85546875" style="148" customWidth="1"/>
    <col min="5936" max="5936" width="36.5703125" style="148" customWidth="1"/>
    <col min="5937" max="5938" width="36.85546875" style="148" customWidth="1"/>
    <col min="5939" max="5939" width="36.5703125" style="148" customWidth="1"/>
    <col min="5940" max="5940" width="37" style="148" customWidth="1"/>
    <col min="5941" max="5959" width="36.85546875" style="148" customWidth="1"/>
    <col min="5960" max="5960" width="37" style="148" customWidth="1"/>
    <col min="5961" max="5978" width="36.85546875" style="148" customWidth="1"/>
    <col min="5979" max="5979" width="36.5703125" style="148" customWidth="1"/>
    <col min="5980" max="5992" width="36.85546875" style="148" customWidth="1"/>
    <col min="5993" max="5993" width="36.5703125" style="148" customWidth="1"/>
    <col min="5994" max="5996" width="36.85546875" style="148" customWidth="1"/>
    <col min="5997" max="5997" width="36.5703125" style="148" customWidth="1"/>
    <col min="5998" max="6005" width="36.85546875" style="148" customWidth="1"/>
    <col min="6006" max="6006" width="36.5703125" style="148" customWidth="1"/>
    <col min="6007" max="6144" width="36.85546875" style="148"/>
    <col min="6145" max="6145" width="18.5703125" style="148" customWidth="1"/>
    <col min="6146" max="6154" width="31.42578125" style="148" customWidth="1"/>
    <col min="6155" max="6171" width="36.85546875" style="148" customWidth="1"/>
    <col min="6172" max="6172" width="37" style="148" customWidth="1"/>
    <col min="6173" max="6188" width="36.85546875" style="148" customWidth="1"/>
    <col min="6189" max="6189" width="37.140625" style="148" customWidth="1"/>
    <col min="6190" max="6191" width="36.85546875" style="148" customWidth="1"/>
    <col min="6192" max="6192" width="36.5703125" style="148" customWidth="1"/>
    <col min="6193" max="6194" width="36.85546875" style="148" customWidth="1"/>
    <col min="6195" max="6195" width="36.5703125" style="148" customWidth="1"/>
    <col min="6196" max="6196" width="37" style="148" customWidth="1"/>
    <col min="6197" max="6215" width="36.85546875" style="148" customWidth="1"/>
    <col min="6216" max="6216" width="37" style="148" customWidth="1"/>
    <col min="6217" max="6234" width="36.85546875" style="148" customWidth="1"/>
    <col min="6235" max="6235" width="36.5703125" style="148" customWidth="1"/>
    <col min="6236" max="6248" width="36.85546875" style="148" customWidth="1"/>
    <col min="6249" max="6249" width="36.5703125" style="148" customWidth="1"/>
    <col min="6250" max="6252" width="36.85546875" style="148" customWidth="1"/>
    <col min="6253" max="6253" width="36.5703125" style="148" customWidth="1"/>
    <col min="6254" max="6261" width="36.85546875" style="148" customWidth="1"/>
    <col min="6262" max="6262" width="36.5703125" style="148" customWidth="1"/>
    <col min="6263" max="6400" width="36.85546875" style="148"/>
    <col min="6401" max="6401" width="18.5703125" style="148" customWidth="1"/>
    <col min="6402" max="6410" width="31.42578125" style="148" customWidth="1"/>
    <col min="6411" max="6427" width="36.85546875" style="148" customWidth="1"/>
    <col min="6428" max="6428" width="37" style="148" customWidth="1"/>
    <col min="6429" max="6444" width="36.85546875" style="148" customWidth="1"/>
    <col min="6445" max="6445" width="37.140625" style="148" customWidth="1"/>
    <col min="6446" max="6447" width="36.85546875" style="148" customWidth="1"/>
    <col min="6448" max="6448" width="36.5703125" style="148" customWidth="1"/>
    <col min="6449" max="6450" width="36.85546875" style="148" customWidth="1"/>
    <col min="6451" max="6451" width="36.5703125" style="148" customWidth="1"/>
    <col min="6452" max="6452" width="37" style="148" customWidth="1"/>
    <col min="6453" max="6471" width="36.85546875" style="148" customWidth="1"/>
    <col min="6472" max="6472" width="37" style="148" customWidth="1"/>
    <col min="6473" max="6490" width="36.85546875" style="148" customWidth="1"/>
    <col min="6491" max="6491" width="36.5703125" style="148" customWidth="1"/>
    <col min="6492" max="6504" width="36.85546875" style="148" customWidth="1"/>
    <col min="6505" max="6505" width="36.5703125" style="148" customWidth="1"/>
    <col min="6506" max="6508" width="36.85546875" style="148" customWidth="1"/>
    <col min="6509" max="6509" width="36.5703125" style="148" customWidth="1"/>
    <col min="6510" max="6517" width="36.85546875" style="148" customWidth="1"/>
    <col min="6518" max="6518" width="36.5703125" style="148" customWidth="1"/>
    <col min="6519" max="6656" width="36.85546875" style="148"/>
    <col min="6657" max="6657" width="18.5703125" style="148" customWidth="1"/>
    <col min="6658" max="6666" width="31.42578125" style="148" customWidth="1"/>
    <col min="6667" max="6683" width="36.85546875" style="148" customWidth="1"/>
    <col min="6684" max="6684" width="37" style="148" customWidth="1"/>
    <col min="6685" max="6700" width="36.85546875" style="148" customWidth="1"/>
    <col min="6701" max="6701" width="37.140625" style="148" customWidth="1"/>
    <col min="6702" max="6703" width="36.85546875" style="148" customWidth="1"/>
    <col min="6704" max="6704" width="36.5703125" style="148" customWidth="1"/>
    <col min="6705" max="6706" width="36.85546875" style="148" customWidth="1"/>
    <col min="6707" max="6707" width="36.5703125" style="148" customWidth="1"/>
    <col min="6708" max="6708" width="37" style="148" customWidth="1"/>
    <col min="6709" max="6727" width="36.85546875" style="148" customWidth="1"/>
    <col min="6728" max="6728" width="37" style="148" customWidth="1"/>
    <col min="6729" max="6746" width="36.85546875" style="148" customWidth="1"/>
    <col min="6747" max="6747" width="36.5703125" style="148" customWidth="1"/>
    <col min="6748" max="6760" width="36.85546875" style="148" customWidth="1"/>
    <col min="6761" max="6761" width="36.5703125" style="148" customWidth="1"/>
    <col min="6762" max="6764" width="36.85546875" style="148" customWidth="1"/>
    <col min="6765" max="6765" width="36.5703125" style="148" customWidth="1"/>
    <col min="6766" max="6773" width="36.85546875" style="148" customWidth="1"/>
    <col min="6774" max="6774" width="36.5703125" style="148" customWidth="1"/>
    <col min="6775" max="6912" width="36.85546875" style="148"/>
    <col min="6913" max="6913" width="18.5703125" style="148" customWidth="1"/>
    <col min="6914" max="6922" width="31.42578125" style="148" customWidth="1"/>
    <col min="6923" max="6939" width="36.85546875" style="148" customWidth="1"/>
    <col min="6940" max="6940" width="37" style="148" customWidth="1"/>
    <col min="6941" max="6956" width="36.85546875" style="148" customWidth="1"/>
    <col min="6957" max="6957" width="37.140625" style="148" customWidth="1"/>
    <col min="6958" max="6959" width="36.85546875" style="148" customWidth="1"/>
    <col min="6960" max="6960" width="36.5703125" style="148" customWidth="1"/>
    <col min="6961" max="6962" width="36.85546875" style="148" customWidth="1"/>
    <col min="6963" max="6963" width="36.5703125" style="148" customWidth="1"/>
    <col min="6964" max="6964" width="37" style="148" customWidth="1"/>
    <col min="6965" max="6983" width="36.85546875" style="148" customWidth="1"/>
    <col min="6984" max="6984" width="37" style="148" customWidth="1"/>
    <col min="6985" max="7002" width="36.85546875" style="148" customWidth="1"/>
    <col min="7003" max="7003" width="36.5703125" style="148" customWidth="1"/>
    <col min="7004" max="7016" width="36.85546875" style="148" customWidth="1"/>
    <col min="7017" max="7017" width="36.5703125" style="148" customWidth="1"/>
    <col min="7018" max="7020" width="36.85546875" style="148" customWidth="1"/>
    <col min="7021" max="7021" width="36.5703125" style="148" customWidth="1"/>
    <col min="7022" max="7029" width="36.85546875" style="148" customWidth="1"/>
    <col min="7030" max="7030" width="36.5703125" style="148" customWidth="1"/>
    <col min="7031" max="7168" width="36.85546875" style="148"/>
    <col min="7169" max="7169" width="18.5703125" style="148" customWidth="1"/>
    <col min="7170" max="7178" width="31.42578125" style="148" customWidth="1"/>
    <col min="7179" max="7195" width="36.85546875" style="148" customWidth="1"/>
    <col min="7196" max="7196" width="37" style="148" customWidth="1"/>
    <col min="7197" max="7212" width="36.85546875" style="148" customWidth="1"/>
    <col min="7213" max="7213" width="37.140625" style="148" customWidth="1"/>
    <col min="7214" max="7215" width="36.85546875" style="148" customWidth="1"/>
    <col min="7216" max="7216" width="36.5703125" style="148" customWidth="1"/>
    <col min="7217" max="7218" width="36.85546875" style="148" customWidth="1"/>
    <col min="7219" max="7219" width="36.5703125" style="148" customWidth="1"/>
    <col min="7220" max="7220" width="37" style="148" customWidth="1"/>
    <col min="7221" max="7239" width="36.85546875" style="148" customWidth="1"/>
    <col min="7240" max="7240" width="37" style="148" customWidth="1"/>
    <col min="7241" max="7258" width="36.85546875" style="148" customWidth="1"/>
    <col min="7259" max="7259" width="36.5703125" style="148" customWidth="1"/>
    <col min="7260" max="7272" width="36.85546875" style="148" customWidth="1"/>
    <col min="7273" max="7273" width="36.5703125" style="148" customWidth="1"/>
    <col min="7274" max="7276" width="36.85546875" style="148" customWidth="1"/>
    <col min="7277" max="7277" width="36.5703125" style="148" customWidth="1"/>
    <col min="7278" max="7285" width="36.85546875" style="148" customWidth="1"/>
    <col min="7286" max="7286" width="36.5703125" style="148" customWidth="1"/>
    <col min="7287" max="7424" width="36.85546875" style="148"/>
    <col min="7425" max="7425" width="18.5703125" style="148" customWidth="1"/>
    <col min="7426" max="7434" width="31.42578125" style="148" customWidth="1"/>
    <col min="7435" max="7451" width="36.85546875" style="148" customWidth="1"/>
    <col min="7452" max="7452" width="37" style="148" customWidth="1"/>
    <col min="7453" max="7468" width="36.85546875" style="148" customWidth="1"/>
    <col min="7469" max="7469" width="37.140625" style="148" customWidth="1"/>
    <col min="7470" max="7471" width="36.85546875" style="148" customWidth="1"/>
    <col min="7472" max="7472" width="36.5703125" style="148" customWidth="1"/>
    <col min="7473" max="7474" width="36.85546875" style="148" customWidth="1"/>
    <col min="7475" max="7475" width="36.5703125" style="148" customWidth="1"/>
    <col min="7476" max="7476" width="37" style="148" customWidth="1"/>
    <col min="7477" max="7495" width="36.85546875" style="148" customWidth="1"/>
    <col min="7496" max="7496" width="37" style="148" customWidth="1"/>
    <col min="7497" max="7514" width="36.85546875" style="148" customWidth="1"/>
    <col min="7515" max="7515" width="36.5703125" style="148" customWidth="1"/>
    <col min="7516" max="7528" width="36.85546875" style="148" customWidth="1"/>
    <col min="7529" max="7529" width="36.5703125" style="148" customWidth="1"/>
    <col min="7530" max="7532" width="36.85546875" style="148" customWidth="1"/>
    <col min="7533" max="7533" width="36.5703125" style="148" customWidth="1"/>
    <col min="7534" max="7541" width="36.85546875" style="148" customWidth="1"/>
    <col min="7542" max="7542" width="36.5703125" style="148" customWidth="1"/>
    <col min="7543" max="7680" width="36.85546875" style="148"/>
    <col min="7681" max="7681" width="18.5703125" style="148" customWidth="1"/>
    <col min="7682" max="7690" width="31.42578125" style="148" customWidth="1"/>
    <col min="7691" max="7707" width="36.85546875" style="148" customWidth="1"/>
    <col min="7708" max="7708" width="37" style="148" customWidth="1"/>
    <col min="7709" max="7724" width="36.85546875" style="148" customWidth="1"/>
    <col min="7725" max="7725" width="37.140625" style="148" customWidth="1"/>
    <col min="7726" max="7727" width="36.85546875" style="148" customWidth="1"/>
    <col min="7728" max="7728" width="36.5703125" style="148" customWidth="1"/>
    <col min="7729" max="7730" width="36.85546875" style="148" customWidth="1"/>
    <col min="7731" max="7731" width="36.5703125" style="148" customWidth="1"/>
    <col min="7732" max="7732" width="37" style="148" customWidth="1"/>
    <col min="7733" max="7751" width="36.85546875" style="148" customWidth="1"/>
    <col min="7752" max="7752" width="37" style="148" customWidth="1"/>
    <col min="7753" max="7770" width="36.85546875" style="148" customWidth="1"/>
    <col min="7771" max="7771" width="36.5703125" style="148" customWidth="1"/>
    <col min="7772" max="7784" width="36.85546875" style="148" customWidth="1"/>
    <col min="7785" max="7785" width="36.5703125" style="148" customWidth="1"/>
    <col min="7786" max="7788" width="36.85546875" style="148" customWidth="1"/>
    <col min="7789" max="7789" width="36.5703125" style="148" customWidth="1"/>
    <col min="7790" max="7797" width="36.85546875" style="148" customWidth="1"/>
    <col min="7798" max="7798" width="36.5703125" style="148" customWidth="1"/>
    <col min="7799" max="7936" width="36.85546875" style="148"/>
    <col min="7937" max="7937" width="18.5703125" style="148" customWidth="1"/>
    <col min="7938" max="7946" width="31.42578125" style="148" customWidth="1"/>
    <col min="7947" max="7963" width="36.85546875" style="148" customWidth="1"/>
    <col min="7964" max="7964" width="37" style="148" customWidth="1"/>
    <col min="7965" max="7980" width="36.85546875" style="148" customWidth="1"/>
    <col min="7981" max="7981" width="37.140625" style="148" customWidth="1"/>
    <col min="7982" max="7983" width="36.85546875" style="148" customWidth="1"/>
    <col min="7984" max="7984" width="36.5703125" style="148" customWidth="1"/>
    <col min="7985" max="7986" width="36.85546875" style="148" customWidth="1"/>
    <col min="7987" max="7987" width="36.5703125" style="148" customWidth="1"/>
    <col min="7988" max="7988" width="37" style="148" customWidth="1"/>
    <col min="7989" max="8007" width="36.85546875" style="148" customWidth="1"/>
    <col min="8008" max="8008" width="37" style="148" customWidth="1"/>
    <col min="8009" max="8026" width="36.85546875" style="148" customWidth="1"/>
    <col min="8027" max="8027" width="36.5703125" style="148" customWidth="1"/>
    <col min="8028" max="8040" width="36.85546875" style="148" customWidth="1"/>
    <col min="8041" max="8041" width="36.5703125" style="148" customWidth="1"/>
    <col min="8042" max="8044" width="36.85546875" style="148" customWidth="1"/>
    <col min="8045" max="8045" width="36.5703125" style="148" customWidth="1"/>
    <col min="8046" max="8053" width="36.85546875" style="148" customWidth="1"/>
    <col min="8054" max="8054" width="36.5703125" style="148" customWidth="1"/>
    <col min="8055" max="8192" width="36.85546875" style="148"/>
    <col min="8193" max="8193" width="18.5703125" style="148" customWidth="1"/>
    <col min="8194" max="8202" width="31.42578125" style="148" customWidth="1"/>
    <col min="8203" max="8219" width="36.85546875" style="148" customWidth="1"/>
    <col min="8220" max="8220" width="37" style="148" customWidth="1"/>
    <col min="8221" max="8236" width="36.85546875" style="148" customWidth="1"/>
    <col min="8237" max="8237" width="37.140625" style="148" customWidth="1"/>
    <col min="8238" max="8239" width="36.85546875" style="148" customWidth="1"/>
    <col min="8240" max="8240" width="36.5703125" style="148" customWidth="1"/>
    <col min="8241" max="8242" width="36.85546875" style="148" customWidth="1"/>
    <col min="8243" max="8243" width="36.5703125" style="148" customWidth="1"/>
    <col min="8244" max="8244" width="37" style="148" customWidth="1"/>
    <col min="8245" max="8263" width="36.85546875" style="148" customWidth="1"/>
    <col min="8264" max="8264" width="37" style="148" customWidth="1"/>
    <col min="8265" max="8282" width="36.85546875" style="148" customWidth="1"/>
    <col min="8283" max="8283" width="36.5703125" style="148" customWidth="1"/>
    <col min="8284" max="8296" width="36.85546875" style="148" customWidth="1"/>
    <col min="8297" max="8297" width="36.5703125" style="148" customWidth="1"/>
    <col min="8298" max="8300" width="36.85546875" style="148" customWidth="1"/>
    <col min="8301" max="8301" width="36.5703125" style="148" customWidth="1"/>
    <col min="8302" max="8309" width="36.85546875" style="148" customWidth="1"/>
    <col min="8310" max="8310" width="36.5703125" style="148" customWidth="1"/>
    <col min="8311" max="8448" width="36.85546875" style="148"/>
    <col min="8449" max="8449" width="18.5703125" style="148" customWidth="1"/>
    <col min="8450" max="8458" width="31.42578125" style="148" customWidth="1"/>
    <col min="8459" max="8475" width="36.85546875" style="148" customWidth="1"/>
    <col min="8476" max="8476" width="37" style="148" customWidth="1"/>
    <col min="8477" max="8492" width="36.85546875" style="148" customWidth="1"/>
    <col min="8493" max="8493" width="37.140625" style="148" customWidth="1"/>
    <col min="8494" max="8495" width="36.85546875" style="148" customWidth="1"/>
    <col min="8496" max="8496" width="36.5703125" style="148" customWidth="1"/>
    <col min="8497" max="8498" width="36.85546875" style="148" customWidth="1"/>
    <col min="8499" max="8499" width="36.5703125" style="148" customWidth="1"/>
    <col min="8500" max="8500" width="37" style="148" customWidth="1"/>
    <col min="8501" max="8519" width="36.85546875" style="148" customWidth="1"/>
    <col min="8520" max="8520" width="37" style="148" customWidth="1"/>
    <col min="8521" max="8538" width="36.85546875" style="148" customWidth="1"/>
    <col min="8539" max="8539" width="36.5703125" style="148" customWidth="1"/>
    <col min="8540" max="8552" width="36.85546875" style="148" customWidth="1"/>
    <col min="8553" max="8553" width="36.5703125" style="148" customWidth="1"/>
    <col min="8554" max="8556" width="36.85546875" style="148" customWidth="1"/>
    <col min="8557" max="8557" width="36.5703125" style="148" customWidth="1"/>
    <col min="8558" max="8565" width="36.85546875" style="148" customWidth="1"/>
    <col min="8566" max="8566" width="36.5703125" style="148" customWidth="1"/>
    <col min="8567" max="8704" width="36.85546875" style="148"/>
    <col min="8705" max="8705" width="18.5703125" style="148" customWidth="1"/>
    <col min="8706" max="8714" width="31.42578125" style="148" customWidth="1"/>
    <col min="8715" max="8731" width="36.85546875" style="148" customWidth="1"/>
    <col min="8732" max="8732" width="37" style="148" customWidth="1"/>
    <col min="8733" max="8748" width="36.85546875" style="148" customWidth="1"/>
    <col min="8749" max="8749" width="37.140625" style="148" customWidth="1"/>
    <col min="8750" max="8751" width="36.85546875" style="148" customWidth="1"/>
    <col min="8752" max="8752" width="36.5703125" style="148" customWidth="1"/>
    <col min="8753" max="8754" width="36.85546875" style="148" customWidth="1"/>
    <col min="8755" max="8755" width="36.5703125" style="148" customWidth="1"/>
    <col min="8756" max="8756" width="37" style="148" customWidth="1"/>
    <col min="8757" max="8775" width="36.85546875" style="148" customWidth="1"/>
    <col min="8776" max="8776" width="37" style="148" customWidth="1"/>
    <col min="8777" max="8794" width="36.85546875" style="148" customWidth="1"/>
    <col min="8795" max="8795" width="36.5703125" style="148" customWidth="1"/>
    <col min="8796" max="8808" width="36.85546875" style="148" customWidth="1"/>
    <col min="8809" max="8809" width="36.5703125" style="148" customWidth="1"/>
    <col min="8810" max="8812" width="36.85546875" style="148" customWidth="1"/>
    <col min="8813" max="8813" width="36.5703125" style="148" customWidth="1"/>
    <col min="8814" max="8821" width="36.85546875" style="148" customWidth="1"/>
    <col min="8822" max="8822" width="36.5703125" style="148" customWidth="1"/>
    <col min="8823" max="8960" width="36.85546875" style="148"/>
    <col min="8961" max="8961" width="18.5703125" style="148" customWidth="1"/>
    <col min="8962" max="8970" width="31.42578125" style="148" customWidth="1"/>
    <col min="8971" max="8987" width="36.85546875" style="148" customWidth="1"/>
    <col min="8988" max="8988" width="37" style="148" customWidth="1"/>
    <col min="8989" max="9004" width="36.85546875" style="148" customWidth="1"/>
    <col min="9005" max="9005" width="37.140625" style="148" customWidth="1"/>
    <col min="9006" max="9007" width="36.85546875" style="148" customWidth="1"/>
    <col min="9008" max="9008" width="36.5703125" style="148" customWidth="1"/>
    <col min="9009" max="9010" width="36.85546875" style="148" customWidth="1"/>
    <col min="9011" max="9011" width="36.5703125" style="148" customWidth="1"/>
    <col min="9012" max="9012" width="37" style="148" customWidth="1"/>
    <col min="9013" max="9031" width="36.85546875" style="148" customWidth="1"/>
    <col min="9032" max="9032" width="37" style="148" customWidth="1"/>
    <col min="9033" max="9050" width="36.85546875" style="148" customWidth="1"/>
    <col min="9051" max="9051" width="36.5703125" style="148" customWidth="1"/>
    <col min="9052" max="9064" width="36.85546875" style="148" customWidth="1"/>
    <col min="9065" max="9065" width="36.5703125" style="148" customWidth="1"/>
    <col min="9066" max="9068" width="36.85546875" style="148" customWidth="1"/>
    <col min="9069" max="9069" width="36.5703125" style="148" customWidth="1"/>
    <col min="9070" max="9077" width="36.85546875" style="148" customWidth="1"/>
    <col min="9078" max="9078" width="36.5703125" style="148" customWidth="1"/>
    <col min="9079" max="9216" width="36.85546875" style="148"/>
    <col min="9217" max="9217" width="18.5703125" style="148" customWidth="1"/>
    <col min="9218" max="9226" width="31.42578125" style="148" customWidth="1"/>
    <col min="9227" max="9243" width="36.85546875" style="148" customWidth="1"/>
    <col min="9244" max="9244" width="37" style="148" customWidth="1"/>
    <col min="9245" max="9260" width="36.85546875" style="148" customWidth="1"/>
    <col min="9261" max="9261" width="37.140625" style="148" customWidth="1"/>
    <col min="9262" max="9263" width="36.85546875" style="148" customWidth="1"/>
    <col min="9264" max="9264" width="36.5703125" style="148" customWidth="1"/>
    <col min="9265" max="9266" width="36.85546875" style="148" customWidth="1"/>
    <col min="9267" max="9267" width="36.5703125" style="148" customWidth="1"/>
    <col min="9268" max="9268" width="37" style="148" customWidth="1"/>
    <col min="9269" max="9287" width="36.85546875" style="148" customWidth="1"/>
    <col min="9288" max="9288" width="37" style="148" customWidth="1"/>
    <col min="9289" max="9306" width="36.85546875" style="148" customWidth="1"/>
    <col min="9307" max="9307" width="36.5703125" style="148" customWidth="1"/>
    <col min="9308" max="9320" width="36.85546875" style="148" customWidth="1"/>
    <col min="9321" max="9321" width="36.5703125" style="148" customWidth="1"/>
    <col min="9322" max="9324" width="36.85546875" style="148" customWidth="1"/>
    <col min="9325" max="9325" width="36.5703125" style="148" customWidth="1"/>
    <col min="9326" max="9333" width="36.85546875" style="148" customWidth="1"/>
    <col min="9334" max="9334" width="36.5703125" style="148" customWidth="1"/>
    <col min="9335" max="9472" width="36.85546875" style="148"/>
    <col min="9473" max="9473" width="18.5703125" style="148" customWidth="1"/>
    <col min="9474" max="9482" width="31.42578125" style="148" customWidth="1"/>
    <col min="9483" max="9499" width="36.85546875" style="148" customWidth="1"/>
    <col min="9500" max="9500" width="37" style="148" customWidth="1"/>
    <col min="9501" max="9516" width="36.85546875" style="148" customWidth="1"/>
    <col min="9517" max="9517" width="37.140625" style="148" customWidth="1"/>
    <col min="9518" max="9519" width="36.85546875" style="148" customWidth="1"/>
    <col min="9520" max="9520" width="36.5703125" style="148" customWidth="1"/>
    <col min="9521" max="9522" width="36.85546875" style="148" customWidth="1"/>
    <col min="9523" max="9523" width="36.5703125" style="148" customWidth="1"/>
    <col min="9524" max="9524" width="37" style="148" customWidth="1"/>
    <col min="9525" max="9543" width="36.85546875" style="148" customWidth="1"/>
    <col min="9544" max="9544" width="37" style="148" customWidth="1"/>
    <col min="9545" max="9562" width="36.85546875" style="148" customWidth="1"/>
    <col min="9563" max="9563" width="36.5703125" style="148" customWidth="1"/>
    <col min="9564" max="9576" width="36.85546875" style="148" customWidth="1"/>
    <col min="9577" max="9577" width="36.5703125" style="148" customWidth="1"/>
    <col min="9578" max="9580" width="36.85546875" style="148" customWidth="1"/>
    <col min="9581" max="9581" width="36.5703125" style="148" customWidth="1"/>
    <col min="9582" max="9589" width="36.85546875" style="148" customWidth="1"/>
    <col min="9590" max="9590" width="36.5703125" style="148" customWidth="1"/>
    <col min="9591" max="9728" width="36.85546875" style="148"/>
    <col min="9729" max="9729" width="18.5703125" style="148" customWidth="1"/>
    <col min="9730" max="9738" width="31.42578125" style="148" customWidth="1"/>
    <col min="9739" max="9755" width="36.85546875" style="148" customWidth="1"/>
    <col min="9756" max="9756" width="37" style="148" customWidth="1"/>
    <col min="9757" max="9772" width="36.85546875" style="148" customWidth="1"/>
    <col min="9773" max="9773" width="37.140625" style="148" customWidth="1"/>
    <col min="9774" max="9775" width="36.85546875" style="148" customWidth="1"/>
    <col min="9776" max="9776" width="36.5703125" style="148" customWidth="1"/>
    <col min="9777" max="9778" width="36.85546875" style="148" customWidth="1"/>
    <col min="9779" max="9779" width="36.5703125" style="148" customWidth="1"/>
    <col min="9780" max="9780" width="37" style="148" customWidth="1"/>
    <col min="9781" max="9799" width="36.85546875" style="148" customWidth="1"/>
    <col min="9800" max="9800" width="37" style="148" customWidth="1"/>
    <col min="9801" max="9818" width="36.85546875" style="148" customWidth="1"/>
    <col min="9819" max="9819" width="36.5703125" style="148" customWidth="1"/>
    <col min="9820" max="9832" width="36.85546875" style="148" customWidth="1"/>
    <col min="9833" max="9833" width="36.5703125" style="148" customWidth="1"/>
    <col min="9834" max="9836" width="36.85546875" style="148" customWidth="1"/>
    <col min="9837" max="9837" width="36.5703125" style="148" customWidth="1"/>
    <col min="9838" max="9845" width="36.85546875" style="148" customWidth="1"/>
    <col min="9846" max="9846" width="36.5703125" style="148" customWidth="1"/>
    <col min="9847" max="9984" width="36.85546875" style="148"/>
    <col min="9985" max="9985" width="18.5703125" style="148" customWidth="1"/>
    <col min="9986" max="9994" width="31.42578125" style="148" customWidth="1"/>
    <col min="9995" max="10011" width="36.85546875" style="148" customWidth="1"/>
    <col min="10012" max="10012" width="37" style="148" customWidth="1"/>
    <col min="10013" max="10028" width="36.85546875" style="148" customWidth="1"/>
    <col min="10029" max="10029" width="37.140625" style="148" customWidth="1"/>
    <col min="10030" max="10031" width="36.85546875" style="148" customWidth="1"/>
    <col min="10032" max="10032" width="36.5703125" style="148" customWidth="1"/>
    <col min="10033" max="10034" width="36.85546875" style="148" customWidth="1"/>
    <col min="10035" max="10035" width="36.5703125" style="148" customWidth="1"/>
    <col min="10036" max="10036" width="37" style="148" customWidth="1"/>
    <col min="10037" max="10055" width="36.85546875" style="148" customWidth="1"/>
    <col min="10056" max="10056" width="37" style="148" customWidth="1"/>
    <col min="10057" max="10074" width="36.85546875" style="148" customWidth="1"/>
    <col min="10075" max="10075" width="36.5703125" style="148" customWidth="1"/>
    <col min="10076" max="10088" width="36.85546875" style="148" customWidth="1"/>
    <col min="10089" max="10089" width="36.5703125" style="148" customWidth="1"/>
    <col min="10090" max="10092" width="36.85546875" style="148" customWidth="1"/>
    <col min="10093" max="10093" width="36.5703125" style="148" customWidth="1"/>
    <col min="10094" max="10101" width="36.85546875" style="148" customWidth="1"/>
    <col min="10102" max="10102" width="36.5703125" style="148" customWidth="1"/>
    <col min="10103" max="10240" width="36.85546875" style="148"/>
    <col min="10241" max="10241" width="18.5703125" style="148" customWidth="1"/>
    <col min="10242" max="10250" width="31.42578125" style="148" customWidth="1"/>
    <col min="10251" max="10267" width="36.85546875" style="148" customWidth="1"/>
    <col min="10268" max="10268" width="37" style="148" customWidth="1"/>
    <col min="10269" max="10284" width="36.85546875" style="148" customWidth="1"/>
    <col min="10285" max="10285" width="37.140625" style="148" customWidth="1"/>
    <col min="10286" max="10287" width="36.85546875" style="148" customWidth="1"/>
    <col min="10288" max="10288" width="36.5703125" style="148" customWidth="1"/>
    <col min="10289" max="10290" width="36.85546875" style="148" customWidth="1"/>
    <col min="10291" max="10291" width="36.5703125" style="148" customWidth="1"/>
    <col min="10292" max="10292" width="37" style="148" customWidth="1"/>
    <col min="10293" max="10311" width="36.85546875" style="148" customWidth="1"/>
    <col min="10312" max="10312" width="37" style="148" customWidth="1"/>
    <col min="10313" max="10330" width="36.85546875" style="148" customWidth="1"/>
    <col min="10331" max="10331" width="36.5703125" style="148" customWidth="1"/>
    <col min="10332" max="10344" width="36.85546875" style="148" customWidth="1"/>
    <col min="10345" max="10345" width="36.5703125" style="148" customWidth="1"/>
    <col min="10346" max="10348" width="36.85546875" style="148" customWidth="1"/>
    <col min="10349" max="10349" width="36.5703125" style="148" customWidth="1"/>
    <col min="10350" max="10357" width="36.85546875" style="148" customWidth="1"/>
    <col min="10358" max="10358" width="36.5703125" style="148" customWidth="1"/>
    <col min="10359" max="10496" width="36.85546875" style="148"/>
    <col min="10497" max="10497" width="18.5703125" style="148" customWidth="1"/>
    <col min="10498" max="10506" width="31.42578125" style="148" customWidth="1"/>
    <col min="10507" max="10523" width="36.85546875" style="148" customWidth="1"/>
    <col min="10524" max="10524" width="37" style="148" customWidth="1"/>
    <col min="10525" max="10540" width="36.85546875" style="148" customWidth="1"/>
    <col min="10541" max="10541" width="37.140625" style="148" customWidth="1"/>
    <col min="10542" max="10543" width="36.85546875" style="148" customWidth="1"/>
    <col min="10544" max="10544" width="36.5703125" style="148" customWidth="1"/>
    <col min="10545" max="10546" width="36.85546875" style="148" customWidth="1"/>
    <col min="10547" max="10547" width="36.5703125" style="148" customWidth="1"/>
    <col min="10548" max="10548" width="37" style="148" customWidth="1"/>
    <col min="10549" max="10567" width="36.85546875" style="148" customWidth="1"/>
    <col min="10568" max="10568" width="37" style="148" customWidth="1"/>
    <col min="10569" max="10586" width="36.85546875" style="148" customWidth="1"/>
    <col min="10587" max="10587" width="36.5703125" style="148" customWidth="1"/>
    <col min="10588" max="10600" width="36.85546875" style="148" customWidth="1"/>
    <col min="10601" max="10601" width="36.5703125" style="148" customWidth="1"/>
    <col min="10602" max="10604" width="36.85546875" style="148" customWidth="1"/>
    <col min="10605" max="10605" width="36.5703125" style="148" customWidth="1"/>
    <col min="10606" max="10613" width="36.85546875" style="148" customWidth="1"/>
    <col min="10614" max="10614" width="36.5703125" style="148" customWidth="1"/>
    <col min="10615" max="10752" width="36.85546875" style="148"/>
    <col min="10753" max="10753" width="18.5703125" style="148" customWidth="1"/>
    <col min="10754" max="10762" width="31.42578125" style="148" customWidth="1"/>
    <col min="10763" max="10779" width="36.85546875" style="148" customWidth="1"/>
    <col min="10780" max="10780" width="37" style="148" customWidth="1"/>
    <col min="10781" max="10796" width="36.85546875" style="148" customWidth="1"/>
    <col min="10797" max="10797" width="37.140625" style="148" customWidth="1"/>
    <col min="10798" max="10799" width="36.85546875" style="148" customWidth="1"/>
    <col min="10800" max="10800" width="36.5703125" style="148" customWidth="1"/>
    <col min="10801" max="10802" width="36.85546875" style="148" customWidth="1"/>
    <col min="10803" max="10803" width="36.5703125" style="148" customWidth="1"/>
    <col min="10804" max="10804" width="37" style="148" customWidth="1"/>
    <col min="10805" max="10823" width="36.85546875" style="148" customWidth="1"/>
    <col min="10824" max="10824" width="37" style="148" customWidth="1"/>
    <col min="10825" max="10842" width="36.85546875" style="148" customWidth="1"/>
    <col min="10843" max="10843" width="36.5703125" style="148" customWidth="1"/>
    <col min="10844" max="10856" width="36.85546875" style="148" customWidth="1"/>
    <col min="10857" max="10857" width="36.5703125" style="148" customWidth="1"/>
    <col min="10858" max="10860" width="36.85546875" style="148" customWidth="1"/>
    <col min="10861" max="10861" width="36.5703125" style="148" customWidth="1"/>
    <col min="10862" max="10869" width="36.85546875" style="148" customWidth="1"/>
    <col min="10870" max="10870" width="36.5703125" style="148" customWidth="1"/>
    <col min="10871" max="11008" width="36.85546875" style="148"/>
    <col min="11009" max="11009" width="18.5703125" style="148" customWidth="1"/>
    <col min="11010" max="11018" width="31.42578125" style="148" customWidth="1"/>
    <col min="11019" max="11035" width="36.85546875" style="148" customWidth="1"/>
    <col min="11036" max="11036" width="37" style="148" customWidth="1"/>
    <col min="11037" max="11052" width="36.85546875" style="148" customWidth="1"/>
    <col min="11053" max="11053" width="37.140625" style="148" customWidth="1"/>
    <col min="11054" max="11055" width="36.85546875" style="148" customWidth="1"/>
    <col min="11056" max="11056" width="36.5703125" style="148" customWidth="1"/>
    <col min="11057" max="11058" width="36.85546875" style="148" customWidth="1"/>
    <col min="11059" max="11059" width="36.5703125" style="148" customWidth="1"/>
    <col min="11060" max="11060" width="37" style="148" customWidth="1"/>
    <col min="11061" max="11079" width="36.85546875" style="148" customWidth="1"/>
    <col min="11080" max="11080" width="37" style="148" customWidth="1"/>
    <col min="11081" max="11098" width="36.85546875" style="148" customWidth="1"/>
    <col min="11099" max="11099" width="36.5703125" style="148" customWidth="1"/>
    <col min="11100" max="11112" width="36.85546875" style="148" customWidth="1"/>
    <col min="11113" max="11113" width="36.5703125" style="148" customWidth="1"/>
    <col min="11114" max="11116" width="36.85546875" style="148" customWidth="1"/>
    <col min="11117" max="11117" width="36.5703125" style="148" customWidth="1"/>
    <col min="11118" max="11125" width="36.85546875" style="148" customWidth="1"/>
    <col min="11126" max="11126" width="36.5703125" style="148" customWidth="1"/>
    <col min="11127" max="11264" width="36.85546875" style="148"/>
    <col min="11265" max="11265" width="18.5703125" style="148" customWidth="1"/>
    <col min="11266" max="11274" width="31.42578125" style="148" customWidth="1"/>
    <col min="11275" max="11291" width="36.85546875" style="148" customWidth="1"/>
    <col min="11292" max="11292" width="37" style="148" customWidth="1"/>
    <col min="11293" max="11308" width="36.85546875" style="148" customWidth="1"/>
    <col min="11309" max="11309" width="37.140625" style="148" customWidth="1"/>
    <col min="11310" max="11311" width="36.85546875" style="148" customWidth="1"/>
    <col min="11312" max="11312" width="36.5703125" style="148" customWidth="1"/>
    <col min="11313" max="11314" width="36.85546875" style="148" customWidth="1"/>
    <col min="11315" max="11315" width="36.5703125" style="148" customWidth="1"/>
    <col min="11316" max="11316" width="37" style="148" customWidth="1"/>
    <col min="11317" max="11335" width="36.85546875" style="148" customWidth="1"/>
    <col min="11336" max="11336" width="37" style="148" customWidth="1"/>
    <col min="11337" max="11354" width="36.85546875" style="148" customWidth="1"/>
    <col min="11355" max="11355" width="36.5703125" style="148" customWidth="1"/>
    <col min="11356" max="11368" width="36.85546875" style="148" customWidth="1"/>
    <col min="11369" max="11369" width="36.5703125" style="148" customWidth="1"/>
    <col min="11370" max="11372" width="36.85546875" style="148" customWidth="1"/>
    <col min="11373" max="11373" width="36.5703125" style="148" customWidth="1"/>
    <col min="11374" max="11381" width="36.85546875" style="148" customWidth="1"/>
    <col min="11382" max="11382" width="36.5703125" style="148" customWidth="1"/>
    <col min="11383" max="11520" width="36.85546875" style="148"/>
    <col min="11521" max="11521" width="18.5703125" style="148" customWidth="1"/>
    <col min="11522" max="11530" width="31.42578125" style="148" customWidth="1"/>
    <col min="11531" max="11547" width="36.85546875" style="148" customWidth="1"/>
    <col min="11548" max="11548" width="37" style="148" customWidth="1"/>
    <col min="11549" max="11564" width="36.85546875" style="148" customWidth="1"/>
    <col min="11565" max="11565" width="37.140625" style="148" customWidth="1"/>
    <col min="11566" max="11567" width="36.85546875" style="148" customWidth="1"/>
    <col min="11568" max="11568" width="36.5703125" style="148" customWidth="1"/>
    <col min="11569" max="11570" width="36.85546875" style="148" customWidth="1"/>
    <col min="11571" max="11571" width="36.5703125" style="148" customWidth="1"/>
    <col min="11572" max="11572" width="37" style="148" customWidth="1"/>
    <col min="11573" max="11591" width="36.85546875" style="148" customWidth="1"/>
    <col min="11592" max="11592" width="37" style="148" customWidth="1"/>
    <col min="11593" max="11610" width="36.85546875" style="148" customWidth="1"/>
    <col min="11611" max="11611" width="36.5703125" style="148" customWidth="1"/>
    <col min="11612" max="11624" width="36.85546875" style="148" customWidth="1"/>
    <col min="11625" max="11625" width="36.5703125" style="148" customWidth="1"/>
    <col min="11626" max="11628" width="36.85546875" style="148" customWidth="1"/>
    <col min="11629" max="11629" width="36.5703125" style="148" customWidth="1"/>
    <col min="11630" max="11637" width="36.85546875" style="148" customWidth="1"/>
    <col min="11638" max="11638" width="36.5703125" style="148" customWidth="1"/>
    <col min="11639" max="11776" width="36.85546875" style="148"/>
    <col min="11777" max="11777" width="18.5703125" style="148" customWidth="1"/>
    <col min="11778" max="11786" width="31.42578125" style="148" customWidth="1"/>
    <col min="11787" max="11803" width="36.85546875" style="148" customWidth="1"/>
    <col min="11804" max="11804" width="37" style="148" customWidth="1"/>
    <col min="11805" max="11820" width="36.85546875" style="148" customWidth="1"/>
    <col min="11821" max="11821" width="37.140625" style="148" customWidth="1"/>
    <col min="11822" max="11823" width="36.85546875" style="148" customWidth="1"/>
    <col min="11824" max="11824" width="36.5703125" style="148" customWidth="1"/>
    <col min="11825" max="11826" width="36.85546875" style="148" customWidth="1"/>
    <col min="11827" max="11827" width="36.5703125" style="148" customWidth="1"/>
    <col min="11828" max="11828" width="37" style="148" customWidth="1"/>
    <col min="11829" max="11847" width="36.85546875" style="148" customWidth="1"/>
    <col min="11848" max="11848" width="37" style="148" customWidth="1"/>
    <col min="11849" max="11866" width="36.85546875" style="148" customWidth="1"/>
    <col min="11867" max="11867" width="36.5703125" style="148" customWidth="1"/>
    <col min="11868" max="11880" width="36.85546875" style="148" customWidth="1"/>
    <col min="11881" max="11881" width="36.5703125" style="148" customWidth="1"/>
    <col min="11882" max="11884" width="36.85546875" style="148" customWidth="1"/>
    <col min="11885" max="11885" width="36.5703125" style="148" customWidth="1"/>
    <col min="11886" max="11893" width="36.85546875" style="148" customWidth="1"/>
    <col min="11894" max="11894" width="36.5703125" style="148" customWidth="1"/>
    <col min="11895" max="12032" width="36.85546875" style="148"/>
    <col min="12033" max="12033" width="18.5703125" style="148" customWidth="1"/>
    <col min="12034" max="12042" width="31.42578125" style="148" customWidth="1"/>
    <col min="12043" max="12059" width="36.85546875" style="148" customWidth="1"/>
    <col min="12060" max="12060" width="37" style="148" customWidth="1"/>
    <col min="12061" max="12076" width="36.85546875" style="148" customWidth="1"/>
    <col min="12077" max="12077" width="37.140625" style="148" customWidth="1"/>
    <col min="12078" max="12079" width="36.85546875" style="148" customWidth="1"/>
    <col min="12080" max="12080" width="36.5703125" style="148" customWidth="1"/>
    <col min="12081" max="12082" width="36.85546875" style="148" customWidth="1"/>
    <col min="12083" max="12083" width="36.5703125" style="148" customWidth="1"/>
    <col min="12084" max="12084" width="37" style="148" customWidth="1"/>
    <col min="12085" max="12103" width="36.85546875" style="148" customWidth="1"/>
    <col min="12104" max="12104" width="37" style="148" customWidth="1"/>
    <col min="12105" max="12122" width="36.85546875" style="148" customWidth="1"/>
    <col min="12123" max="12123" width="36.5703125" style="148" customWidth="1"/>
    <col min="12124" max="12136" width="36.85546875" style="148" customWidth="1"/>
    <col min="12137" max="12137" width="36.5703125" style="148" customWidth="1"/>
    <col min="12138" max="12140" width="36.85546875" style="148" customWidth="1"/>
    <col min="12141" max="12141" width="36.5703125" style="148" customWidth="1"/>
    <col min="12142" max="12149" width="36.85546875" style="148" customWidth="1"/>
    <col min="12150" max="12150" width="36.5703125" style="148" customWidth="1"/>
    <col min="12151" max="12288" width="36.85546875" style="148"/>
    <col min="12289" max="12289" width="18.5703125" style="148" customWidth="1"/>
    <col min="12290" max="12298" width="31.42578125" style="148" customWidth="1"/>
    <col min="12299" max="12315" width="36.85546875" style="148" customWidth="1"/>
    <col min="12316" max="12316" width="37" style="148" customWidth="1"/>
    <col min="12317" max="12332" width="36.85546875" style="148" customWidth="1"/>
    <col min="12333" max="12333" width="37.140625" style="148" customWidth="1"/>
    <col min="12334" max="12335" width="36.85546875" style="148" customWidth="1"/>
    <col min="12336" max="12336" width="36.5703125" style="148" customWidth="1"/>
    <col min="12337" max="12338" width="36.85546875" style="148" customWidth="1"/>
    <col min="12339" max="12339" width="36.5703125" style="148" customWidth="1"/>
    <col min="12340" max="12340" width="37" style="148" customWidth="1"/>
    <col min="12341" max="12359" width="36.85546875" style="148" customWidth="1"/>
    <col min="12360" max="12360" width="37" style="148" customWidth="1"/>
    <col min="12361" max="12378" width="36.85546875" style="148" customWidth="1"/>
    <col min="12379" max="12379" width="36.5703125" style="148" customWidth="1"/>
    <col min="12380" max="12392" width="36.85546875" style="148" customWidth="1"/>
    <col min="12393" max="12393" width="36.5703125" style="148" customWidth="1"/>
    <col min="12394" max="12396" width="36.85546875" style="148" customWidth="1"/>
    <col min="12397" max="12397" width="36.5703125" style="148" customWidth="1"/>
    <col min="12398" max="12405" width="36.85546875" style="148" customWidth="1"/>
    <col min="12406" max="12406" width="36.5703125" style="148" customWidth="1"/>
    <col min="12407" max="12544" width="36.85546875" style="148"/>
    <col min="12545" max="12545" width="18.5703125" style="148" customWidth="1"/>
    <col min="12546" max="12554" width="31.42578125" style="148" customWidth="1"/>
    <col min="12555" max="12571" width="36.85546875" style="148" customWidth="1"/>
    <col min="12572" max="12572" width="37" style="148" customWidth="1"/>
    <col min="12573" max="12588" width="36.85546875" style="148" customWidth="1"/>
    <col min="12589" max="12589" width="37.140625" style="148" customWidth="1"/>
    <col min="12590" max="12591" width="36.85546875" style="148" customWidth="1"/>
    <col min="12592" max="12592" width="36.5703125" style="148" customWidth="1"/>
    <col min="12593" max="12594" width="36.85546875" style="148" customWidth="1"/>
    <col min="12595" max="12595" width="36.5703125" style="148" customWidth="1"/>
    <col min="12596" max="12596" width="37" style="148" customWidth="1"/>
    <col min="12597" max="12615" width="36.85546875" style="148" customWidth="1"/>
    <col min="12616" max="12616" width="37" style="148" customWidth="1"/>
    <col min="12617" max="12634" width="36.85546875" style="148" customWidth="1"/>
    <col min="12635" max="12635" width="36.5703125" style="148" customWidth="1"/>
    <col min="12636" max="12648" width="36.85546875" style="148" customWidth="1"/>
    <col min="12649" max="12649" width="36.5703125" style="148" customWidth="1"/>
    <col min="12650" max="12652" width="36.85546875" style="148" customWidth="1"/>
    <col min="12653" max="12653" width="36.5703125" style="148" customWidth="1"/>
    <col min="12654" max="12661" width="36.85546875" style="148" customWidth="1"/>
    <col min="12662" max="12662" width="36.5703125" style="148" customWidth="1"/>
    <col min="12663" max="12800" width="36.85546875" style="148"/>
    <col min="12801" max="12801" width="18.5703125" style="148" customWidth="1"/>
    <col min="12802" max="12810" width="31.42578125" style="148" customWidth="1"/>
    <col min="12811" max="12827" width="36.85546875" style="148" customWidth="1"/>
    <col min="12828" max="12828" width="37" style="148" customWidth="1"/>
    <col min="12829" max="12844" width="36.85546875" style="148" customWidth="1"/>
    <col min="12845" max="12845" width="37.140625" style="148" customWidth="1"/>
    <col min="12846" max="12847" width="36.85546875" style="148" customWidth="1"/>
    <col min="12848" max="12848" width="36.5703125" style="148" customWidth="1"/>
    <col min="12849" max="12850" width="36.85546875" style="148" customWidth="1"/>
    <col min="12851" max="12851" width="36.5703125" style="148" customWidth="1"/>
    <col min="12852" max="12852" width="37" style="148" customWidth="1"/>
    <col min="12853" max="12871" width="36.85546875" style="148" customWidth="1"/>
    <col min="12872" max="12872" width="37" style="148" customWidth="1"/>
    <col min="12873" max="12890" width="36.85546875" style="148" customWidth="1"/>
    <col min="12891" max="12891" width="36.5703125" style="148" customWidth="1"/>
    <col min="12892" max="12904" width="36.85546875" style="148" customWidth="1"/>
    <col min="12905" max="12905" width="36.5703125" style="148" customWidth="1"/>
    <col min="12906" max="12908" width="36.85546875" style="148" customWidth="1"/>
    <col min="12909" max="12909" width="36.5703125" style="148" customWidth="1"/>
    <col min="12910" max="12917" width="36.85546875" style="148" customWidth="1"/>
    <col min="12918" max="12918" width="36.5703125" style="148" customWidth="1"/>
    <col min="12919" max="13056" width="36.85546875" style="148"/>
    <col min="13057" max="13057" width="18.5703125" style="148" customWidth="1"/>
    <col min="13058" max="13066" width="31.42578125" style="148" customWidth="1"/>
    <col min="13067" max="13083" width="36.85546875" style="148" customWidth="1"/>
    <col min="13084" max="13084" width="37" style="148" customWidth="1"/>
    <col min="13085" max="13100" width="36.85546875" style="148" customWidth="1"/>
    <col min="13101" max="13101" width="37.140625" style="148" customWidth="1"/>
    <col min="13102" max="13103" width="36.85546875" style="148" customWidth="1"/>
    <col min="13104" max="13104" width="36.5703125" style="148" customWidth="1"/>
    <col min="13105" max="13106" width="36.85546875" style="148" customWidth="1"/>
    <col min="13107" max="13107" width="36.5703125" style="148" customWidth="1"/>
    <col min="13108" max="13108" width="37" style="148" customWidth="1"/>
    <col min="13109" max="13127" width="36.85546875" style="148" customWidth="1"/>
    <col min="13128" max="13128" width="37" style="148" customWidth="1"/>
    <col min="13129" max="13146" width="36.85546875" style="148" customWidth="1"/>
    <col min="13147" max="13147" width="36.5703125" style="148" customWidth="1"/>
    <col min="13148" max="13160" width="36.85546875" style="148" customWidth="1"/>
    <col min="13161" max="13161" width="36.5703125" style="148" customWidth="1"/>
    <col min="13162" max="13164" width="36.85546875" style="148" customWidth="1"/>
    <col min="13165" max="13165" width="36.5703125" style="148" customWidth="1"/>
    <col min="13166" max="13173" width="36.85546875" style="148" customWidth="1"/>
    <col min="13174" max="13174" width="36.5703125" style="148" customWidth="1"/>
    <col min="13175" max="13312" width="36.85546875" style="148"/>
    <col min="13313" max="13313" width="18.5703125" style="148" customWidth="1"/>
    <col min="13314" max="13322" width="31.42578125" style="148" customWidth="1"/>
    <col min="13323" max="13339" width="36.85546875" style="148" customWidth="1"/>
    <col min="13340" max="13340" width="37" style="148" customWidth="1"/>
    <col min="13341" max="13356" width="36.85546875" style="148" customWidth="1"/>
    <col min="13357" max="13357" width="37.140625" style="148" customWidth="1"/>
    <col min="13358" max="13359" width="36.85546875" style="148" customWidth="1"/>
    <col min="13360" max="13360" width="36.5703125" style="148" customWidth="1"/>
    <col min="13361" max="13362" width="36.85546875" style="148" customWidth="1"/>
    <col min="13363" max="13363" width="36.5703125" style="148" customWidth="1"/>
    <col min="13364" max="13364" width="37" style="148" customWidth="1"/>
    <col min="13365" max="13383" width="36.85546875" style="148" customWidth="1"/>
    <col min="13384" max="13384" width="37" style="148" customWidth="1"/>
    <col min="13385" max="13402" width="36.85546875" style="148" customWidth="1"/>
    <col min="13403" max="13403" width="36.5703125" style="148" customWidth="1"/>
    <col min="13404" max="13416" width="36.85546875" style="148" customWidth="1"/>
    <col min="13417" max="13417" width="36.5703125" style="148" customWidth="1"/>
    <col min="13418" max="13420" width="36.85546875" style="148" customWidth="1"/>
    <col min="13421" max="13421" width="36.5703125" style="148" customWidth="1"/>
    <col min="13422" max="13429" width="36.85546875" style="148" customWidth="1"/>
    <col min="13430" max="13430" width="36.5703125" style="148" customWidth="1"/>
    <col min="13431" max="13568" width="36.85546875" style="148"/>
    <col min="13569" max="13569" width="18.5703125" style="148" customWidth="1"/>
    <col min="13570" max="13578" width="31.42578125" style="148" customWidth="1"/>
    <col min="13579" max="13595" width="36.85546875" style="148" customWidth="1"/>
    <col min="13596" max="13596" width="37" style="148" customWidth="1"/>
    <col min="13597" max="13612" width="36.85546875" style="148" customWidth="1"/>
    <col min="13613" max="13613" width="37.140625" style="148" customWidth="1"/>
    <col min="13614" max="13615" width="36.85546875" style="148" customWidth="1"/>
    <col min="13616" max="13616" width="36.5703125" style="148" customWidth="1"/>
    <col min="13617" max="13618" width="36.85546875" style="148" customWidth="1"/>
    <col min="13619" max="13619" width="36.5703125" style="148" customWidth="1"/>
    <col min="13620" max="13620" width="37" style="148" customWidth="1"/>
    <col min="13621" max="13639" width="36.85546875" style="148" customWidth="1"/>
    <col min="13640" max="13640" width="37" style="148" customWidth="1"/>
    <col min="13641" max="13658" width="36.85546875" style="148" customWidth="1"/>
    <col min="13659" max="13659" width="36.5703125" style="148" customWidth="1"/>
    <col min="13660" max="13672" width="36.85546875" style="148" customWidth="1"/>
    <col min="13673" max="13673" width="36.5703125" style="148" customWidth="1"/>
    <col min="13674" max="13676" width="36.85546875" style="148" customWidth="1"/>
    <col min="13677" max="13677" width="36.5703125" style="148" customWidth="1"/>
    <col min="13678" max="13685" width="36.85546875" style="148" customWidth="1"/>
    <col min="13686" max="13686" width="36.5703125" style="148" customWidth="1"/>
    <col min="13687" max="13824" width="36.85546875" style="148"/>
    <col min="13825" max="13825" width="18.5703125" style="148" customWidth="1"/>
    <col min="13826" max="13834" width="31.42578125" style="148" customWidth="1"/>
    <col min="13835" max="13851" width="36.85546875" style="148" customWidth="1"/>
    <col min="13852" max="13852" width="37" style="148" customWidth="1"/>
    <col min="13853" max="13868" width="36.85546875" style="148" customWidth="1"/>
    <col min="13869" max="13869" width="37.140625" style="148" customWidth="1"/>
    <col min="13870" max="13871" width="36.85546875" style="148" customWidth="1"/>
    <col min="13872" max="13872" width="36.5703125" style="148" customWidth="1"/>
    <col min="13873" max="13874" width="36.85546875" style="148" customWidth="1"/>
    <col min="13875" max="13875" width="36.5703125" style="148" customWidth="1"/>
    <col min="13876" max="13876" width="37" style="148" customWidth="1"/>
    <col min="13877" max="13895" width="36.85546875" style="148" customWidth="1"/>
    <col min="13896" max="13896" width="37" style="148" customWidth="1"/>
    <col min="13897" max="13914" width="36.85546875" style="148" customWidth="1"/>
    <col min="13915" max="13915" width="36.5703125" style="148" customWidth="1"/>
    <col min="13916" max="13928" width="36.85546875" style="148" customWidth="1"/>
    <col min="13929" max="13929" width="36.5703125" style="148" customWidth="1"/>
    <col min="13930" max="13932" width="36.85546875" style="148" customWidth="1"/>
    <col min="13933" max="13933" width="36.5703125" style="148" customWidth="1"/>
    <col min="13934" max="13941" width="36.85546875" style="148" customWidth="1"/>
    <col min="13942" max="13942" width="36.5703125" style="148" customWidth="1"/>
    <col min="13943" max="14080" width="36.85546875" style="148"/>
    <col min="14081" max="14081" width="18.5703125" style="148" customWidth="1"/>
    <col min="14082" max="14090" width="31.42578125" style="148" customWidth="1"/>
    <col min="14091" max="14107" width="36.85546875" style="148" customWidth="1"/>
    <col min="14108" max="14108" width="37" style="148" customWidth="1"/>
    <col min="14109" max="14124" width="36.85546875" style="148" customWidth="1"/>
    <col min="14125" max="14125" width="37.140625" style="148" customWidth="1"/>
    <col min="14126" max="14127" width="36.85546875" style="148" customWidth="1"/>
    <col min="14128" max="14128" width="36.5703125" style="148" customWidth="1"/>
    <col min="14129" max="14130" width="36.85546875" style="148" customWidth="1"/>
    <col min="14131" max="14131" width="36.5703125" style="148" customWidth="1"/>
    <col min="14132" max="14132" width="37" style="148" customWidth="1"/>
    <col min="14133" max="14151" width="36.85546875" style="148" customWidth="1"/>
    <col min="14152" max="14152" width="37" style="148" customWidth="1"/>
    <col min="14153" max="14170" width="36.85546875" style="148" customWidth="1"/>
    <col min="14171" max="14171" width="36.5703125" style="148" customWidth="1"/>
    <col min="14172" max="14184" width="36.85546875" style="148" customWidth="1"/>
    <col min="14185" max="14185" width="36.5703125" style="148" customWidth="1"/>
    <col min="14186" max="14188" width="36.85546875" style="148" customWidth="1"/>
    <col min="14189" max="14189" width="36.5703125" style="148" customWidth="1"/>
    <col min="14190" max="14197" width="36.85546875" style="148" customWidth="1"/>
    <col min="14198" max="14198" width="36.5703125" style="148" customWidth="1"/>
    <col min="14199" max="14336" width="36.85546875" style="148"/>
    <col min="14337" max="14337" width="18.5703125" style="148" customWidth="1"/>
    <col min="14338" max="14346" width="31.42578125" style="148" customWidth="1"/>
    <col min="14347" max="14363" width="36.85546875" style="148" customWidth="1"/>
    <col min="14364" max="14364" width="37" style="148" customWidth="1"/>
    <col min="14365" max="14380" width="36.85546875" style="148" customWidth="1"/>
    <col min="14381" max="14381" width="37.140625" style="148" customWidth="1"/>
    <col min="14382" max="14383" width="36.85546875" style="148" customWidth="1"/>
    <col min="14384" max="14384" width="36.5703125" style="148" customWidth="1"/>
    <col min="14385" max="14386" width="36.85546875" style="148" customWidth="1"/>
    <col min="14387" max="14387" width="36.5703125" style="148" customWidth="1"/>
    <col min="14388" max="14388" width="37" style="148" customWidth="1"/>
    <col min="14389" max="14407" width="36.85546875" style="148" customWidth="1"/>
    <col min="14408" max="14408" width="37" style="148" customWidth="1"/>
    <col min="14409" max="14426" width="36.85546875" style="148" customWidth="1"/>
    <col min="14427" max="14427" width="36.5703125" style="148" customWidth="1"/>
    <col min="14428" max="14440" width="36.85546875" style="148" customWidth="1"/>
    <col min="14441" max="14441" width="36.5703125" style="148" customWidth="1"/>
    <col min="14442" max="14444" width="36.85546875" style="148" customWidth="1"/>
    <col min="14445" max="14445" width="36.5703125" style="148" customWidth="1"/>
    <col min="14446" max="14453" width="36.85546875" style="148" customWidth="1"/>
    <col min="14454" max="14454" width="36.5703125" style="148" customWidth="1"/>
    <col min="14455" max="14592" width="36.85546875" style="148"/>
    <col min="14593" max="14593" width="18.5703125" style="148" customWidth="1"/>
    <col min="14594" max="14602" width="31.42578125" style="148" customWidth="1"/>
    <col min="14603" max="14619" width="36.85546875" style="148" customWidth="1"/>
    <col min="14620" max="14620" width="37" style="148" customWidth="1"/>
    <col min="14621" max="14636" width="36.85546875" style="148" customWidth="1"/>
    <col min="14637" max="14637" width="37.140625" style="148" customWidth="1"/>
    <col min="14638" max="14639" width="36.85546875" style="148" customWidth="1"/>
    <col min="14640" max="14640" width="36.5703125" style="148" customWidth="1"/>
    <col min="14641" max="14642" width="36.85546875" style="148" customWidth="1"/>
    <col min="14643" max="14643" width="36.5703125" style="148" customWidth="1"/>
    <col min="14644" max="14644" width="37" style="148" customWidth="1"/>
    <col min="14645" max="14663" width="36.85546875" style="148" customWidth="1"/>
    <col min="14664" max="14664" width="37" style="148" customWidth="1"/>
    <col min="14665" max="14682" width="36.85546875" style="148" customWidth="1"/>
    <col min="14683" max="14683" width="36.5703125" style="148" customWidth="1"/>
    <col min="14684" max="14696" width="36.85546875" style="148" customWidth="1"/>
    <col min="14697" max="14697" width="36.5703125" style="148" customWidth="1"/>
    <col min="14698" max="14700" width="36.85546875" style="148" customWidth="1"/>
    <col min="14701" max="14701" width="36.5703125" style="148" customWidth="1"/>
    <col min="14702" max="14709" width="36.85546875" style="148" customWidth="1"/>
    <col min="14710" max="14710" width="36.5703125" style="148" customWidth="1"/>
    <col min="14711" max="14848" width="36.85546875" style="148"/>
    <col min="14849" max="14849" width="18.5703125" style="148" customWidth="1"/>
    <col min="14850" max="14858" width="31.42578125" style="148" customWidth="1"/>
    <col min="14859" max="14875" width="36.85546875" style="148" customWidth="1"/>
    <col min="14876" max="14876" width="37" style="148" customWidth="1"/>
    <col min="14877" max="14892" width="36.85546875" style="148" customWidth="1"/>
    <col min="14893" max="14893" width="37.140625" style="148" customWidth="1"/>
    <col min="14894" max="14895" width="36.85546875" style="148" customWidth="1"/>
    <col min="14896" max="14896" width="36.5703125" style="148" customWidth="1"/>
    <col min="14897" max="14898" width="36.85546875" style="148" customWidth="1"/>
    <col min="14899" max="14899" width="36.5703125" style="148" customWidth="1"/>
    <col min="14900" max="14900" width="37" style="148" customWidth="1"/>
    <col min="14901" max="14919" width="36.85546875" style="148" customWidth="1"/>
    <col min="14920" max="14920" width="37" style="148" customWidth="1"/>
    <col min="14921" max="14938" width="36.85546875" style="148" customWidth="1"/>
    <col min="14939" max="14939" width="36.5703125" style="148" customWidth="1"/>
    <col min="14940" max="14952" width="36.85546875" style="148" customWidth="1"/>
    <col min="14953" max="14953" width="36.5703125" style="148" customWidth="1"/>
    <col min="14954" max="14956" width="36.85546875" style="148" customWidth="1"/>
    <col min="14957" max="14957" width="36.5703125" style="148" customWidth="1"/>
    <col min="14958" max="14965" width="36.85546875" style="148" customWidth="1"/>
    <col min="14966" max="14966" width="36.5703125" style="148" customWidth="1"/>
    <col min="14967" max="15104" width="36.85546875" style="148"/>
    <col min="15105" max="15105" width="18.5703125" style="148" customWidth="1"/>
    <col min="15106" max="15114" width="31.42578125" style="148" customWidth="1"/>
    <col min="15115" max="15131" width="36.85546875" style="148" customWidth="1"/>
    <col min="15132" max="15132" width="37" style="148" customWidth="1"/>
    <col min="15133" max="15148" width="36.85546875" style="148" customWidth="1"/>
    <col min="15149" max="15149" width="37.140625" style="148" customWidth="1"/>
    <col min="15150" max="15151" width="36.85546875" style="148" customWidth="1"/>
    <col min="15152" max="15152" width="36.5703125" style="148" customWidth="1"/>
    <col min="15153" max="15154" width="36.85546875" style="148" customWidth="1"/>
    <col min="15155" max="15155" width="36.5703125" style="148" customWidth="1"/>
    <col min="15156" max="15156" width="37" style="148" customWidth="1"/>
    <col min="15157" max="15175" width="36.85546875" style="148" customWidth="1"/>
    <col min="15176" max="15176" width="37" style="148" customWidth="1"/>
    <col min="15177" max="15194" width="36.85546875" style="148" customWidth="1"/>
    <col min="15195" max="15195" width="36.5703125" style="148" customWidth="1"/>
    <col min="15196" max="15208" width="36.85546875" style="148" customWidth="1"/>
    <col min="15209" max="15209" width="36.5703125" style="148" customWidth="1"/>
    <col min="15210" max="15212" width="36.85546875" style="148" customWidth="1"/>
    <col min="15213" max="15213" width="36.5703125" style="148" customWidth="1"/>
    <col min="15214" max="15221" width="36.85546875" style="148" customWidth="1"/>
    <col min="15222" max="15222" width="36.5703125" style="148" customWidth="1"/>
    <col min="15223" max="15360" width="36.85546875" style="148"/>
    <col min="15361" max="15361" width="18.5703125" style="148" customWidth="1"/>
    <col min="15362" max="15370" width="31.42578125" style="148" customWidth="1"/>
    <col min="15371" max="15387" width="36.85546875" style="148" customWidth="1"/>
    <col min="15388" max="15388" width="37" style="148" customWidth="1"/>
    <col min="15389" max="15404" width="36.85546875" style="148" customWidth="1"/>
    <col min="15405" max="15405" width="37.140625" style="148" customWidth="1"/>
    <col min="15406" max="15407" width="36.85546875" style="148" customWidth="1"/>
    <col min="15408" max="15408" width="36.5703125" style="148" customWidth="1"/>
    <col min="15409" max="15410" width="36.85546875" style="148" customWidth="1"/>
    <col min="15411" max="15411" width="36.5703125" style="148" customWidth="1"/>
    <col min="15412" max="15412" width="37" style="148" customWidth="1"/>
    <col min="15413" max="15431" width="36.85546875" style="148" customWidth="1"/>
    <col min="15432" max="15432" width="37" style="148" customWidth="1"/>
    <col min="15433" max="15450" width="36.85546875" style="148" customWidth="1"/>
    <col min="15451" max="15451" width="36.5703125" style="148" customWidth="1"/>
    <col min="15452" max="15464" width="36.85546875" style="148" customWidth="1"/>
    <col min="15465" max="15465" width="36.5703125" style="148" customWidth="1"/>
    <col min="15466" max="15468" width="36.85546875" style="148" customWidth="1"/>
    <col min="15469" max="15469" width="36.5703125" style="148" customWidth="1"/>
    <col min="15470" max="15477" width="36.85546875" style="148" customWidth="1"/>
    <col min="15478" max="15478" width="36.5703125" style="148" customWidth="1"/>
    <col min="15479" max="15616" width="36.85546875" style="148"/>
    <col min="15617" max="15617" width="18.5703125" style="148" customWidth="1"/>
    <col min="15618" max="15626" width="31.42578125" style="148" customWidth="1"/>
    <col min="15627" max="15643" width="36.85546875" style="148" customWidth="1"/>
    <col min="15644" max="15644" width="37" style="148" customWidth="1"/>
    <col min="15645" max="15660" width="36.85546875" style="148" customWidth="1"/>
    <col min="15661" max="15661" width="37.140625" style="148" customWidth="1"/>
    <col min="15662" max="15663" width="36.85546875" style="148" customWidth="1"/>
    <col min="15664" max="15664" width="36.5703125" style="148" customWidth="1"/>
    <col min="15665" max="15666" width="36.85546875" style="148" customWidth="1"/>
    <col min="15667" max="15667" width="36.5703125" style="148" customWidth="1"/>
    <col min="15668" max="15668" width="37" style="148" customWidth="1"/>
    <col min="15669" max="15687" width="36.85546875" style="148" customWidth="1"/>
    <col min="15688" max="15688" width="37" style="148" customWidth="1"/>
    <col min="15689" max="15706" width="36.85546875" style="148" customWidth="1"/>
    <col min="15707" max="15707" width="36.5703125" style="148" customWidth="1"/>
    <col min="15708" max="15720" width="36.85546875" style="148" customWidth="1"/>
    <col min="15721" max="15721" width="36.5703125" style="148" customWidth="1"/>
    <col min="15722" max="15724" width="36.85546875" style="148" customWidth="1"/>
    <col min="15725" max="15725" width="36.5703125" style="148" customWidth="1"/>
    <col min="15726" max="15733" width="36.85546875" style="148" customWidth="1"/>
    <col min="15734" max="15734" width="36.5703125" style="148" customWidth="1"/>
    <col min="15735" max="15872" width="36.85546875" style="148"/>
    <col min="15873" max="15873" width="18.5703125" style="148" customWidth="1"/>
    <col min="15874" max="15882" width="31.42578125" style="148" customWidth="1"/>
    <col min="15883" max="15899" width="36.85546875" style="148" customWidth="1"/>
    <col min="15900" max="15900" width="37" style="148" customWidth="1"/>
    <col min="15901" max="15916" width="36.85546875" style="148" customWidth="1"/>
    <col min="15917" max="15917" width="37.140625" style="148" customWidth="1"/>
    <col min="15918" max="15919" width="36.85546875" style="148" customWidth="1"/>
    <col min="15920" max="15920" width="36.5703125" style="148" customWidth="1"/>
    <col min="15921" max="15922" width="36.85546875" style="148" customWidth="1"/>
    <col min="15923" max="15923" width="36.5703125" style="148" customWidth="1"/>
    <col min="15924" max="15924" width="37" style="148" customWidth="1"/>
    <col min="15925" max="15943" width="36.85546875" style="148" customWidth="1"/>
    <col min="15944" max="15944" width="37" style="148" customWidth="1"/>
    <col min="15945" max="15962" width="36.85546875" style="148" customWidth="1"/>
    <col min="15963" max="15963" width="36.5703125" style="148" customWidth="1"/>
    <col min="15964" max="15976" width="36.85546875" style="148" customWidth="1"/>
    <col min="15977" max="15977" width="36.5703125" style="148" customWidth="1"/>
    <col min="15978" max="15980" width="36.85546875" style="148" customWidth="1"/>
    <col min="15981" max="15981" width="36.5703125" style="148" customWidth="1"/>
    <col min="15982" max="15989" width="36.85546875" style="148" customWidth="1"/>
    <col min="15990" max="15990" width="36.5703125" style="148" customWidth="1"/>
    <col min="15991" max="16128" width="36.85546875" style="148"/>
    <col min="16129" max="16129" width="18.5703125" style="148" customWidth="1"/>
    <col min="16130" max="16138" width="31.42578125" style="148" customWidth="1"/>
    <col min="16139" max="16155" width="36.85546875" style="148" customWidth="1"/>
    <col min="16156" max="16156" width="37" style="148" customWidth="1"/>
    <col min="16157" max="16172" width="36.85546875" style="148" customWidth="1"/>
    <col min="16173" max="16173" width="37.140625" style="148" customWidth="1"/>
    <col min="16174" max="16175" width="36.85546875" style="148" customWidth="1"/>
    <col min="16176" max="16176" width="36.5703125" style="148" customWidth="1"/>
    <col min="16177" max="16178" width="36.85546875" style="148" customWidth="1"/>
    <col min="16179" max="16179" width="36.5703125" style="148" customWidth="1"/>
    <col min="16180" max="16180" width="37" style="148" customWidth="1"/>
    <col min="16181" max="16199" width="36.85546875" style="148" customWidth="1"/>
    <col min="16200" max="16200" width="37" style="148" customWidth="1"/>
    <col min="16201" max="16218" width="36.85546875" style="148" customWidth="1"/>
    <col min="16219" max="16219" width="36.5703125" style="148" customWidth="1"/>
    <col min="16220" max="16232" width="36.85546875" style="148" customWidth="1"/>
    <col min="16233" max="16233" width="36.5703125" style="148" customWidth="1"/>
    <col min="16234" max="16236" width="36.85546875" style="148" customWidth="1"/>
    <col min="16237" max="16237" width="36.5703125" style="148" customWidth="1"/>
    <col min="16238" max="16245" width="36.85546875" style="148" customWidth="1"/>
    <col min="16246" max="16246" width="36.5703125" style="148" customWidth="1"/>
    <col min="16247" max="16384" width="36.85546875" style="148"/>
  </cols>
  <sheetData>
    <row r="1" spans="1:245" s="93" customFormat="1" ht="12.75" customHeight="1" x14ac:dyDescent="0.25">
      <c r="A1" s="89" t="s">
        <v>113</v>
      </c>
      <c r="B1" s="90"/>
      <c r="C1" s="91"/>
      <c r="D1" s="91"/>
      <c r="E1" s="91"/>
      <c r="F1" s="91"/>
      <c r="G1" s="91"/>
      <c r="H1" s="91"/>
      <c r="I1" s="91"/>
      <c r="J1" s="91"/>
      <c r="K1" s="92"/>
      <c r="L1" s="92"/>
      <c r="M1" s="92"/>
      <c r="N1" s="92"/>
      <c r="O1" s="92"/>
      <c r="P1" s="92"/>
      <c r="Q1" s="92"/>
      <c r="R1" s="92"/>
      <c r="S1" s="92"/>
      <c r="T1" s="92"/>
      <c r="U1" s="92"/>
      <c r="V1" s="92"/>
      <c r="W1" s="92"/>
      <c r="X1" s="92"/>
      <c r="Y1" s="92"/>
      <c r="Z1" s="92"/>
      <c r="AA1" s="92"/>
      <c r="AB1" s="92"/>
      <c r="AC1" s="92"/>
      <c r="AD1" s="92"/>
      <c r="AE1" s="92"/>
      <c r="AF1" s="92"/>
      <c r="AG1" s="92"/>
      <c r="AH1" s="92"/>
      <c r="AI1" s="92"/>
    </row>
    <row r="2" spans="1:245" s="97" customFormat="1" ht="12.75" customHeight="1" x14ac:dyDescent="0.25">
      <c r="A2" s="94" t="s">
        <v>114</v>
      </c>
      <c r="B2" s="95">
        <v>1</v>
      </c>
      <c r="C2" s="95">
        <v>2</v>
      </c>
      <c r="D2" s="95">
        <v>3</v>
      </c>
      <c r="E2" s="95">
        <v>4</v>
      </c>
      <c r="F2" s="95">
        <v>5</v>
      </c>
      <c r="G2" s="95">
        <v>6</v>
      </c>
      <c r="H2" s="95">
        <v>7</v>
      </c>
      <c r="I2" s="95">
        <v>8</v>
      </c>
      <c r="J2" s="95">
        <v>9</v>
      </c>
      <c r="K2" s="95"/>
      <c r="L2" s="95"/>
      <c r="M2" s="95"/>
      <c r="N2" s="95"/>
      <c r="O2" s="95"/>
      <c r="P2" s="95"/>
      <c r="Q2" s="95"/>
      <c r="R2" s="95"/>
      <c r="S2" s="95"/>
      <c r="T2" s="95"/>
      <c r="U2" s="95"/>
      <c r="V2" s="95"/>
      <c r="W2" s="95"/>
      <c r="X2" s="95"/>
      <c r="Y2" s="95"/>
      <c r="Z2" s="95"/>
      <c r="AA2" s="95"/>
      <c r="AB2" s="95"/>
      <c r="AC2" s="95"/>
      <c r="AD2" s="95"/>
      <c r="AE2" s="95"/>
      <c r="AF2" s="95"/>
      <c r="AG2" s="95"/>
      <c r="AH2" s="95"/>
      <c r="AI2" s="95"/>
      <c r="AJ2" s="96"/>
      <c r="AK2" s="96" t="str">
        <f t="shared" ref="AK2:CV2" si="0">IF(AK3="","",AJ2+1)</f>
        <v/>
      </c>
      <c r="AL2" s="96" t="str">
        <f t="shared" si="0"/>
        <v/>
      </c>
      <c r="AM2" s="96" t="str">
        <f t="shared" si="0"/>
        <v/>
      </c>
      <c r="AN2" s="96" t="str">
        <f t="shared" si="0"/>
        <v/>
      </c>
      <c r="AO2" s="96" t="str">
        <f t="shared" si="0"/>
        <v/>
      </c>
      <c r="AP2" s="96" t="str">
        <f t="shared" si="0"/>
        <v/>
      </c>
      <c r="AQ2" s="96" t="str">
        <f t="shared" si="0"/>
        <v/>
      </c>
      <c r="AR2" s="96" t="str">
        <f t="shared" si="0"/>
        <v/>
      </c>
      <c r="AS2" s="96" t="str">
        <f t="shared" si="0"/>
        <v/>
      </c>
      <c r="AT2" s="96" t="str">
        <f t="shared" si="0"/>
        <v/>
      </c>
      <c r="AU2" s="96" t="str">
        <f t="shared" si="0"/>
        <v/>
      </c>
      <c r="AV2" s="96" t="str">
        <f t="shared" si="0"/>
        <v/>
      </c>
      <c r="AW2" s="96" t="str">
        <f t="shared" si="0"/>
        <v/>
      </c>
      <c r="AX2" s="96" t="str">
        <f t="shared" si="0"/>
        <v/>
      </c>
      <c r="AY2" s="96" t="str">
        <f t="shared" si="0"/>
        <v/>
      </c>
      <c r="AZ2" s="96" t="str">
        <f t="shared" si="0"/>
        <v/>
      </c>
      <c r="BA2" s="96" t="str">
        <f t="shared" si="0"/>
        <v/>
      </c>
      <c r="BB2" s="96" t="str">
        <f t="shared" si="0"/>
        <v/>
      </c>
      <c r="BC2" s="96" t="str">
        <f t="shared" si="0"/>
        <v/>
      </c>
      <c r="BD2" s="96" t="str">
        <f t="shared" si="0"/>
        <v/>
      </c>
      <c r="BE2" s="96" t="str">
        <f t="shared" si="0"/>
        <v/>
      </c>
      <c r="BF2" s="96" t="str">
        <f t="shared" si="0"/>
        <v/>
      </c>
      <c r="BG2" s="96" t="str">
        <f t="shared" si="0"/>
        <v/>
      </c>
      <c r="BH2" s="96" t="str">
        <f t="shared" si="0"/>
        <v/>
      </c>
      <c r="BI2" s="96" t="str">
        <f t="shared" si="0"/>
        <v/>
      </c>
      <c r="BJ2" s="96" t="str">
        <f t="shared" si="0"/>
        <v/>
      </c>
      <c r="BK2" s="96" t="str">
        <f t="shared" si="0"/>
        <v/>
      </c>
      <c r="BL2" s="96" t="str">
        <f t="shared" si="0"/>
        <v/>
      </c>
      <c r="BM2" s="96" t="str">
        <f t="shared" si="0"/>
        <v/>
      </c>
      <c r="BN2" s="96" t="str">
        <f t="shared" si="0"/>
        <v/>
      </c>
      <c r="BO2" s="96" t="str">
        <f t="shared" si="0"/>
        <v/>
      </c>
      <c r="BP2" s="96" t="str">
        <f t="shared" si="0"/>
        <v/>
      </c>
      <c r="BQ2" s="96" t="str">
        <f t="shared" si="0"/>
        <v/>
      </c>
      <c r="BR2" s="96" t="str">
        <f t="shared" si="0"/>
        <v/>
      </c>
      <c r="BS2" s="96" t="str">
        <f t="shared" si="0"/>
        <v/>
      </c>
      <c r="BT2" s="96" t="str">
        <f t="shared" si="0"/>
        <v/>
      </c>
      <c r="BU2" s="96" t="str">
        <f t="shared" si="0"/>
        <v/>
      </c>
      <c r="BV2" s="96" t="str">
        <f t="shared" si="0"/>
        <v/>
      </c>
      <c r="BW2" s="96" t="str">
        <f t="shared" si="0"/>
        <v/>
      </c>
      <c r="BX2" s="96" t="str">
        <f t="shared" si="0"/>
        <v/>
      </c>
      <c r="BY2" s="96" t="str">
        <f t="shared" si="0"/>
        <v/>
      </c>
      <c r="BZ2" s="96" t="str">
        <f t="shared" si="0"/>
        <v/>
      </c>
      <c r="CA2" s="96" t="str">
        <f t="shared" si="0"/>
        <v/>
      </c>
      <c r="CB2" s="96" t="str">
        <f t="shared" si="0"/>
        <v/>
      </c>
      <c r="CC2" s="96" t="str">
        <f t="shared" si="0"/>
        <v/>
      </c>
      <c r="CD2" s="96" t="str">
        <f t="shared" si="0"/>
        <v/>
      </c>
      <c r="CE2" s="96" t="str">
        <f t="shared" si="0"/>
        <v/>
      </c>
      <c r="CF2" s="96" t="str">
        <f t="shared" si="0"/>
        <v/>
      </c>
      <c r="CG2" s="96" t="str">
        <f t="shared" si="0"/>
        <v/>
      </c>
      <c r="CH2" s="96" t="str">
        <f t="shared" si="0"/>
        <v/>
      </c>
      <c r="CI2" s="96" t="str">
        <f t="shared" si="0"/>
        <v/>
      </c>
      <c r="CJ2" s="96" t="str">
        <f t="shared" si="0"/>
        <v/>
      </c>
      <c r="CK2" s="96" t="str">
        <f t="shared" si="0"/>
        <v/>
      </c>
      <c r="CL2" s="96" t="str">
        <f t="shared" si="0"/>
        <v/>
      </c>
      <c r="CM2" s="96" t="str">
        <f t="shared" si="0"/>
        <v/>
      </c>
      <c r="CN2" s="96" t="str">
        <f t="shared" si="0"/>
        <v/>
      </c>
      <c r="CO2" s="96" t="str">
        <f t="shared" si="0"/>
        <v/>
      </c>
      <c r="CP2" s="96" t="str">
        <f t="shared" si="0"/>
        <v/>
      </c>
      <c r="CQ2" s="96" t="str">
        <f t="shared" si="0"/>
        <v/>
      </c>
      <c r="CR2" s="96" t="str">
        <f t="shared" si="0"/>
        <v/>
      </c>
      <c r="CS2" s="96" t="str">
        <f t="shared" si="0"/>
        <v/>
      </c>
      <c r="CT2" s="96" t="str">
        <f t="shared" si="0"/>
        <v/>
      </c>
      <c r="CU2" s="96" t="str">
        <f t="shared" si="0"/>
        <v/>
      </c>
      <c r="CV2" s="96" t="str">
        <f t="shared" si="0"/>
        <v/>
      </c>
      <c r="CW2" s="96" t="str">
        <f t="shared" ref="CW2:FH2" si="1">IF(CW3="","",CV2+1)</f>
        <v/>
      </c>
      <c r="CX2" s="96" t="str">
        <f t="shared" si="1"/>
        <v/>
      </c>
      <c r="CY2" s="96" t="str">
        <f t="shared" si="1"/>
        <v/>
      </c>
      <c r="CZ2" s="96" t="str">
        <f t="shared" si="1"/>
        <v/>
      </c>
      <c r="DA2" s="96" t="str">
        <f t="shared" si="1"/>
        <v/>
      </c>
      <c r="DB2" s="96" t="str">
        <f t="shared" si="1"/>
        <v/>
      </c>
      <c r="DC2" s="96" t="str">
        <f t="shared" si="1"/>
        <v/>
      </c>
      <c r="DD2" s="96" t="str">
        <f t="shared" si="1"/>
        <v/>
      </c>
      <c r="DE2" s="96" t="str">
        <f t="shared" si="1"/>
        <v/>
      </c>
      <c r="DF2" s="96" t="str">
        <f t="shared" si="1"/>
        <v/>
      </c>
      <c r="DG2" s="96" t="str">
        <f t="shared" si="1"/>
        <v/>
      </c>
      <c r="DH2" s="96" t="str">
        <f t="shared" si="1"/>
        <v/>
      </c>
      <c r="DI2" s="96" t="str">
        <f t="shared" si="1"/>
        <v/>
      </c>
      <c r="DJ2" s="96" t="str">
        <f t="shared" si="1"/>
        <v/>
      </c>
      <c r="DK2" s="96" t="str">
        <f t="shared" si="1"/>
        <v/>
      </c>
      <c r="DL2" s="96" t="str">
        <f t="shared" si="1"/>
        <v/>
      </c>
      <c r="DM2" s="96" t="str">
        <f t="shared" si="1"/>
        <v/>
      </c>
      <c r="DN2" s="96" t="str">
        <f t="shared" si="1"/>
        <v/>
      </c>
      <c r="DO2" s="96" t="str">
        <f t="shared" si="1"/>
        <v/>
      </c>
      <c r="DP2" s="96" t="str">
        <f t="shared" si="1"/>
        <v/>
      </c>
      <c r="DQ2" s="96" t="str">
        <f t="shared" si="1"/>
        <v/>
      </c>
      <c r="DR2" s="96" t="str">
        <f t="shared" si="1"/>
        <v/>
      </c>
      <c r="DS2" s="96" t="str">
        <f t="shared" si="1"/>
        <v/>
      </c>
      <c r="DT2" s="96" t="str">
        <f t="shared" si="1"/>
        <v/>
      </c>
      <c r="DU2" s="96" t="str">
        <f t="shared" si="1"/>
        <v/>
      </c>
      <c r="DV2" s="96" t="str">
        <f t="shared" si="1"/>
        <v/>
      </c>
      <c r="DW2" s="96" t="str">
        <f t="shared" si="1"/>
        <v/>
      </c>
      <c r="DX2" s="96" t="str">
        <f t="shared" si="1"/>
        <v/>
      </c>
      <c r="DY2" s="96" t="str">
        <f t="shared" si="1"/>
        <v/>
      </c>
      <c r="DZ2" s="96" t="str">
        <f t="shared" si="1"/>
        <v/>
      </c>
      <c r="EA2" s="96" t="str">
        <f t="shared" si="1"/>
        <v/>
      </c>
      <c r="EB2" s="96" t="str">
        <f t="shared" si="1"/>
        <v/>
      </c>
      <c r="EC2" s="96" t="str">
        <f t="shared" si="1"/>
        <v/>
      </c>
      <c r="ED2" s="96" t="str">
        <f t="shared" si="1"/>
        <v/>
      </c>
      <c r="EE2" s="96" t="str">
        <f t="shared" si="1"/>
        <v/>
      </c>
      <c r="EF2" s="96" t="str">
        <f t="shared" si="1"/>
        <v/>
      </c>
      <c r="EG2" s="96" t="str">
        <f t="shared" si="1"/>
        <v/>
      </c>
      <c r="EH2" s="96" t="str">
        <f t="shared" si="1"/>
        <v/>
      </c>
      <c r="EI2" s="96" t="str">
        <f t="shared" si="1"/>
        <v/>
      </c>
      <c r="EJ2" s="96" t="str">
        <f t="shared" si="1"/>
        <v/>
      </c>
      <c r="EK2" s="96" t="str">
        <f t="shared" si="1"/>
        <v/>
      </c>
      <c r="EL2" s="96" t="str">
        <f t="shared" si="1"/>
        <v/>
      </c>
      <c r="EM2" s="96" t="str">
        <f t="shared" si="1"/>
        <v/>
      </c>
      <c r="EN2" s="96" t="str">
        <f t="shared" si="1"/>
        <v/>
      </c>
      <c r="EO2" s="96" t="str">
        <f t="shared" si="1"/>
        <v/>
      </c>
      <c r="EP2" s="96" t="str">
        <f t="shared" si="1"/>
        <v/>
      </c>
      <c r="EQ2" s="96" t="str">
        <f t="shared" si="1"/>
        <v/>
      </c>
      <c r="ER2" s="96" t="str">
        <f t="shared" si="1"/>
        <v/>
      </c>
      <c r="ES2" s="96" t="str">
        <f t="shared" si="1"/>
        <v/>
      </c>
      <c r="ET2" s="96" t="str">
        <f t="shared" si="1"/>
        <v/>
      </c>
      <c r="EU2" s="96" t="str">
        <f t="shared" si="1"/>
        <v/>
      </c>
      <c r="EV2" s="96" t="str">
        <f t="shared" si="1"/>
        <v/>
      </c>
      <c r="EW2" s="96" t="str">
        <f t="shared" si="1"/>
        <v/>
      </c>
      <c r="EX2" s="96" t="str">
        <f t="shared" si="1"/>
        <v/>
      </c>
      <c r="EY2" s="96" t="str">
        <f t="shared" si="1"/>
        <v/>
      </c>
      <c r="EZ2" s="96" t="str">
        <f t="shared" si="1"/>
        <v/>
      </c>
      <c r="FA2" s="96" t="str">
        <f t="shared" si="1"/>
        <v/>
      </c>
      <c r="FB2" s="96" t="str">
        <f t="shared" si="1"/>
        <v/>
      </c>
      <c r="FC2" s="96" t="str">
        <f t="shared" si="1"/>
        <v/>
      </c>
      <c r="FD2" s="96" t="str">
        <f t="shared" si="1"/>
        <v/>
      </c>
      <c r="FE2" s="96" t="str">
        <f t="shared" si="1"/>
        <v/>
      </c>
      <c r="FF2" s="96" t="str">
        <f t="shared" si="1"/>
        <v/>
      </c>
      <c r="FG2" s="96" t="str">
        <f t="shared" si="1"/>
        <v/>
      </c>
      <c r="FH2" s="96" t="str">
        <f t="shared" si="1"/>
        <v/>
      </c>
      <c r="FI2" s="96" t="str">
        <f t="shared" ref="FI2:HT2" si="2">IF(FI3="","",FH2+1)</f>
        <v/>
      </c>
      <c r="FJ2" s="96" t="str">
        <f t="shared" si="2"/>
        <v/>
      </c>
      <c r="FK2" s="96" t="str">
        <f t="shared" si="2"/>
        <v/>
      </c>
      <c r="FL2" s="96" t="str">
        <f t="shared" si="2"/>
        <v/>
      </c>
      <c r="FM2" s="96" t="str">
        <f t="shared" si="2"/>
        <v/>
      </c>
      <c r="FN2" s="96" t="str">
        <f t="shared" si="2"/>
        <v/>
      </c>
      <c r="FO2" s="96" t="str">
        <f t="shared" si="2"/>
        <v/>
      </c>
      <c r="FP2" s="96" t="str">
        <f t="shared" si="2"/>
        <v/>
      </c>
      <c r="FQ2" s="96" t="str">
        <f t="shared" si="2"/>
        <v/>
      </c>
      <c r="FR2" s="96" t="str">
        <f t="shared" si="2"/>
        <v/>
      </c>
      <c r="FS2" s="96" t="str">
        <f t="shared" si="2"/>
        <v/>
      </c>
      <c r="FT2" s="96" t="str">
        <f t="shared" si="2"/>
        <v/>
      </c>
      <c r="FU2" s="96" t="str">
        <f t="shared" si="2"/>
        <v/>
      </c>
      <c r="FV2" s="96" t="str">
        <f t="shared" si="2"/>
        <v/>
      </c>
      <c r="FW2" s="96" t="str">
        <f t="shared" si="2"/>
        <v/>
      </c>
      <c r="FX2" s="96" t="str">
        <f t="shared" si="2"/>
        <v/>
      </c>
      <c r="FY2" s="96" t="str">
        <f t="shared" si="2"/>
        <v/>
      </c>
      <c r="FZ2" s="96" t="str">
        <f t="shared" si="2"/>
        <v/>
      </c>
      <c r="GA2" s="96" t="str">
        <f t="shared" si="2"/>
        <v/>
      </c>
      <c r="GB2" s="96" t="str">
        <f t="shared" si="2"/>
        <v/>
      </c>
      <c r="GC2" s="96" t="str">
        <f t="shared" si="2"/>
        <v/>
      </c>
      <c r="GD2" s="96" t="str">
        <f t="shared" si="2"/>
        <v/>
      </c>
      <c r="GE2" s="96" t="str">
        <f t="shared" si="2"/>
        <v/>
      </c>
      <c r="GF2" s="96" t="str">
        <f t="shared" si="2"/>
        <v/>
      </c>
      <c r="GG2" s="96" t="str">
        <f t="shared" si="2"/>
        <v/>
      </c>
      <c r="GH2" s="96" t="str">
        <f t="shared" si="2"/>
        <v/>
      </c>
      <c r="GI2" s="96" t="str">
        <f t="shared" si="2"/>
        <v/>
      </c>
      <c r="GJ2" s="96" t="str">
        <f t="shared" si="2"/>
        <v/>
      </c>
      <c r="GK2" s="96" t="str">
        <f t="shared" si="2"/>
        <v/>
      </c>
      <c r="GL2" s="96" t="str">
        <f t="shared" si="2"/>
        <v/>
      </c>
      <c r="GM2" s="96" t="str">
        <f t="shared" si="2"/>
        <v/>
      </c>
      <c r="GN2" s="96" t="str">
        <f t="shared" si="2"/>
        <v/>
      </c>
      <c r="GO2" s="96" t="str">
        <f t="shared" si="2"/>
        <v/>
      </c>
      <c r="GP2" s="96" t="str">
        <f t="shared" si="2"/>
        <v/>
      </c>
      <c r="GQ2" s="96" t="str">
        <f t="shared" si="2"/>
        <v/>
      </c>
      <c r="GR2" s="96" t="str">
        <f t="shared" si="2"/>
        <v/>
      </c>
      <c r="GS2" s="96" t="str">
        <f t="shared" si="2"/>
        <v/>
      </c>
      <c r="GT2" s="96" t="str">
        <f t="shared" si="2"/>
        <v/>
      </c>
      <c r="GU2" s="96" t="str">
        <f t="shared" si="2"/>
        <v/>
      </c>
      <c r="GV2" s="96" t="str">
        <f t="shared" si="2"/>
        <v/>
      </c>
      <c r="GW2" s="96" t="str">
        <f t="shared" si="2"/>
        <v/>
      </c>
      <c r="GX2" s="96" t="str">
        <f t="shared" si="2"/>
        <v/>
      </c>
      <c r="GY2" s="96" t="str">
        <f t="shared" si="2"/>
        <v/>
      </c>
      <c r="GZ2" s="96" t="str">
        <f t="shared" si="2"/>
        <v/>
      </c>
      <c r="HA2" s="96" t="str">
        <f t="shared" si="2"/>
        <v/>
      </c>
      <c r="HB2" s="96" t="str">
        <f t="shared" si="2"/>
        <v/>
      </c>
      <c r="HC2" s="96" t="str">
        <f t="shared" si="2"/>
        <v/>
      </c>
      <c r="HD2" s="96" t="str">
        <f t="shared" si="2"/>
        <v/>
      </c>
      <c r="HE2" s="96" t="str">
        <f t="shared" si="2"/>
        <v/>
      </c>
      <c r="HF2" s="96" t="str">
        <f t="shared" si="2"/>
        <v/>
      </c>
      <c r="HG2" s="96" t="str">
        <f t="shared" si="2"/>
        <v/>
      </c>
      <c r="HH2" s="96" t="str">
        <f t="shared" si="2"/>
        <v/>
      </c>
      <c r="HI2" s="96" t="str">
        <f t="shared" si="2"/>
        <v/>
      </c>
      <c r="HJ2" s="96" t="str">
        <f t="shared" si="2"/>
        <v/>
      </c>
      <c r="HK2" s="96" t="str">
        <f t="shared" si="2"/>
        <v/>
      </c>
      <c r="HL2" s="96" t="str">
        <f t="shared" si="2"/>
        <v/>
      </c>
      <c r="HM2" s="96" t="str">
        <f t="shared" si="2"/>
        <v/>
      </c>
      <c r="HN2" s="96" t="str">
        <f t="shared" si="2"/>
        <v/>
      </c>
      <c r="HO2" s="96" t="str">
        <f t="shared" si="2"/>
        <v/>
      </c>
      <c r="HP2" s="96" t="str">
        <f t="shared" si="2"/>
        <v/>
      </c>
      <c r="HQ2" s="96" t="str">
        <f t="shared" si="2"/>
        <v/>
      </c>
      <c r="HR2" s="96" t="str">
        <f t="shared" si="2"/>
        <v/>
      </c>
      <c r="HS2" s="96" t="str">
        <f t="shared" si="2"/>
        <v/>
      </c>
      <c r="HT2" s="96" t="str">
        <f t="shared" si="2"/>
        <v/>
      </c>
      <c r="HU2" s="96" t="str">
        <f t="shared" ref="HU2:IK2" si="3">IF(HU3="","",HT2+1)</f>
        <v/>
      </c>
      <c r="HV2" s="96" t="str">
        <f t="shared" si="3"/>
        <v/>
      </c>
      <c r="HW2" s="96" t="str">
        <f t="shared" si="3"/>
        <v/>
      </c>
      <c r="HX2" s="96" t="str">
        <f t="shared" si="3"/>
        <v/>
      </c>
      <c r="HY2" s="96" t="str">
        <f t="shared" si="3"/>
        <v/>
      </c>
      <c r="HZ2" s="96" t="str">
        <f t="shared" si="3"/>
        <v/>
      </c>
      <c r="IA2" s="96" t="str">
        <f t="shared" si="3"/>
        <v/>
      </c>
      <c r="IB2" s="96" t="str">
        <f t="shared" si="3"/>
        <v/>
      </c>
      <c r="IC2" s="96" t="str">
        <f t="shared" si="3"/>
        <v/>
      </c>
      <c r="ID2" s="96" t="str">
        <f t="shared" si="3"/>
        <v/>
      </c>
      <c r="IE2" s="96" t="str">
        <f t="shared" si="3"/>
        <v/>
      </c>
      <c r="IF2" s="96" t="str">
        <f t="shared" si="3"/>
        <v/>
      </c>
      <c r="IG2" s="96" t="str">
        <f t="shared" si="3"/>
        <v/>
      </c>
      <c r="IH2" s="96" t="str">
        <f t="shared" si="3"/>
        <v/>
      </c>
      <c r="II2" s="96" t="str">
        <f t="shared" si="3"/>
        <v/>
      </c>
      <c r="IJ2" s="96" t="str">
        <f t="shared" si="3"/>
        <v/>
      </c>
      <c r="IK2" s="96" t="str">
        <f t="shared" si="3"/>
        <v/>
      </c>
    </row>
    <row r="3" spans="1:245" s="102" customFormat="1" x14ac:dyDescent="0.2">
      <c r="A3" s="98" t="s">
        <v>115</v>
      </c>
      <c r="B3" s="99" t="s">
        <v>309</v>
      </c>
      <c r="C3" s="99" t="s">
        <v>310</v>
      </c>
      <c r="D3" s="100" t="s">
        <v>323</v>
      </c>
      <c r="E3" s="100" t="s">
        <v>772</v>
      </c>
      <c r="F3" s="101" t="s">
        <v>323</v>
      </c>
      <c r="G3" s="99" t="s">
        <v>310</v>
      </c>
      <c r="H3" s="99" t="s">
        <v>323</v>
      </c>
      <c r="I3" s="99" t="s">
        <v>772</v>
      </c>
      <c r="J3" s="99"/>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GC3" s="103"/>
      <c r="GD3" s="103"/>
      <c r="GE3" s="103"/>
      <c r="GF3" s="103"/>
      <c r="GG3" s="103"/>
      <c r="GH3" s="103"/>
      <c r="GI3" s="103"/>
      <c r="GJ3" s="103"/>
      <c r="GK3" s="103"/>
      <c r="GL3" s="103"/>
      <c r="GM3" s="103"/>
      <c r="GN3" s="103"/>
      <c r="GO3" s="103"/>
      <c r="GP3" s="103"/>
      <c r="GQ3" s="103"/>
      <c r="GR3" s="103"/>
      <c r="GS3" s="103"/>
      <c r="GT3" s="103"/>
      <c r="GU3" s="103"/>
      <c r="GV3" s="103"/>
      <c r="GW3" s="103"/>
      <c r="GX3" s="103"/>
      <c r="GY3" s="103"/>
      <c r="GZ3" s="103"/>
      <c r="HA3" s="103"/>
      <c r="HB3" s="103"/>
    </row>
    <row r="4" spans="1:245" s="102" customFormat="1" ht="38.25" x14ac:dyDescent="0.2">
      <c r="A4" s="98" t="s">
        <v>116</v>
      </c>
      <c r="B4" s="99" t="s">
        <v>299</v>
      </c>
      <c r="C4" s="104" t="s">
        <v>311</v>
      </c>
      <c r="D4" s="99" t="s">
        <v>335</v>
      </c>
      <c r="E4" s="99" t="s">
        <v>773</v>
      </c>
      <c r="F4" s="101" t="s">
        <v>873</v>
      </c>
      <c r="G4" s="99" t="s">
        <v>880</v>
      </c>
      <c r="H4" s="99" t="s">
        <v>885</v>
      </c>
      <c r="I4" s="99" t="s">
        <v>887</v>
      </c>
      <c r="J4" s="99"/>
      <c r="K4" s="100"/>
      <c r="L4" s="99"/>
      <c r="M4" s="99"/>
      <c r="N4" s="99"/>
      <c r="O4" s="100"/>
      <c r="P4" s="100"/>
      <c r="Q4" s="99"/>
      <c r="R4" s="99"/>
      <c r="S4" s="99"/>
      <c r="T4" s="99"/>
      <c r="U4" s="99"/>
      <c r="V4" s="99"/>
      <c r="W4" s="99"/>
      <c r="X4" s="105"/>
      <c r="Y4" s="99"/>
      <c r="Z4" s="100"/>
      <c r="AA4" s="99"/>
      <c r="AB4" s="99"/>
      <c r="AC4" s="100"/>
      <c r="AD4" s="100"/>
      <c r="AE4" s="100"/>
      <c r="AF4" s="100"/>
      <c r="AG4" s="100"/>
      <c r="AH4" s="100"/>
      <c r="AI4" s="100"/>
      <c r="AQ4" s="106"/>
      <c r="AR4" s="106"/>
      <c r="AS4" s="106"/>
      <c r="AT4" s="106"/>
      <c r="AU4" s="106"/>
      <c r="AV4" s="106"/>
      <c r="AW4" s="106"/>
      <c r="GA4" s="103"/>
      <c r="GC4" s="103"/>
      <c r="GD4" s="103"/>
      <c r="GE4" s="103"/>
      <c r="GF4" s="103"/>
      <c r="GG4" s="103"/>
      <c r="GH4" s="103"/>
      <c r="GI4" s="103"/>
      <c r="GJ4" s="103"/>
      <c r="GK4" s="103"/>
      <c r="GL4" s="103"/>
      <c r="GM4" s="103"/>
      <c r="GN4" s="103"/>
      <c r="GO4" s="103"/>
      <c r="GP4" s="103"/>
      <c r="GQ4" s="103"/>
      <c r="GR4" s="103"/>
      <c r="GS4" s="103"/>
      <c r="GT4" s="103"/>
      <c r="GU4" s="103"/>
      <c r="GV4" s="103"/>
      <c r="GW4" s="103"/>
      <c r="GX4" s="103"/>
      <c r="GY4" s="103"/>
      <c r="GZ4" s="103"/>
      <c r="HA4" s="103"/>
      <c r="HB4" s="103"/>
    </row>
    <row r="5" spans="1:245" s="111" customFormat="1" ht="25.5" x14ac:dyDescent="0.2">
      <c r="A5" s="107" t="s">
        <v>117</v>
      </c>
      <c r="B5" s="108" t="s">
        <v>300</v>
      </c>
      <c r="C5" s="108" t="s">
        <v>312</v>
      </c>
      <c r="D5" s="109" t="s">
        <v>336</v>
      </c>
      <c r="E5" s="109"/>
      <c r="F5" s="110" t="s">
        <v>874</v>
      </c>
      <c r="G5" s="108" t="s">
        <v>881</v>
      </c>
      <c r="H5" s="108" t="s">
        <v>874</v>
      </c>
      <c r="I5" s="108" t="s">
        <v>888</v>
      </c>
      <c r="J5" s="108"/>
      <c r="K5" s="108"/>
      <c r="L5" s="109"/>
      <c r="M5" s="108"/>
      <c r="N5" s="109"/>
      <c r="O5" s="109"/>
      <c r="P5" s="109"/>
      <c r="Q5" s="108"/>
      <c r="R5" s="109"/>
      <c r="S5" s="108"/>
      <c r="T5" s="109"/>
      <c r="U5" s="108"/>
      <c r="V5" s="109"/>
      <c r="W5" s="108"/>
      <c r="X5" s="109"/>
      <c r="Y5" s="108"/>
      <c r="Z5" s="108"/>
      <c r="AA5" s="109"/>
      <c r="AB5" s="109"/>
      <c r="AC5" s="109"/>
      <c r="AD5" s="109"/>
      <c r="AE5" s="109"/>
      <c r="AF5" s="109"/>
      <c r="AG5" s="109"/>
      <c r="AH5" s="109"/>
      <c r="AI5" s="109"/>
      <c r="DO5" s="112"/>
      <c r="GC5" s="113"/>
      <c r="GD5" s="113"/>
      <c r="GE5" s="113"/>
      <c r="GF5" s="113"/>
      <c r="GG5" s="113"/>
      <c r="GH5" s="113"/>
      <c r="GI5" s="113"/>
      <c r="GJ5" s="113"/>
      <c r="GK5" s="113"/>
      <c r="GL5" s="113"/>
      <c r="GM5" s="113"/>
      <c r="GN5" s="113"/>
      <c r="GO5" s="113"/>
      <c r="GP5" s="113"/>
      <c r="GQ5" s="113"/>
      <c r="GR5" s="113"/>
      <c r="GS5" s="113"/>
      <c r="GT5" s="113"/>
      <c r="GU5" s="113"/>
      <c r="GV5" s="113"/>
      <c r="GW5" s="114"/>
      <c r="GX5" s="113"/>
      <c r="GY5" s="113"/>
      <c r="GZ5" s="113"/>
      <c r="HA5" s="113"/>
      <c r="HB5" s="113"/>
    </row>
    <row r="6" spans="1:245" s="111" customFormat="1" ht="63.75" x14ac:dyDescent="0.2">
      <c r="A6" s="107" t="s">
        <v>118</v>
      </c>
      <c r="B6" s="108"/>
      <c r="C6" s="108" t="s">
        <v>313</v>
      </c>
      <c r="D6" s="109"/>
      <c r="E6" s="109" t="s">
        <v>774</v>
      </c>
      <c r="F6" s="110"/>
      <c r="G6" s="108"/>
      <c r="H6" s="108"/>
      <c r="I6" s="108"/>
      <c r="J6" s="108"/>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c r="HB6" s="113"/>
    </row>
    <row r="7" spans="1:245" s="118" customFormat="1" x14ac:dyDescent="0.2">
      <c r="A7" s="98" t="s">
        <v>119</v>
      </c>
      <c r="B7" s="115" t="s">
        <v>301</v>
      </c>
      <c r="C7" s="115" t="s">
        <v>314</v>
      </c>
      <c r="D7" s="116" t="s">
        <v>314</v>
      </c>
      <c r="E7" s="116" t="s">
        <v>775</v>
      </c>
      <c r="F7" s="117" t="s">
        <v>875</v>
      </c>
      <c r="G7" s="115" t="s">
        <v>875</v>
      </c>
      <c r="H7" s="115" t="s">
        <v>875</v>
      </c>
      <c r="I7" s="115" t="s">
        <v>889</v>
      </c>
      <c r="J7" s="115"/>
      <c r="K7" s="116"/>
      <c r="L7" s="116"/>
      <c r="M7" s="115"/>
      <c r="N7" s="116"/>
      <c r="O7" s="116"/>
      <c r="P7" s="116"/>
      <c r="Q7" s="115"/>
      <c r="R7" s="116"/>
      <c r="S7" s="115"/>
      <c r="T7" s="116"/>
      <c r="U7" s="116"/>
      <c r="V7" s="116"/>
      <c r="W7" s="116"/>
      <c r="X7" s="116"/>
      <c r="Y7" s="116"/>
      <c r="Z7" s="116"/>
      <c r="AA7" s="116"/>
      <c r="AB7" s="116"/>
      <c r="AC7" s="116"/>
      <c r="AD7" s="116"/>
      <c r="AE7" s="116"/>
      <c r="AF7" s="116"/>
      <c r="AG7" s="116"/>
      <c r="AH7" s="116"/>
      <c r="AI7" s="116"/>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row>
    <row r="8" spans="1:245" s="118" customFormat="1" x14ac:dyDescent="0.2">
      <c r="A8" s="98" t="s">
        <v>120</v>
      </c>
      <c r="B8" s="115"/>
      <c r="C8" s="115" t="s">
        <v>315</v>
      </c>
      <c r="D8" s="116"/>
      <c r="E8" s="116" t="s">
        <v>776</v>
      </c>
      <c r="F8" s="117" t="s">
        <v>876</v>
      </c>
      <c r="G8" s="115"/>
      <c r="H8" s="115" t="s">
        <v>886</v>
      </c>
      <c r="I8" s="115" t="s">
        <v>890</v>
      </c>
      <c r="J8" s="115"/>
      <c r="K8" s="116"/>
      <c r="L8" s="116"/>
      <c r="M8" s="116"/>
      <c r="N8" s="115"/>
      <c r="O8" s="116"/>
      <c r="P8" s="116"/>
      <c r="Q8" s="116"/>
      <c r="R8" s="116"/>
      <c r="S8" s="115"/>
      <c r="T8" s="116"/>
      <c r="U8" s="116"/>
      <c r="V8" s="116"/>
      <c r="W8" s="116"/>
      <c r="X8" s="116"/>
      <c r="Y8" s="116"/>
      <c r="Z8" s="116"/>
      <c r="AA8" s="116"/>
      <c r="AB8" s="116"/>
      <c r="AC8" s="116"/>
      <c r="AD8" s="116"/>
      <c r="AE8" s="116"/>
      <c r="AF8" s="116"/>
      <c r="AG8" s="116"/>
      <c r="AH8" s="116"/>
      <c r="AI8" s="116"/>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row>
    <row r="9" spans="1:245" s="111" customFormat="1" x14ac:dyDescent="0.2">
      <c r="A9" s="107" t="s">
        <v>121</v>
      </c>
      <c r="B9" s="108" t="s">
        <v>302</v>
      </c>
      <c r="C9" s="120" t="s">
        <v>316</v>
      </c>
      <c r="D9" s="109"/>
      <c r="E9" s="109" t="s">
        <v>777</v>
      </c>
      <c r="F9" s="110"/>
      <c r="G9" s="108"/>
      <c r="H9" s="108"/>
      <c r="I9" s="108"/>
      <c r="J9" s="108"/>
      <c r="K9" s="109"/>
      <c r="L9" s="108"/>
      <c r="M9" s="108"/>
      <c r="N9" s="109"/>
      <c r="O9" s="109"/>
      <c r="P9" s="109"/>
      <c r="Q9" s="120"/>
      <c r="R9" s="109"/>
      <c r="S9" s="108"/>
      <c r="T9" s="108"/>
      <c r="U9" s="108"/>
      <c r="V9" s="109"/>
      <c r="W9" s="109"/>
      <c r="X9" s="109"/>
      <c r="Y9" s="109"/>
      <c r="Z9" s="109"/>
      <c r="AA9" s="109"/>
      <c r="AB9" s="109"/>
      <c r="AC9" s="109"/>
      <c r="AD9" s="109"/>
      <c r="AE9" s="109"/>
      <c r="AF9" s="109"/>
      <c r="AG9" s="109"/>
      <c r="AH9" s="109"/>
      <c r="AI9" s="109"/>
      <c r="AY9" s="112"/>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row>
    <row r="10" spans="1:245" s="111" customFormat="1" ht="25.5" x14ac:dyDescent="0.2">
      <c r="A10" s="107" t="s">
        <v>122</v>
      </c>
      <c r="B10" s="108" t="s">
        <v>303</v>
      </c>
      <c r="C10" s="108" t="s">
        <v>316</v>
      </c>
      <c r="D10" s="109"/>
      <c r="E10" s="109" t="s">
        <v>778</v>
      </c>
      <c r="F10" s="110" t="s">
        <v>877</v>
      </c>
      <c r="G10" s="108"/>
      <c r="H10" s="108" t="s">
        <v>877</v>
      </c>
      <c r="I10" s="108" t="s">
        <v>891</v>
      </c>
      <c r="J10" s="108"/>
      <c r="K10" s="109"/>
      <c r="L10" s="109"/>
      <c r="M10" s="109"/>
      <c r="N10" s="109"/>
      <c r="O10" s="109"/>
      <c r="P10" s="109"/>
      <c r="Q10" s="108"/>
      <c r="R10" s="109"/>
      <c r="S10" s="109"/>
      <c r="T10" s="109"/>
      <c r="U10" s="109"/>
      <c r="V10" s="109"/>
      <c r="W10" s="109"/>
      <c r="X10" s="109"/>
      <c r="Y10" s="109"/>
      <c r="Z10" s="109"/>
      <c r="AA10" s="109"/>
      <c r="AB10" s="109"/>
      <c r="AC10" s="109"/>
      <c r="AD10" s="109"/>
      <c r="AE10" s="109"/>
      <c r="AF10" s="109"/>
      <c r="AG10" s="109"/>
      <c r="AH10" s="109"/>
      <c r="AI10" s="109"/>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row>
    <row r="11" spans="1:245" s="118" customFormat="1" x14ac:dyDescent="0.2">
      <c r="A11" s="98" t="s">
        <v>123</v>
      </c>
      <c r="B11" s="115" t="s">
        <v>304</v>
      </c>
      <c r="C11" s="115"/>
      <c r="D11" s="116"/>
      <c r="E11" s="116"/>
      <c r="F11" s="117"/>
      <c r="G11" s="115"/>
      <c r="H11" s="115"/>
      <c r="I11" s="115"/>
      <c r="J11" s="115"/>
      <c r="K11" s="116"/>
      <c r="L11" s="116"/>
      <c r="M11" s="116"/>
      <c r="N11" s="116"/>
      <c r="O11" s="116"/>
      <c r="P11" s="116"/>
      <c r="Q11" s="116"/>
      <c r="R11" s="116"/>
      <c r="S11" s="115"/>
      <c r="T11" s="116"/>
      <c r="U11" s="116"/>
      <c r="V11" s="116"/>
      <c r="W11" s="116"/>
      <c r="X11" s="115"/>
      <c r="Y11" s="116"/>
      <c r="Z11" s="116"/>
      <c r="AA11" s="116"/>
      <c r="AB11" s="116"/>
      <c r="AC11" s="116"/>
      <c r="AD11" s="116"/>
      <c r="AE11" s="116"/>
      <c r="AF11" s="116"/>
      <c r="AG11" s="116"/>
      <c r="AH11" s="116"/>
      <c r="AI11" s="116"/>
      <c r="GC11" s="119"/>
      <c r="GD11" s="119"/>
      <c r="GE11" s="119"/>
      <c r="GF11" s="119"/>
      <c r="GG11" s="119"/>
      <c r="GH11" s="119"/>
      <c r="GI11" s="119"/>
      <c r="GJ11" s="119"/>
      <c r="GK11" s="119"/>
      <c r="GL11" s="119"/>
      <c r="GM11" s="119"/>
      <c r="GN11" s="119"/>
      <c r="GO11" s="119"/>
      <c r="GP11" s="119"/>
      <c r="GQ11" s="119"/>
      <c r="GR11" s="119"/>
      <c r="GS11" s="119"/>
      <c r="GT11" s="119"/>
      <c r="GU11" s="119"/>
      <c r="GV11" s="119"/>
      <c r="GW11" s="119"/>
      <c r="GX11" s="119"/>
      <c r="GY11" s="119"/>
      <c r="GZ11" s="119"/>
      <c r="HA11" s="119"/>
      <c r="HB11" s="119"/>
    </row>
    <row r="12" spans="1:245" s="118" customFormat="1" ht="25.5" x14ac:dyDescent="0.2">
      <c r="A12" s="98" t="s">
        <v>124</v>
      </c>
      <c r="B12" s="115" t="s">
        <v>305</v>
      </c>
      <c r="C12" s="115"/>
      <c r="D12" s="116"/>
      <c r="E12" s="116"/>
      <c r="F12" s="117"/>
      <c r="G12" s="115"/>
      <c r="H12" s="115"/>
      <c r="I12" s="115"/>
      <c r="J12" s="115"/>
      <c r="K12" s="116"/>
      <c r="L12" s="116"/>
      <c r="M12" s="116"/>
      <c r="N12" s="116"/>
      <c r="O12" s="116"/>
      <c r="P12" s="116"/>
      <c r="Q12" s="116"/>
      <c r="R12" s="116"/>
      <c r="S12" s="115"/>
      <c r="T12" s="116"/>
      <c r="U12" s="116"/>
      <c r="V12" s="116"/>
      <c r="W12" s="116"/>
      <c r="X12" s="115"/>
      <c r="Y12" s="116"/>
      <c r="Z12" s="116"/>
      <c r="AA12" s="116"/>
      <c r="AB12" s="116"/>
      <c r="AC12" s="116"/>
      <c r="AD12" s="116"/>
      <c r="AE12" s="116"/>
      <c r="AF12" s="116"/>
      <c r="AG12" s="116"/>
      <c r="AH12" s="116"/>
      <c r="AI12" s="116"/>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row>
    <row r="13" spans="1:245" s="111" customFormat="1" x14ac:dyDescent="0.2">
      <c r="A13" s="107" t="s">
        <v>125</v>
      </c>
      <c r="B13" s="108"/>
      <c r="C13" s="108"/>
      <c r="D13" s="109"/>
      <c r="E13" s="109"/>
      <c r="F13" s="110"/>
      <c r="G13" s="108"/>
      <c r="H13" s="108"/>
      <c r="I13" s="108"/>
      <c r="J13" s="108"/>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row>
    <row r="14" spans="1:245" s="111" customFormat="1" x14ac:dyDescent="0.2">
      <c r="A14" s="107" t="s">
        <v>126</v>
      </c>
      <c r="B14" s="108"/>
      <c r="C14" s="108"/>
      <c r="D14" s="109"/>
      <c r="E14" s="109"/>
      <c r="F14" s="110"/>
      <c r="G14" s="108"/>
      <c r="H14" s="108"/>
      <c r="I14" s="108"/>
      <c r="J14" s="108"/>
      <c r="K14" s="109"/>
      <c r="L14" s="109"/>
      <c r="M14" s="109"/>
      <c r="N14" s="108"/>
      <c r="O14" s="109"/>
      <c r="P14" s="109"/>
      <c r="Q14" s="109"/>
      <c r="R14" s="109"/>
      <c r="S14" s="109"/>
      <c r="T14" s="109"/>
      <c r="U14" s="109"/>
      <c r="V14" s="109"/>
      <c r="W14" s="109"/>
      <c r="X14" s="109"/>
      <c r="Y14" s="109"/>
      <c r="Z14" s="109"/>
      <c r="AA14" s="109"/>
      <c r="AB14" s="109"/>
      <c r="AC14" s="109"/>
      <c r="AD14" s="109"/>
      <c r="AE14" s="109"/>
      <c r="AF14" s="109"/>
      <c r="AG14" s="109"/>
      <c r="AH14" s="109"/>
      <c r="AI14" s="109"/>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row>
    <row r="15" spans="1:245" s="102" customFormat="1" x14ac:dyDescent="0.2">
      <c r="A15" s="98" t="s">
        <v>127</v>
      </c>
      <c r="B15" s="99"/>
      <c r="C15" s="99"/>
      <c r="D15" s="100"/>
      <c r="E15" s="100"/>
      <c r="F15" s="101"/>
      <c r="G15" s="99"/>
      <c r="H15" s="99"/>
      <c r="I15" s="99"/>
      <c r="J15" s="99"/>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GC15" s="103"/>
      <c r="GD15" s="103"/>
      <c r="GE15" s="103"/>
      <c r="GF15" s="103"/>
      <c r="GG15" s="103"/>
      <c r="GH15" s="103"/>
      <c r="GI15" s="103"/>
      <c r="GJ15" s="103"/>
      <c r="GK15" s="103"/>
      <c r="GL15" s="103"/>
      <c r="GM15" s="103"/>
      <c r="GN15" s="103"/>
      <c r="GO15" s="103"/>
      <c r="GP15" s="103"/>
      <c r="GQ15" s="103"/>
      <c r="GR15" s="103"/>
      <c r="GS15" s="103"/>
      <c r="GT15" s="103"/>
      <c r="GU15" s="103"/>
      <c r="GV15" s="103"/>
      <c r="GW15" s="103"/>
      <c r="GX15" s="103"/>
      <c r="GY15" s="103"/>
      <c r="GZ15" s="103"/>
      <c r="HA15" s="103"/>
      <c r="HB15" s="103"/>
    </row>
    <row r="16" spans="1:245" s="118" customFormat="1" x14ac:dyDescent="0.2">
      <c r="A16" s="98" t="s">
        <v>128</v>
      </c>
      <c r="B16" s="115"/>
      <c r="C16" s="115" t="s">
        <v>317</v>
      </c>
      <c r="D16" s="116" t="s">
        <v>337</v>
      </c>
      <c r="E16" s="116"/>
      <c r="F16" s="117"/>
      <c r="G16" s="115"/>
      <c r="H16" s="115"/>
      <c r="I16" s="115"/>
      <c r="J16" s="115"/>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CC16" s="102"/>
      <c r="GC16" s="119"/>
      <c r="GD16" s="119"/>
      <c r="GE16" s="119"/>
      <c r="GF16" s="119"/>
      <c r="GG16" s="119"/>
      <c r="GH16" s="119"/>
      <c r="GI16" s="119"/>
      <c r="GJ16" s="119"/>
      <c r="GK16" s="119"/>
      <c r="GL16" s="119"/>
      <c r="GM16" s="119"/>
      <c r="GN16" s="119"/>
      <c r="GO16" s="119"/>
      <c r="GP16" s="119"/>
      <c r="GQ16" s="119"/>
      <c r="GR16" s="119"/>
      <c r="GS16" s="119"/>
      <c r="GT16" s="119"/>
      <c r="GU16" s="119"/>
      <c r="GV16" s="119"/>
      <c r="GW16" s="119"/>
      <c r="GX16" s="119"/>
      <c r="GY16" s="119"/>
      <c r="GZ16" s="119"/>
      <c r="HA16" s="119"/>
      <c r="HB16" s="119"/>
    </row>
    <row r="17" spans="1:210" s="124" customFormat="1" x14ac:dyDescent="0.2">
      <c r="A17" s="107" t="s">
        <v>129</v>
      </c>
      <c r="B17" s="121"/>
      <c r="C17" s="121"/>
      <c r="D17" s="122"/>
      <c r="E17" s="122"/>
      <c r="F17" s="123"/>
      <c r="G17" s="121"/>
      <c r="H17" s="121"/>
      <c r="I17" s="121"/>
      <c r="J17" s="121"/>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row>
    <row r="18" spans="1:210" s="124" customFormat="1" x14ac:dyDescent="0.2">
      <c r="A18" s="107" t="s">
        <v>130</v>
      </c>
      <c r="B18" s="121"/>
      <c r="C18" s="121"/>
      <c r="D18" s="122"/>
      <c r="E18" s="122"/>
      <c r="F18" s="123"/>
      <c r="G18" s="121"/>
      <c r="H18" s="121"/>
      <c r="I18" s="121"/>
      <c r="J18" s="121"/>
      <c r="K18" s="122"/>
      <c r="L18" s="122"/>
      <c r="M18" s="122"/>
      <c r="N18" s="122"/>
      <c r="O18" s="122"/>
      <c r="P18" s="122"/>
      <c r="Q18" s="122"/>
      <c r="R18" s="122"/>
      <c r="S18" s="122"/>
      <c r="T18" s="122"/>
      <c r="U18" s="122"/>
      <c r="V18" s="122"/>
      <c r="W18" s="122"/>
      <c r="X18" s="126"/>
      <c r="Y18" s="122"/>
      <c r="Z18" s="122"/>
      <c r="AA18" s="122"/>
      <c r="AB18" s="122"/>
      <c r="AC18" s="122"/>
      <c r="AD18" s="122"/>
      <c r="AE18" s="122"/>
      <c r="AF18" s="122"/>
      <c r="AG18" s="122"/>
      <c r="AH18" s="122"/>
      <c r="AI18" s="122"/>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row>
    <row r="19" spans="1:210" s="102" customFormat="1" x14ac:dyDescent="0.2">
      <c r="A19" s="98" t="s">
        <v>131</v>
      </c>
      <c r="B19" s="99"/>
      <c r="C19" s="99"/>
      <c r="D19" s="100"/>
      <c r="E19" s="100"/>
      <c r="F19" s="101"/>
      <c r="G19" s="99"/>
      <c r="H19" s="99"/>
      <c r="I19" s="99"/>
      <c r="J19" s="99"/>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GC19" s="103"/>
      <c r="GD19" s="103"/>
      <c r="GE19" s="103"/>
      <c r="GF19" s="103"/>
      <c r="GG19" s="103"/>
      <c r="GH19" s="103"/>
      <c r="GI19" s="103"/>
      <c r="GJ19" s="103"/>
      <c r="GK19" s="103"/>
      <c r="GL19" s="103"/>
      <c r="GM19" s="103"/>
      <c r="GN19" s="103"/>
      <c r="GO19" s="103"/>
      <c r="GP19" s="103"/>
      <c r="GQ19" s="103"/>
      <c r="GR19" s="103"/>
      <c r="GS19" s="103"/>
      <c r="GT19" s="103"/>
      <c r="GU19" s="103"/>
      <c r="GV19" s="103"/>
      <c r="GW19" s="103"/>
      <c r="GX19" s="103"/>
      <c r="GY19" s="103"/>
      <c r="GZ19" s="103"/>
      <c r="HA19" s="103"/>
      <c r="HB19" s="103"/>
    </row>
    <row r="20" spans="1:210" s="131" customFormat="1" ht="102" x14ac:dyDescent="0.25">
      <c r="A20" s="127" t="s">
        <v>132</v>
      </c>
      <c r="B20" s="290" t="s">
        <v>306</v>
      </c>
      <c r="C20" s="290" t="s">
        <v>318</v>
      </c>
      <c r="D20" s="290" t="s">
        <v>338</v>
      </c>
      <c r="E20" s="129"/>
      <c r="F20" s="424" t="s">
        <v>878</v>
      </c>
      <c r="G20" s="128"/>
      <c r="H20" s="290" t="s">
        <v>884</v>
      </c>
      <c r="I20" s="128" t="s">
        <v>892</v>
      </c>
      <c r="J20" s="128"/>
      <c r="K20" s="129"/>
      <c r="L20" s="129"/>
      <c r="M20" s="130"/>
      <c r="N20" s="129"/>
      <c r="P20" s="132"/>
      <c r="Q20" s="129"/>
      <c r="R20" s="129"/>
      <c r="T20" s="129"/>
      <c r="U20" s="129"/>
      <c r="V20" s="129"/>
      <c r="W20" s="129"/>
      <c r="X20" s="129"/>
      <c r="Y20" s="129"/>
      <c r="Z20" s="129"/>
      <c r="AA20" s="132"/>
      <c r="AB20" s="132"/>
      <c r="AC20" s="132"/>
      <c r="AD20" s="132"/>
      <c r="AE20" s="132"/>
      <c r="AF20" s="132"/>
      <c r="AG20" s="132"/>
      <c r="AH20" s="132"/>
      <c r="AI20" s="132"/>
      <c r="AJ20" s="132"/>
      <c r="AK20" s="132"/>
      <c r="AL20" s="132"/>
      <c r="AM20" s="132"/>
      <c r="AN20" s="132"/>
      <c r="AO20" s="132"/>
      <c r="AP20" s="132"/>
      <c r="AQ20" s="132"/>
      <c r="AR20" s="132"/>
      <c r="AS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X20" s="132"/>
      <c r="BY20" s="132"/>
      <c r="BZ20" s="132"/>
      <c r="CA20" s="132"/>
      <c r="CB20" s="132"/>
      <c r="CC20" s="132"/>
      <c r="CD20" s="132"/>
      <c r="CE20" s="132"/>
      <c r="CF20" s="132"/>
      <c r="CG20" s="132"/>
      <c r="CH20" s="132"/>
      <c r="CI20" s="132"/>
      <c r="CK20" s="132"/>
      <c r="CL20" s="132"/>
      <c r="CN20" s="132"/>
      <c r="CO20" s="132"/>
      <c r="CP20" s="132"/>
      <c r="CQ20" s="132"/>
      <c r="CR20" s="132"/>
      <c r="CS20" s="132"/>
      <c r="CT20" s="132"/>
      <c r="CU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2"/>
      <c r="DT20" s="132"/>
      <c r="GC20" s="130"/>
      <c r="GE20" s="130"/>
      <c r="GI20" s="130"/>
      <c r="GJ20" s="130"/>
      <c r="GK20" s="130"/>
      <c r="GM20" s="130"/>
      <c r="GN20" s="130"/>
      <c r="GO20" s="130"/>
      <c r="GP20" s="130"/>
      <c r="GQ20" s="130"/>
      <c r="GR20" s="130"/>
      <c r="GS20" s="130"/>
      <c r="GT20" s="130"/>
      <c r="GU20" s="130"/>
      <c r="GV20" s="130"/>
      <c r="GW20" s="130"/>
      <c r="GX20" s="130"/>
      <c r="GY20" s="130"/>
      <c r="GZ20" s="130"/>
      <c r="HA20" s="130"/>
      <c r="HB20" s="130"/>
    </row>
    <row r="21" spans="1:210" s="115" customFormat="1" ht="25.5" x14ac:dyDescent="0.25">
      <c r="A21" s="133" t="s">
        <v>133</v>
      </c>
      <c r="B21" s="134" t="s">
        <v>307</v>
      </c>
      <c r="C21" s="134" t="s">
        <v>307</v>
      </c>
      <c r="D21" s="134" t="s">
        <v>339</v>
      </c>
      <c r="E21" s="135"/>
      <c r="F21" s="136" t="s">
        <v>879</v>
      </c>
      <c r="G21" s="134"/>
      <c r="H21" s="134" t="s">
        <v>879</v>
      </c>
      <c r="I21" s="134" t="s">
        <v>879</v>
      </c>
      <c r="J21" s="134"/>
      <c r="K21" s="135"/>
      <c r="L21" s="135"/>
      <c r="M21" s="137"/>
      <c r="N21" s="135"/>
      <c r="P21" s="138"/>
      <c r="Q21" s="135"/>
      <c r="R21" s="135"/>
      <c r="T21" s="135"/>
      <c r="U21" s="135"/>
      <c r="V21" s="135"/>
      <c r="W21" s="135"/>
      <c r="X21" s="135"/>
      <c r="Y21" s="135"/>
      <c r="Z21" s="135"/>
      <c r="AA21" s="138"/>
      <c r="AB21" s="138"/>
      <c r="AC21" s="138"/>
      <c r="AD21" s="138"/>
      <c r="AE21" s="138"/>
      <c r="AF21" s="138"/>
      <c r="AG21" s="138"/>
      <c r="AH21" s="138"/>
      <c r="AI21" s="138"/>
      <c r="AJ21" s="138"/>
      <c r="AK21" s="138"/>
      <c r="AL21" s="138"/>
      <c r="AM21" s="138"/>
      <c r="AN21" s="138"/>
      <c r="AO21" s="138"/>
      <c r="AP21" s="138"/>
      <c r="AQ21" s="138"/>
      <c r="AR21" s="138"/>
      <c r="AS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X21" s="138"/>
      <c r="BY21" s="138"/>
      <c r="BZ21" s="138"/>
      <c r="CA21" s="138"/>
      <c r="CB21" s="138"/>
      <c r="CC21" s="138"/>
      <c r="CD21" s="138"/>
      <c r="CE21" s="138"/>
      <c r="CF21" s="138"/>
      <c r="CG21" s="138"/>
      <c r="CH21" s="138"/>
      <c r="CI21" s="138"/>
      <c r="CK21" s="138"/>
      <c r="CL21" s="138"/>
      <c r="CN21" s="138"/>
      <c r="CO21" s="138"/>
      <c r="CP21" s="138"/>
      <c r="CQ21" s="138"/>
      <c r="CR21" s="138"/>
      <c r="CS21" s="138"/>
      <c r="CT21" s="138"/>
      <c r="CU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GC21" s="137"/>
      <c r="GE21" s="137"/>
      <c r="GI21" s="137"/>
      <c r="GJ21" s="137"/>
      <c r="GK21" s="137"/>
      <c r="GM21" s="137"/>
      <c r="GN21" s="137"/>
      <c r="GO21" s="137"/>
      <c r="GP21" s="137"/>
      <c r="GQ21" s="137"/>
      <c r="GR21" s="137"/>
      <c r="GS21" s="137"/>
      <c r="GT21" s="137"/>
      <c r="GU21" s="137"/>
      <c r="GV21" s="137"/>
      <c r="GW21" s="137"/>
      <c r="GX21" s="137"/>
      <c r="GY21" s="137"/>
      <c r="GZ21" s="137"/>
      <c r="HA21" s="137"/>
      <c r="HB21" s="137"/>
    </row>
    <row r="22" spans="1:210" s="111" customFormat="1" x14ac:dyDescent="0.2">
      <c r="A22" s="107" t="s">
        <v>134</v>
      </c>
      <c r="B22" s="108" t="s">
        <v>322</v>
      </c>
      <c r="C22" s="108" t="s">
        <v>321</v>
      </c>
      <c r="D22" s="109" t="s">
        <v>324</v>
      </c>
      <c r="E22" s="109"/>
      <c r="F22" s="110"/>
      <c r="G22" s="108"/>
      <c r="H22" s="108"/>
      <c r="I22" s="108"/>
      <c r="J22" s="108"/>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row>
    <row r="23" spans="1:210" s="124" customFormat="1" ht="25.5" x14ac:dyDescent="0.2">
      <c r="A23" s="107" t="s">
        <v>135</v>
      </c>
      <c r="B23" s="121" t="s">
        <v>308</v>
      </c>
      <c r="C23" s="121" t="s">
        <v>319</v>
      </c>
      <c r="D23" s="122" t="s">
        <v>326</v>
      </c>
      <c r="E23" s="122" t="s">
        <v>779</v>
      </c>
      <c r="F23" s="123"/>
      <c r="G23" s="108"/>
      <c r="H23" s="121"/>
      <c r="I23" s="121"/>
      <c r="J23" s="121"/>
      <c r="K23" s="109"/>
      <c r="L23" s="122"/>
      <c r="M23" s="108"/>
      <c r="N23" s="122"/>
      <c r="O23" s="122"/>
      <c r="P23" s="122"/>
      <c r="Q23" s="121"/>
      <c r="R23" s="122"/>
      <c r="S23" s="121"/>
      <c r="T23" s="122"/>
      <c r="U23" s="122"/>
      <c r="V23" s="122"/>
      <c r="W23" s="122"/>
      <c r="X23" s="121"/>
      <c r="Y23" s="122"/>
      <c r="Z23" s="122"/>
      <c r="AA23" s="122"/>
      <c r="AB23" s="122"/>
      <c r="AC23" s="122"/>
      <c r="AD23" s="122"/>
      <c r="AE23" s="122"/>
      <c r="AF23" s="122"/>
      <c r="AG23" s="122"/>
      <c r="AH23" s="122"/>
      <c r="AI23" s="122"/>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row>
    <row r="24" spans="1:210" s="118" customFormat="1" ht="51" x14ac:dyDescent="0.2">
      <c r="A24" s="98" t="s">
        <v>136</v>
      </c>
      <c r="B24" s="115" t="s">
        <v>320</v>
      </c>
      <c r="C24" s="99" t="s">
        <v>320</v>
      </c>
      <c r="D24" s="116" t="s">
        <v>325</v>
      </c>
      <c r="E24" s="116" t="s">
        <v>780</v>
      </c>
      <c r="F24" s="117"/>
      <c r="G24" s="99"/>
      <c r="H24" s="115"/>
      <c r="I24" s="115"/>
      <c r="J24" s="115"/>
      <c r="K24" s="100"/>
      <c r="L24" s="116"/>
      <c r="M24" s="99"/>
      <c r="N24" s="116"/>
      <c r="O24" s="116"/>
      <c r="P24" s="116"/>
      <c r="Q24" s="100"/>
      <c r="R24" s="116"/>
      <c r="S24" s="99"/>
      <c r="T24" s="116"/>
      <c r="U24" s="116"/>
      <c r="V24" s="116"/>
      <c r="W24" s="116"/>
      <c r="X24" s="116"/>
      <c r="Y24" s="116"/>
      <c r="Z24" s="116"/>
      <c r="AA24" s="116"/>
      <c r="AB24" s="116"/>
      <c r="AC24" s="116"/>
      <c r="AD24" s="116"/>
      <c r="AE24" s="116"/>
      <c r="AF24" s="116"/>
      <c r="AG24" s="116"/>
      <c r="AH24" s="116"/>
      <c r="AI24" s="116"/>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row>
    <row r="25" spans="1:210" s="102" customFormat="1" x14ac:dyDescent="0.2">
      <c r="A25" s="98" t="s">
        <v>137</v>
      </c>
      <c r="B25" s="99"/>
      <c r="C25" s="99"/>
      <c r="D25" s="99"/>
      <c r="E25" s="100"/>
      <c r="F25" s="101"/>
      <c r="G25" s="99"/>
      <c r="H25" s="99"/>
      <c r="I25" s="99"/>
      <c r="J25" s="99"/>
      <c r="K25" s="100"/>
      <c r="L25" s="100"/>
      <c r="M25" s="99"/>
      <c r="N25" s="100"/>
      <c r="O25" s="100"/>
      <c r="P25" s="100"/>
      <c r="Q25" s="99"/>
      <c r="R25" s="100"/>
      <c r="S25" s="99"/>
      <c r="T25" s="100"/>
      <c r="U25" s="100"/>
      <c r="V25" s="100"/>
      <c r="W25" s="100"/>
      <c r="X25" s="100"/>
      <c r="Y25" s="100"/>
      <c r="Z25" s="100"/>
      <c r="AA25" s="100"/>
      <c r="AB25" s="100"/>
      <c r="AC25" s="100"/>
      <c r="AD25" s="100"/>
      <c r="AE25" s="100"/>
      <c r="AF25" s="100"/>
      <c r="AG25" s="100"/>
      <c r="AH25" s="100"/>
      <c r="AI25" s="100"/>
      <c r="GC25" s="103"/>
      <c r="GD25" s="103"/>
      <c r="GE25" s="103"/>
      <c r="GF25" s="103"/>
      <c r="GG25" s="103"/>
      <c r="GH25" s="103"/>
      <c r="GI25" s="103"/>
      <c r="GJ25" s="103"/>
      <c r="GK25" s="103"/>
      <c r="GL25" s="103"/>
      <c r="GM25" s="103"/>
      <c r="GN25" s="103"/>
      <c r="GO25" s="103"/>
      <c r="GP25" s="103"/>
      <c r="GQ25" s="103"/>
      <c r="GR25" s="103"/>
      <c r="GS25" s="103"/>
      <c r="GT25" s="103"/>
      <c r="GU25" s="103"/>
      <c r="GV25" s="103"/>
      <c r="GW25" s="103"/>
      <c r="GX25" s="103"/>
      <c r="GY25" s="103"/>
      <c r="GZ25" s="103"/>
      <c r="HA25" s="103"/>
      <c r="HB25" s="103"/>
    </row>
    <row r="26" spans="1:210" s="111" customFormat="1" ht="103.5" customHeight="1" x14ac:dyDescent="0.2">
      <c r="A26" s="112" t="s">
        <v>138</v>
      </c>
      <c r="B26" s="108"/>
      <c r="C26" s="108"/>
      <c r="D26" s="108"/>
      <c r="E26" s="108"/>
      <c r="F26" s="139"/>
      <c r="G26" s="108"/>
      <c r="H26" s="108"/>
      <c r="I26" s="108"/>
      <c r="J26" s="108"/>
      <c r="K26" s="140"/>
      <c r="L26" s="108"/>
      <c r="M26" s="108"/>
      <c r="N26" s="108"/>
      <c r="O26" s="108"/>
      <c r="P26" s="108"/>
      <c r="Q26" s="108"/>
      <c r="R26" s="108"/>
      <c r="S26" s="108"/>
      <c r="T26" s="108"/>
      <c r="U26" s="108"/>
      <c r="V26" s="108"/>
      <c r="W26" s="108"/>
      <c r="X26" s="108"/>
      <c r="Y26" s="108"/>
      <c r="Z26" s="108"/>
      <c r="AA26" s="141"/>
      <c r="AB26" s="141"/>
      <c r="AC26" s="141"/>
      <c r="AD26" s="108"/>
      <c r="AE26" s="141"/>
      <c r="AF26" s="141"/>
      <c r="AG26" s="141"/>
      <c r="AH26" s="141"/>
      <c r="AI26" s="141"/>
      <c r="AJ26" s="112"/>
      <c r="AK26" s="142"/>
      <c r="AL26" s="142"/>
      <c r="AM26" s="142"/>
      <c r="AN26" s="142"/>
      <c r="AO26" s="142"/>
      <c r="AP26" s="142"/>
      <c r="AQ26" s="142"/>
      <c r="AR26" s="142"/>
      <c r="AS26" s="142"/>
      <c r="AU26" s="112"/>
      <c r="AV26" s="112"/>
      <c r="AW26" s="112"/>
      <c r="AX26" s="112"/>
      <c r="BL26" s="142"/>
      <c r="DS26" s="112"/>
      <c r="DT26" s="112"/>
      <c r="GC26" s="113"/>
      <c r="GD26" s="113"/>
      <c r="GE26" s="113"/>
      <c r="GF26" s="113"/>
      <c r="GG26" s="113"/>
      <c r="GH26" s="113"/>
      <c r="GI26" s="113"/>
      <c r="GJ26" s="113"/>
      <c r="GK26" s="114"/>
      <c r="GL26" s="113"/>
      <c r="GM26" s="113"/>
      <c r="GN26" s="113"/>
      <c r="GO26" s="113"/>
      <c r="GP26" s="113"/>
      <c r="GQ26" s="113"/>
      <c r="GR26" s="113"/>
      <c r="GS26" s="113"/>
      <c r="GT26" s="113"/>
      <c r="GU26" s="113"/>
      <c r="GV26" s="113"/>
      <c r="GW26" s="113"/>
      <c r="GX26" s="113"/>
      <c r="GY26" s="113"/>
      <c r="GZ26" s="113"/>
      <c r="HA26" s="143"/>
      <c r="HB26" s="143"/>
    </row>
    <row r="27" spans="1:210" s="111" customFormat="1" x14ac:dyDescent="0.25">
      <c r="A27" s="107" t="s">
        <v>139</v>
      </c>
      <c r="B27" s="108"/>
      <c r="C27" s="108"/>
      <c r="D27" s="109"/>
      <c r="E27" s="109"/>
      <c r="F27" s="110"/>
      <c r="G27" s="108"/>
      <c r="H27" s="108"/>
      <c r="I27" s="108"/>
      <c r="J27" s="108"/>
      <c r="K27" s="109"/>
      <c r="L27" s="109"/>
      <c r="M27" s="109"/>
      <c r="N27" s="109"/>
      <c r="O27" s="109"/>
      <c r="P27" s="109"/>
      <c r="Q27" s="109"/>
      <c r="R27" s="109"/>
      <c r="S27" s="108"/>
      <c r="T27" s="109"/>
      <c r="U27" s="109"/>
      <c r="V27" s="109"/>
      <c r="W27" s="109"/>
      <c r="X27" s="108"/>
      <c r="Y27" s="109"/>
      <c r="Z27" s="109"/>
      <c r="AA27" s="109"/>
      <c r="AB27" s="109"/>
      <c r="AC27" s="109"/>
      <c r="AD27" s="109"/>
      <c r="AE27" s="109"/>
      <c r="AF27" s="109"/>
      <c r="AG27" s="109"/>
      <c r="AH27" s="109"/>
      <c r="AI27" s="109"/>
    </row>
    <row r="28" spans="1:210" s="144" customFormat="1" ht="12.75" customHeight="1" x14ac:dyDescent="0.25">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row>
    <row r="29" spans="1:210" s="144" customFormat="1" ht="12.75" customHeight="1" x14ac:dyDescent="0.25">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row>
    <row r="30" spans="1:210" s="144" customFormat="1" ht="12.75" customHeight="1" x14ac:dyDescent="0.25">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row>
    <row r="31" spans="1:210" s="144" customFormat="1" ht="12.75" customHeight="1" x14ac:dyDescent="0.25">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row>
    <row r="32" spans="1:210" s="144" customFormat="1" ht="12.75" customHeight="1" x14ac:dyDescent="0.2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row>
    <row r="33" spans="2:35" s="144" customFormat="1" ht="12.75" customHeight="1" x14ac:dyDescent="0.25">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row>
    <row r="34" spans="2:35" s="144" customFormat="1" ht="12.75" customHeight="1" x14ac:dyDescent="0.2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row>
    <row r="35" spans="2:35" s="144" customFormat="1" ht="12.75" customHeight="1" x14ac:dyDescent="0.25">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row>
    <row r="36" spans="2:35" s="144" customFormat="1" ht="12.75" customHeight="1" x14ac:dyDescent="0.25">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row>
    <row r="37" spans="2:35" s="144" customFormat="1" ht="12.75" customHeight="1" x14ac:dyDescent="0.25">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row>
    <row r="38" spans="2:35" s="144" customFormat="1" ht="12.75" customHeight="1" x14ac:dyDescent="0.25">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row>
    <row r="39" spans="2:35" s="144" customFormat="1" ht="12.75" customHeight="1" x14ac:dyDescent="0.25">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row>
    <row r="40" spans="2:35" s="144" customFormat="1" ht="12.75" customHeight="1" x14ac:dyDescent="0.2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row>
    <row r="50" spans="1:35" ht="12.75" customHeight="1" x14ac:dyDescent="0.2">
      <c r="A50" s="146" t="s">
        <v>140</v>
      </c>
    </row>
    <row r="51" spans="1:35" s="149" customFormat="1" ht="12.75" customHeight="1" x14ac:dyDescent="0.25">
      <c r="B51" s="150" t="s">
        <v>141</v>
      </c>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row>
    <row r="52" spans="1:35" ht="12.75" customHeight="1" x14ac:dyDescent="0.2">
      <c r="B52" s="151" t="s">
        <v>78</v>
      </c>
    </row>
    <row r="53" spans="1:35" ht="12.75" customHeight="1" x14ac:dyDescent="0.2">
      <c r="B53" s="152" t="s">
        <v>142</v>
      </c>
    </row>
    <row r="54" spans="1:35" ht="12.75" customHeight="1" x14ac:dyDescent="0.2">
      <c r="B54" s="152" t="s">
        <v>143</v>
      </c>
    </row>
    <row r="55" spans="1:35" ht="12.75" customHeight="1" x14ac:dyDescent="0.2">
      <c r="B55" s="152" t="s">
        <v>144</v>
      </c>
    </row>
    <row r="56" spans="1:35" ht="12.75" customHeight="1" x14ac:dyDescent="0.2">
      <c r="B56" s="152" t="s">
        <v>145</v>
      </c>
    </row>
    <row r="57" spans="1:35" ht="12.75" customHeight="1" x14ac:dyDescent="0.2">
      <c r="B57" s="152" t="s">
        <v>146</v>
      </c>
    </row>
    <row r="58" spans="1:35" ht="12.75" customHeight="1" x14ac:dyDescent="0.2">
      <c r="B58" s="152" t="s">
        <v>147</v>
      </c>
    </row>
    <row r="59" spans="1:35" ht="12.75" customHeight="1" x14ac:dyDescent="0.2">
      <c r="B59" s="152" t="s">
        <v>148</v>
      </c>
    </row>
    <row r="60" spans="1:35" ht="12.75" customHeight="1" x14ac:dyDescent="0.2">
      <c r="B60" s="152" t="s">
        <v>149</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xr:uid="{00000000-0002-0000-0300-000000000000}">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00000000-0002-0000-0300-000001000000}">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300-000002000000}">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157"/>
  <sheetViews>
    <sheetView tabSelected="1" topLeftCell="A94" workbookViewId="0">
      <selection activeCell="F106" sqref="F106"/>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62" t="s">
        <v>18</v>
      </c>
      <c r="B1" s="362"/>
      <c r="C1" s="362"/>
      <c r="D1" s="362"/>
      <c r="E1" s="362"/>
      <c r="F1" s="362"/>
      <c r="G1" s="362"/>
      <c r="H1" s="362"/>
      <c r="I1" s="362"/>
      <c r="J1" s="362"/>
      <c r="K1" s="362"/>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53" t="s">
        <v>150</v>
      </c>
      <c r="C2" s="154"/>
      <c r="D2" s="154"/>
      <c r="E2" s="154"/>
      <c r="F2" s="154"/>
      <c r="G2" s="154"/>
      <c r="H2" s="154"/>
    </row>
    <row r="3" spans="1:39" s="152" customFormat="1" ht="40.5" customHeight="1" x14ac:dyDescent="0.2">
      <c r="B3" s="155" t="s">
        <v>151</v>
      </c>
      <c r="C3" s="156" t="s">
        <v>152</v>
      </c>
      <c r="D3" s="156" t="s">
        <v>153</v>
      </c>
      <c r="E3" s="156" t="s">
        <v>84</v>
      </c>
      <c r="F3" s="156" t="s">
        <v>154</v>
      </c>
      <c r="G3" s="156" t="s">
        <v>155</v>
      </c>
      <c r="H3" s="156" t="s">
        <v>156</v>
      </c>
      <c r="I3" s="157" t="s">
        <v>17</v>
      </c>
      <c r="J3" s="156" t="s">
        <v>157</v>
      </c>
      <c r="K3" s="156" t="s">
        <v>158</v>
      </c>
    </row>
    <row r="4" spans="1:39" s="152" customFormat="1" x14ac:dyDescent="0.2">
      <c r="B4" s="44" t="s">
        <v>290</v>
      </c>
      <c r="C4" s="156" t="s">
        <v>327</v>
      </c>
      <c r="D4" s="156">
        <v>2</v>
      </c>
      <c r="E4" s="156">
        <v>1</v>
      </c>
      <c r="F4" s="156">
        <v>3</v>
      </c>
      <c r="G4" s="156">
        <v>1</v>
      </c>
      <c r="H4" s="156">
        <v>1</v>
      </c>
      <c r="I4" s="158" t="str">
        <f t="shared" ref="I4:I57" si="0">IF(D4&lt;&gt;"",D4&amp;","&amp;E4&amp;","&amp;F4&amp;","&amp;G4&amp;","&amp;H4,"0,0,0,0,0")</f>
        <v>2,1,3,1,1</v>
      </c>
      <c r="J4" s="159" t="str">
        <f t="shared" ref="J4:J57" si="1">IF(MAX(D4:H4)&gt;=5, "Requirements not met", "Requirements met")</f>
        <v>Requirements met</v>
      </c>
      <c r="K4" s="160" t="str">
        <f t="shared" ref="K4:K57" si="2">IF(MAX(D4:H4)&gt;=5, "Not OK", "OK")</f>
        <v>OK</v>
      </c>
    </row>
    <row r="5" spans="1:39" s="152" customFormat="1" ht="15" x14ac:dyDescent="0.25">
      <c r="B5" s="225" t="s">
        <v>414</v>
      </c>
      <c r="C5" s="265" t="s">
        <v>883</v>
      </c>
      <c r="D5" s="156">
        <v>2</v>
      </c>
      <c r="E5" s="156">
        <v>1</v>
      </c>
      <c r="F5" s="156">
        <v>3</v>
      </c>
      <c r="G5" s="156">
        <v>3</v>
      </c>
      <c r="H5" s="156">
        <v>3</v>
      </c>
      <c r="I5" s="158" t="str">
        <f t="shared" si="0"/>
        <v>2,1,3,3,3</v>
      </c>
      <c r="J5" s="159" t="str">
        <f t="shared" si="1"/>
        <v>Requirements met</v>
      </c>
      <c r="K5" s="160" t="str">
        <f t="shared" si="2"/>
        <v>OK</v>
      </c>
    </row>
    <row r="6" spans="1:39" s="152" customFormat="1" ht="15" x14ac:dyDescent="0.25">
      <c r="B6" s="225" t="s">
        <v>415</v>
      </c>
      <c r="C6" s="265" t="s">
        <v>883</v>
      </c>
      <c r="D6" s="156">
        <v>2</v>
      </c>
      <c r="E6" s="156">
        <v>1</v>
      </c>
      <c r="F6" s="156">
        <v>3</v>
      </c>
      <c r="G6" s="156">
        <v>3</v>
      </c>
      <c r="H6" s="156">
        <v>3</v>
      </c>
      <c r="I6" s="158" t="str">
        <f t="shared" si="0"/>
        <v>2,1,3,3,3</v>
      </c>
      <c r="J6" s="159" t="str">
        <f t="shared" si="1"/>
        <v>Requirements met</v>
      </c>
      <c r="K6" s="160" t="str">
        <f t="shared" si="2"/>
        <v>OK</v>
      </c>
    </row>
    <row r="7" spans="1:39" s="152" customFormat="1" ht="15" x14ac:dyDescent="0.25">
      <c r="B7" s="225" t="s">
        <v>416</v>
      </c>
      <c r="C7" s="265" t="s">
        <v>883</v>
      </c>
      <c r="D7" s="156">
        <v>2</v>
      </c>
      <c r="E7" s="156">
        <v>1</v>
      </c>
      <c r="F7" s="156">
        <v>3</v>
      </c>
      <c r="G7" s="156">
        <v>3</v>
      </c>
      <c r="H7" s="156">
        <v>3</v>
      </c>
      <c r="I7" s="158" t="str">
        <f t="shared" si="0"/>
        <v>2,1,3,3,3</v>
      </c>
      <c r="J7" s="159" t="str">
        <f t="shared" si="1"/>
        <v>Requirements met</v>
      </c>
      <c r="K7" s="160" t="str">
        <f t="shared" si="2"/>
        <v>OK</v>
      </c>
    </row>
    <row r="8" spans="1:39" s="152" customFormat="1" ht="15" x14ac:dyDescent="0.25">
      <c r="B8" s="225" t="s">
        <v>417</v>
      </c>
      <c r="C8" s="265" t="s">
        <v>883</v>
      </c>
      <c r="D8" s="156">
        <v>2</v>
      </c>
      <c r="E8" s="156">
        <v>1</v>
      </c>
      <c r="F8" s="156">
        <v>3</v>
      </c>
      <c r="G8" s="156">
        <v>3</v>
      </c>
      <c r="H8" s="156">
        <v>3</v>
      </c>
      <c r="I8" s="158" t="str">
        <f t="shared" si="0"/>
        <v>2,1,3,3,3</v>
      </c>
      <c r="J8" s="159" t="str">
        <f t="shared" si="1"/>
        <v>Requirements met</v>
      </c>
      <c r="K8" s="160" t="str">
        <f t="shared" si="2"/>
        <v>OK</v>
      </c>
    </row>
    <row r="9" spans="1:39" s="152" customFormat="1" ht="15" x14ac:dyDescent="0.25">
      <c r="B9" s="225" t="s">
        <v>418</v>
      </c>
      <c r="C9" s="265" t="s">
        <v>883</v>
      </c>
      <c r="D9" s="156">
        <v>2</v>
      </c>
      <c r="E9" s="156">
        <v>1</v>
      </c>
      <c r="F9" s="156">
        <v>3</v>
      </c>
      <c r="G9" s="156">
        <v>3</v>
      </c>
      <c r="H9" s="156">
        <v>3</v>
      </c>
      <c r="I9" s="158" t="str">
        <f t="shared" si="0"/>
        <v>2,1,3,3,3</v>
      </c>
      <c r="J9" s="159" t="str">
        <f t="shared" si="1"/>
        <v>Requirements met</v>
      </c>
      <c r="K9" s="160" t="str">
        <f t="shared" si="2"/>
        <v>OK</v>
      </c>
    </row>
    <row r="10" spans="1:39" s="152" customFormat="1" ht="15" x14ac:dyDescent="0.25">
      <c r="B10" s="225" t="s">
        <v>419</v>
      </c>
      <c r="C10" s="265" t="s">
        <v>883</v>
      </c>
      <c r="D10" s="156">
        <v>2</v>
      </c>
      <c r="E10" s="156">
        <v>1</v>
      </c>
      <c r="F10" s="156">
        <v>3</v>
      </c>
      <c r="G10" s="156">
        <v>3</v>
      </c>
      <c r="H10" s="156">
        <v>3</v>
      </c>
      <c r="I10" s="158" t="str">
        <f t="shared" si="0"/>
        <v>2,1,3,3,3</v>
      </c>
      <c r="J10" s="159" t="str">
        <f t="shared" si="1"/>
        <v>Requirements met</v>
      </c>
      <c r="K10" s="160" t="str">
        <f t="shared" si="2"/>
        <v>OK</v>
      </c>
    </row>
    <row r="11" spans="1:39" s="152" customFormat="1" ht="15" x14ac:dyDescent="0.25">
      <c r="B11" s="225" t="s">
        <v>420</v>
      </c>
      <c r="C11" s="265" t="s">
        <v>883</v>
      </c>
      <c r="D11" s="156">
        <v>2</v>
      </c>
      <c r="E11" s="156">
        <v>1</v>
      </c>
      <c r="F11" s="156">
        <v>3</v>
      </c>
      <c r="G11" s="156">
        <v>3</v>
      </c>
      <c r="H11" s="156">
        <v>3</v>
      </c>
      <c r="I11" s="158" t="str">
        <f t="shared" si="0"/>
        <v>2,1,3,3,3</v>
      </c>
      <c r="J11" s="159" t="str">
        <f t="shared" si="1"/>
        <v>Requirements met</v>
      </c>
      <c r="K11" s="160" t="str">
        <f t="shared" si="2"/>
        <v>OK</v>
      </c>
    </row>
    <row r="12" spans="1:39" s="152" customFormat="1" ht="15" x14ac:dyDescent="0.25">
      <c r="B12" s="225" t="s">
        <v>421</v>
      </c>
      <c r="C12" s="265" t="s">
        <v>883</v>
      </c>
      <c r="D12" s="156">
        <v>2</v>
      </c>
      <c r="E12" s="156">
        <v>1</v>
      </c>
      <c r="F12" s="156">
        <v>3</v>
      </c>
      <c r="G12" s="156">
        <v>3</v>
      </c>
      <c r="H12" s="156">
        <v>3</v>
      </c>
      <c r="I12" s="158" t="str">
        <f t="shared" si="0"/>
        <v>2,1,3,3,3</v>
      </c>
      <c r="J12" s="159" t="str">
        <f t="shared" si="1"/>
        <v>Requirements met</v>
      </c>
      <c r="K12" s="160" t="str">
        <f t="shared" si="2"/>
        <v>OK</v>
      </c>
    </row>
    <row r="13" spans="1:39" s="152" customFormat="1" ht="15" x14ac:dyDescent="0.25">
      <c r="B13" s="225" t="s">
        <v>422</v>
      </c>
      <c r="C13" s="265" t="s">
        <v>883</v>
      </c>
      <c r="D13" s="156">
        <v>2</v>
      </c>
      <c r="E13" s="156">
        <v>1</v>
      </c>
      <c r="F13" s="156">
        <v>3</v>
      </c>
      <c r="G13" s="156">
        <v>3</v>
      </c>
      <c r="H13" s="156">
        <v>3</v>
      </c>
      <c r="I13" s="158" t="str">
        <f t="shared" si="0"/>
        <v>2,1,3,3,3</v>
      </c>
      <c r="J13" s="159" t="str">
        <f t="shared" si="1"/>
        <v>Requirements met</v>
      </c>
      <c r="K13" s="160" t="str">
        <f t="shared" si="2"/>
        <v>OK</v>
      </c>
    </row>
    <row r="14" spans="1:39" s="152" customFormat="1" ht="15" x14ac:dyDescent="0.25">
      <c r="B14" s="225" t="s">
        <v>423</v>
      </c>
      <c r="C14" s="265" t="s">
        <v>883</v>
      </c>
      <c r="D14" s="156">
        <v>2</v>
      </c>
      <c r="E14" s="156">
        <v>1</v>
      </c>
      <c r="F14" s="156">
        <v>3</v>
      </c>
      <c r="G14" s="156">
        <v>3</v>
      </c>
      <c r="H14" s="156">
        <v>3</v>
      </c>
      <c r="I14" s="158" t="str">
        <f t="shared" si="0"/>
        <v>2,1,3,3,3</v>
      </c>
      <c r="J14" s="159" t="str">
        <f t="shared" si="1"/>
        <v>Requirements met</v>
      </c>
      <c r="K14" s="160" t="str">
        <f t="shared" si="2"/>
        <v>OK</v>
      </c>
    </row>
    <row r="15" spans="1:39" s="152" customFormat="1" ht="15" x14ac:dyDescent="0.25">
      <c r="B15" s="225" t="s">
        <v>424</v>
      </c>
      <c r="C15" s="265" t="s">
        <v>883</v>
      </c>
      <c r="D15" s="156">
        <v>2</v>
      </c>
      <c r="E15" s="156">
        <v>1</v>
      </c>
      <c r="F15" s="156">
        <v>3</v>
      </c>
      <c r="G15" s="156">
        <v>3</v>
      </c>
      <c r="H15" s="156">
        <v>3</v>
      </c>
      <c r="I15" s="158" t="str">
        <f t="shared" si="0"/>
        <v>2,1,3,3,3</v>
      </c>
      <c r="J15" s="159" t="str">
        <f t="shared" si="1"/>
        <v>Requirements met</v>
      </c>
      <c r="K15" s="160" t="str">
        <f t="shared" si="2"/>
        <v>OK</v>
      </c>
    </row>
    <row r="16" spans="1:39" s="152" customFormat="1" ht="15" x14ac:dyDescent="0.25">
      <c r="B16" s="225" t="s">
        <v>425</v>
      </c>
      <c r="C16" s="265" t="s">
        <v>883</v>
      </c>
      <c r="D16" s="156">
        <v>2</v>
      </c>
      <c r="E16" s="156">
        <v>1</v>
      </c>
      <c r="F16" s="156">
        <v>3</v>
      </c>
      <c r="G16" s="156">
        <v>3</v>
      </c>
      <c r="H16" s="156">
        <v>3</v>
      </c>
      <c r="I16" s="158" t="str">
        <f t="shared" si="0"/>
        <v>2,1,3,3,3</v>
      </c>
      <c r="J16" s="159" t="str">
        <f t="shared" si="1"/>
        <v>Requirements met</v>
      </c>
      <c r="K16" s="160" t="str">
        <f t="shared" si="2"/>
        <v>OK</v>
      </c>
    </row>
    <row r="17" spans="2:11" s="152" customFormat="1" ht="15" x14ac:dyDescent="0.25">
      <c r="B17" s="225" t="s">
        <v>426</v>
      </c>
      <c r="C17" s="265" t="s">
        <v>883</v>
      </c>
      <c r="D17" s="156">
        <v>2</v>
      </c>
      <c r="E17" s="156">
        <v>1</v>
      </c>
      <c r="F17" s="156">
        <v>3</v>
      </c>
      <c r="G17" s="156">
        <v>3</v>
      </c>
      <c r="H17" s="156">
        <v>3</v>
      </c>
      <c r="I17" s="158" t="str">
        <f t="shared" si="0"/>
        <v>2,1,3,3,3</v>
      </c>
      <c r="J17" s="159" t="str">
        <f t="shared" si="1"/>
        <v>Requirements met</v>
      </c>
      <c r="K17" s="160" t="str">
        <f t="shared" si="2"/>
        <v>OK</v>
      </c>
    </row>
    <row r="18" spans="2:11" s="152" customFormat="1" ht="15" x14ac:dyDescent="0.25">
      <c r="B18" s="225" t="s">
        <v>427</v>
      </c>
      <c r="C18" s="265" t="s">
        <v>883</v>
      </c>
      <c r="D18" s="156">
        <v>2</v>
      </c>
      <c r="E18" s="156">
        <v>1</v>
      </c>
      <c r="F18" s="156">
        <v>3</v>
      </c>
      <c r="G18" s="156">
        <v>3</v>
      </c>
      <c r="H18" s="156">
        <v>3</v>
      </c>
      <c r="I18" s="158" t="str">
        <f t="shared" si="0"/>
        <v>2,1,3,3,3</v>
      </c>
      <c r="J18" s="159" t="str">
        <f t="shared" si="1"/>
        <v>Requirements met</v>
      </c>
      <c r="K18" s="160" t="str">
        <f t="shared" si="2"/>
        <v>OK</v>
      </c>
    </row>
    <row r="19" spans="2:11" s="152" customFormat="1" ht="15" x14ac:dyDescent="0.25">
      <c r="B19" s="225" t="s">
        <v>428</v>
      </c>
      <c r="C19" s="265" t="s">
        <v>883</v>
      </c>
      <c r="D19" s="156">
        <v>2</v>
      </c>
      <c r="E19" s="156">
        <v>1</v>
      </c>
      <c r="F19" s="156">
        <v>3</v>
      </c>
      <c r="G19" s="156">
        <v>3</v>
      </c>
      <c r="H19" s="156">
        <v>3</v>
      </c>
      <c r="I19" s="158" t="str">
        <f t="shared" si="0"/>
        <v>2,1,3,3,3</v>
      </c>
      <c r="J19" s="159" t="str">
        <f t="shared" si="1"/>
        <v>Requirements met</v>
      </c>
      <c r="K19" s="160" t="str">
        <f t="shared" si="2"/>
        <v>OK</v>
      </c>
    </row>
    <row r="20" spans="2:11" s="152" customFormat="1" ht="15" x14ac:dyDescent="0.25">
      <c r="B20" s="225" t="s">
        <v>429</v>
      </c>
      <c r="C20" s="265" t="s">
        <v>883</v>
      </c>
      <c r="D20" s="156">
        <v>2</v>
      </c>
      <c r="E20" s="156">
        <v>1</v>
      </c>
      <c r="F20" s="156">
        <v>3</v>
      </c>
      <c r="G20" s="156">
        <v>3</v>
      </c>
      <c r="H20" s="156">
        <v>3</v>
      </c>
      <c r="I20" s="158" t="str">
        <f t="shared" si="0"/>
        <v>2,1,3,3,3</v>
      </c>
      <c r="J20" s="159" t="str">
        <f t="shared" si="1"/>
        <v>Requirements met</v>
      </c>
      <c r="K20" s="160" t="str">
        <f t="shared" si="2"/>
        <v>OK</v>
      </c>
    </row>
    <row r="21" spans="2:11" s="152" customFormat="1" ht="15" x14ac:dyDescent="0.25">
      <c r="B21" s="225" t="s">
        <v>430</v>
      </c>
      <c r="C21" s="265" t="s">
        <v>883</v>
      </c>
      <c r="D21" s="156">
        <v>2</v>
      </c>
      <c r="E21" s="156">
        <v>1</v>
      </c>
      <c r="F21" s="156">
        <v>3</v>
      </c>
      <c r="G21" s="156">
        <v>3</v>
      </c>
      <c r="H21" s="156">
        <v>3</v>
      </c>
      <c r="I21" s="158" t="str">
        <f t="shared" si="0"/>
        <v>2,1,3,3,3</v>
      </c>
      <c r="J21" s="159" t="str">
        <f t="shared" si="1"/>
        <v>Requirements met</v>
      </c>
      <c r="K21" s="160" t="str">
        <f t="shared" si="2"/>
        <v>OK</v>
      </c>
    </row>
    <row r="22" spans="2:11" s="152" customFormat="1" ht="15" x14ac:dyDescent="0.25">
      <c r="B22" s="226" t="s">
        <v>431</v>
      </c>
      <c r="C22" s="265" t="s">
        <v>883</v>
      </c>
      <c r="D22" s="156">
        <v>2</v>
      </c>
      <c r="E22" s="156">
        <v>1</v>
      </c>
      <c r="F22" s="156">
        <v>3</v>
      </c>
      <c r="G22" s="156">
        <v>3</v>
      </c>
      <c r="H22" s="156">
        <v>3</v>
      </c>
      <c r="I22" s="158" t="str">
        <f t="shared" si="0"/>
        <v>2,1,3,3,3</v>
      </c>
      <c r="J22" s="159" t="str">
        <f t="shared" si="1"/>
        <v>Requirements met</v>
      </c>
      <c r="K22" s="160" t="str">
        <f t="shared" si="2"/>
        <v>OK</v>
      </c>
    </row>
    <row r="23" spans="2:11" s="152" customFormat="1" ht="15" x14ac:dyDescent="0.25">
      <c r="B23" s="225" t="s">
        <v>432</v>
      </c>
      <c r="C23" s="265" t="s">
        <v>883</v>
      </c>
      <c r="D23" s="156">
        <v>2</v>
      </c>
      <c r="E23" s="156">
        <v>1</v>
      </c>
      <c r="F23" s="156">
        <v>3</v>
      </c>
      <c r="G23" s="156">
        <v>3</v>
      </c>
      <c r="H23" s="156">
        <v>3</v>
      </c>
      <c r="I23" s="158" t="str">
        <f t="shared" si="0"/>
        <v>2,1,3,3,3</v>
      </c>
      <c r="J23" s="159" t="str">
        <f t="shared" si="1"/>
        <v>Requirements met</v>
      </c>
      <c r="K23" s="160" t="str">
        <f t="shared" si="2"/>
        <v>OK</v>
      </c>
    </row>
    <row r="24" spans="2:11" s="152" customFormat="1" ht="15" x14ac:dyDescent="0.25">
      <c r="B24" s="226" t="s">
        <v>433</v>
      </c>
      <c r="C24" s="265" t="s">
        <v>883</v>
      </c>
      <c r="D24" s="156">
        <v>2</v>
      </c>
      <c r="E24" s="156">
        <v>1</v>
      </c>
      <c r="F24" s="156">
        <v>3</v>
      </c>
      <c r="G24" s="156">
        <v>3</v>
      </c>
      <c r="H24" s="156">
        <v>3</v>
      </c>
      <c r="I24" s="158" t="str">
        <f t="shared" si="0"/>
        <v>2,1,3,3,3</v>
      </c>
      <c r="J24" s="159" t="str">
        <f t="shared" si="1"/>
        <v>Requirements met</v>
      </c>
      <c r="K24" s="160" t="str">
        <f t="shared" si="2"/>
        <v>OK</v>
      </c>
    </row>
    <row r="25" spans="2:11" s="152" customFormat="1" ht="15" x14ac:dyDescent="0.25">
      <c r="B25" s="225" t="s">
        <v>434</v>
      </c>
      <c r="C25" s="265" t="s">
        <v>883</v>
      </c>
      <c r="D25" s="156">
        <v>2</v>
      </c>
      <c r="E25" s="156">
        <v>1</v>
      </c>
      <c r="F25" s="156">
        <v>3</v>
      </c>
      <c r="G25" s="156">
        <v>3</v>
      </c>
      <c r="H25" s="156">
        <v>3</v>
      </c>
      <c r="I25" s="158" t="str">
        <f t="shared" si="0"/>
        <v>2,1,3,3,3</v>
      </c>
      <c r="J25" s="159" t="str">
        <f t="shared" si="1"/>
        <v>Requirements met</v>
      </c>
      <c r="K25" s="160" t="str">
        <f t="shared" si="2"/>
        <v>OK</v>
      </c>
    </row>
    <row r="26" spans="2:11" s="152" customFormat="1" ht="15" x14ac:dyDescent="0.25">
      <c r="B26" s="225" t="s">
        <v>435</v>
      </c>
      <c r="C26" s="265" t="s">
        <v>883</v>
      </c>
      <c r="D26" s="156">
        <v>2</v>
      </c>
      <c r="E26" s="156">
        <v>1</v>
      </c>
      <c r="F26" s="156">
        <v>3</v>
      </c>
      <c r="G26" s="156">
        <v>3</v>
      </c>
      <c r="H26" s="156">
        <v>3</v>
      </c>
      <c r="I26" s="158" t="str">
        <f t="shared" si="0"/>
        <v>2,1,3,3,3</v>
      </c>
      <c r="J26" s="159" t="str">
        <f t="shared" si="1"/>
        <v>Requirements met</v>
      </c>
      <c r="K26" s="160" t="str">
        <f t="shared" si="2"/>
        <v>OK</v>
      </c>
    </row>
    <row r="27" spans="2:11" s="152" customFormat="1" ht="15" x14ac:dyDescent="0.25">
      <c r="B27" s="225" t="s">
        <v>436</v>
      </c>
      <c r="C27" s="265" t="s">
        <v>883</v>
      </c>
      <c r="D27" s="156">
        <v>2</v>
      </c>
      <c r="E27" s="156">
        <v>1</v>
      </c>
      <c r="F27" s="156">
        <v>3</v>
      </c>
      <c r="G27" s="156">
        <v>3</v>
      </c>
      <c r="H27" s="156">
        <v>3</v>
      </c>
      <c r="I27" s="158" t="str">
        <f t="shared" si="0"/>
        <v>2,1,3,3,3</v>
      </c>
      <c r="J27" s="159" t="str">
        <f t="shared" si="1"/>
        <v>Requirements met</v>
      </c>
      <c r="K27" s="160" t="str">
        <f t="shared" si="2"/>
        <v>OK</v>
      </c>
    </row>
    <row r="28" spans="2:11" s="152" customFormat="1" ht="15" x14ac:dyDescent="0.25">
      <c r="B28" s="225" t="s">
        <v>437</v>
      </c>
      <c r="C28" s="265" t="s">
        <v>883</v>
      </c>
      <c r="D28" s="156">
        <v>2</v>
      </c>
      <c r="E28" s="156">
        <v>1</v>
      </c>
      <c r="F28" s="156">
        <v>3</v>
      </c>
      <c r="G28" s="156">
        <v>3</v>
      </c>
      <c r="H28" s="156">
        <v>3</v>
      </c>
      <c r="I28" s="158" t="str">
        <f t="shared" si="0"/>
        <v>2,1,3,3,3</v>
      </c>
      <c r="J28" s="159" t="str">
        <f t="shared" si="1"/>
        <v>Requirements met</v>
      </c>
      <c r="K28" s="160" t="str">
        <f t="shared" si="2"/>
        <v>OK</v>
      </c>
    </row>
    <row r="29" spans="2:11" s="152" customFormat="1" ht="15" x14ac:dyDescent="0.25">
      <c r="B29" s="225" t="s">
        <v>438</v>
      </c>
      <c r="C29" s="265" t="s">
        <v>883</v>
      </c>
      <c r="D29" s="156">
        <v>2</v>
      </c>
      <c r="E29" s="156">
        <v>1</v>
      </c>
      <c r="F29" s="156">
        <v>3</v>
      </c>
      <c r="G29" s="156">
        <v>3</v>
      </c>
      <c r="H29" s="156">
        <v>3</v>
      </c>
      <c r="I29" s="158" t="str">
        <f t="shared" si="0"/>
        <v>2,1,3,3,3</v>
      </c>
      <c r="J29" s="159" t="str">
        <f t="shared" si="1"/>
        <v>Requirements met</v>
      </c>
      <c r="K29" s="160" t="str">
        <f t="shared" si="2"/>
        <v>OK</v>
      </c>
    </row>
    <row r="30" spans="2:11" s="152" customFormat="1" ht="15" x14ac:dyDescent="0.25">
      <c r="B30" s="225" t="s">
        <v>439</v>
      </c>
      <c r="C30" s="265" t="s">
        <v>883</v>
      </c>
      <c r="D30" s="156">
        <v>2</v>
      </c>
      <c r="E30" s="156">
        <v>1</v>
      </c>
      <c r="F30" s="156">
        <v>3</v>
      </c>
      <c r="G30" s="156">
        <v>3</v>
      </c>
      <c r="H30" s="156">
        <v>3</v>
      </c>
      <c r="I30" s="158" t="str">
        <f t="shared" si="0"/>
        <v>2,1,3,3,3</v>
      </c>
      <c r="J30" s="159" t="str">
        <f t="shared" si="1"/>
        <v>Requirements met</v>
      </c>
      <c r="K30" s="160" t="str">
        <f t="shared" si="2"/>
        <v>OK</v>
      </c>
    </row>
    <row r="31" spans="2:11" s="152" customFormat="1" ht="15" x14ac:dyDescent="0.25">
      <c r="B31" s="225" t="s">
        <v>440</v>
      </c>
      <c r="C31" s="265" t="s">
        <v>883</v>
      </c>
      <c r="D31" s="156">
        <v>2</v>
      </c>
      <c r="E31" s="156">
        <v>1</v>
      </c>
      <c r="F31" s="156">
        <v>3</v>
      </c>
      <c r="G31" s="156">
        <v>3</v>
      </c>
      <c r="H31" s="156">
        <v>3</v>
      </c>
      <c r="I31" s="158" t="str">
        <f t="shared" si="0"/>
        <v>2,1,3,3,3</v>
      </c>
      <c r="J31" s="159" t="str">
        <f t="shared" si="1"/>
        <v>Requirements met</v>
      </c>
      <c r="K31" s="160" t="str">
        <f t="shared" si="2"/>
        <v>OK</v>
      </c>
    </row>
    <row r="32" spans="2:11" s="152" customFormat="1" ht="15" x14ac:dyDescent="0.25">
      <c r="B32" s="225" t="s">
        <v>441</v>
      </c>
      <c r="C32" s="265" t="s">
        <v>883</v>
      </c>
      <c r="D32" s="156">
        <v>2</v>
      </c>
      <c r="E32" s="156">
        <v>1</v>
      </c>
      <c r="F32" s="156">
        <v>3</v>
      </c>
      <c r="G32" s="156">
        <v>3</v>
      </c>
      <c r="H32" s="156">
        <v>3</v>
      </c>
      <c r="I32" s="158" t="str">
        <f t="shared" si="0"/>
        <v>2,1,3,3,3</v>
      </c>
      <c r="J32" s="159" t="str">
        <f t="shared" si="1"/>
        <v>Requirements met</v>
      </c>
      <c r="K32" s="160" t="str">
        <f t="shared" si="2"/>
        <v>OK</v>
      </c>
    </row>
    <row r="33" spans="2:11" s="152" customFormat="1" ht="15" x14ac:dyDescent="0.25">
      <c r="B33" s="225" t="s">
        <v>442</v>
      </c>
      <c r="C33" s="265" t="s">
        <v>883</v>
      </c>
      <c r="D33" s="156">
        <v>2</v>
      </c>
      <c r="E33" s="156">
        <v>1</v>
      </c>
      <c r="F33" s="156">
        <v>3</v>
      </c>
      <c r="G33" s="156">
        <v>3</v>
      </c>
      <c r="H33" s="156">
        <v>3</v>
      </c>
      <c r="I33" s="158" t="str">
        <f t="shared" si="0"/>
        <v>2,1,3,3,3</v>
      </c>
      <c r="J33" s="159" t="str">
        <f t="shared" si="1"/>
        <v>Requirements met</v>
      </c>
      <c r="K33" s="160" t="str">
        <f t="shared" si="2"/>
        <v>OK</v>
      </c>
    </row>
    <row r="34" spans="2:11" s="152" customFormat="1" ht="15" x14ac:dyDescent="0.25">
      <c r="B34" s="225" t="s">
        <v>443</v>
      </c>
      <c r="C34" s="265" t="s">
        <v>883</v>
      </c>
      <c r="D34" s="156">
        <v>2</v>
      </c>
      <c r="E34" s="156">
        <v>1</v>
      </c>
      <c r="F34" s="156">
        <v>3</v>
      </c>
      <c r="G34" s="156">
        <v>3</v>
      </c>
      <c r="H34" s="156">
        <v>3</v>
      </c>
      <c r="I34" s="158" t="str">
        <f t="shared" si="0"/>
        <v>2,1,3,3,3</v>
      </c>
      <c r="J34" s="159" t="str">
        <f t="shared" si="1"/>
        <v>Requirements met</v>
      </c>
      <c r="K34" s="160" t="str">
        <f t="shared" si="2"/>
        <v>OK</v>
      </c>
    </row>
    <row r="35" spans="2:11" s="152" customFormat="1" ht="15" x14ac:dyDescent="0.25">
      <c r="B35" s="225" t="s">
        <v>444</v>
      </c>
      <c r="C35" s="265" t="s">
        <v>883</v>
      </c>
      <c r="D35" s="156">
        <v>2</v>
      </c>
      <c r="E35" s="156">
        <v>1</v>
      </c>
      <c r="F35" s="156">
        <v>3</v>
      </c>
      <c r="G35" s="156">
        <v>3</v>
      </c>
      <c r="H35" s="156">
        <v>3</v>
      </c>
      <c r="I35" s="158" t="str">
        <f t="shared" si="0"/>
        <v>2,1,3,3,3</v>
      </c>
      <c r="J35" s="159" t="str">
        <f t="shared" si="1"/>
        <v>Requirements met</v>
      </c>
      <c r="K35" s="160" t="str">
        <f t="shared" si="2"/>
        <v>OK</v>
      </c>
    </row>
    <row r="36" spans="2:11" s="152" customFormat="1" ht="15" x14ac:dyDescent="0.25">
      <c r="B36" s="225" t="s">
        <v>445</v>
      </c>
      <c r="C36" s="265" t="s">
        <v>883</v>
      </c>
      <c r="D36" s="156">
        <v>2</v>
      </c>
      <c r="E36" s="156">
        <v>1</v>
      </c>
      <c r="F36" s="156">
        <v>3</v>
      </c>
      <c r="G36" s="156">
        <v>3</v>
      </c>
      <c r="H36" s="156">
        <v>3</v>
      </c>
      <c r="I36" s="158" t="str">
        <f t="shared" si="0"/>
        <v>2,1,3,3,3</v>
      </c>
      <c r="J36" s="159" t="str">
        <f t="shared" si="1"/>
        <v>Requirements met</v>
      </c>
      <c r="K36" s="160" t="str">
        <f t="shared" si="2"/>
        <v>OK</v>
      </c>
    </row>
    <row r="37" spans="2:11" s="152" customFormat="1" ht="15" x14ac:dyDescent="0.25">
      <c r="B37" s="225" t="s">
        <v>446</v>
      </c>
      <c r="C37" s="265" t="s">
        <v>883</v>
      </c>
      <c r="D37" s="156">
        <v>2</v>
      </c>
      <c r="E37" s="156">
        <v>1</v>
      </c>
      <c r="F37" s="156">
        <v>3</v>
      </c>
      <c r="G37" s="156">
        <v>3</v>
      </c>
      <c r="H37" s="156">
        <v>3</v>
      </c>
      <c r="I37" s="158" t="str">
        <f t="shared" si="0"/>
        <v>2,1,3,3,3</v>
      </c>
      <c r="J37" s="159" t="str">
        <f t="shared" si="1"/>
        <v>Requirements met</v>
      </c>
      <c r="K37" s="160" t="str">
        <f t="shared" si="2"/>
        <v>OK</v>
      </c>
    </row>
    <row r="38" spans="2:11" s="152" customFormat="1" ht="15" x14ac:dyDescent="0.25">
      <c r="B38" s="225" t="s">
        <v>447</v>
      </c>
      <c r="C38" s="265" t="s">
        <v>883</v>
      </c>
      <c r="D38" s="156">
        <v>2</v>
      </c>
      <c r="E38" s="156">
        <v>1</v>
      </c>
      <c r="F38" s="156">
        <v>3</v>
      </c>
      <c r="G38" s="156">
        <v>3</v>
      </c>
      <c r="H38" s="156">
        <v>3</v>
      </c>
      <c r="I38" s="158" t="str">
        <f t="shared" si="0"/>
        <v>2,1,3,3,3</v>
      </c>
      <c r="J38" s="159" t="str">
        <f t="shared" si="1"/>
        <v>Requirements met</v>
      </c>
      <c r="K38" s="160" t="str">
        <f t="shared" si="2"/>
        <v>OK</v>
      </c>
    </row>
    <row r="39" spans="2:11" s="152" customFormat="1" ht="15" x14ac:dyDescent="0.25">
      <c r="B39" s="225" t="s">
        <v>448</v>
      </c>
      <c r="C39" s="265" t="s">
        <v>883</v>
      </c>
      <c r="D39" s="156">
        <v>2</v>
      </c>
      <c r="E39" s="156">
        <v>1</v>
      </c>
      <c r="F39" s="156">
        <v>3</v>
      </c>
      <c r="G39" s="156">
        <v>3</v>
      </c>
      <c r="H39" s="156">
        <v>3</v>
      </c>
      <c r="I39" s="158" t="str">
        <f t="shared" si="0"/>
        <v>2,1,3,3,3</v>
      </c>
      <c r="J39" s="159" t="str">
        <f t="shared" si="1"/>
        <v>Requirements met</v>
      </c>
      <c r="K39" s="160" t="str">
        <f t="shared" si="2"/>
        <v>OK</v>
      </c>
    </row>
    <row r="40" spans="2:11" s="152" customFormat="1" ht="15" x14ac:dyDescent="0.25">
      <c r="B40" s="225" t="s">
        <v>449</v>
      </c>
      <c r="C40" s="265" t="s">
        <v>883</v>
      </c>
      <c r="D40" s="156">
        <v>2</v>
      </c>
      <c r="E40" s="156">
        <v>1</v>
      </c>
      <c r="F40" s="156">
        <v>3</v>
      </c>
      <c r="G40" s="156">
        <v>3</v>
      </c>
      <c r="H40" s="156">
        <v>3</v>
      </c>
      <c r="I40" s="158" t="str">
        <f t="shared" si="0"/>
        <v>2,1,3,3,3</v>
      </c>
      <c r="J40" s="159" t="str">
        <f t="shared" si="1"/>
        <v>Requirements met</v>
      </c>
      <c r="K40" s="160" t="str">
        <f t="shared" si="2"/>
        <v>OK</v>
      </c>
    </row>
    <row r="41" spans="2:11" s="152" customFormat="1" ht="15" x14ac:dyDescent="0.25">
      <c r="B41" s="225" t="s">
        <v>450</v>
      </c>
      <c r="C41" s="265" t="s">
        <v>883</v>
      </c>
      <c r="D41" s="156">
        <v>2</v>
      </c>
      <c r="E41" s="156">
        <v>1</v>
      </c>
      <c r="F41" s="156">
        <v>3</v>
      </c>
      <c r="G41" s="156">
        <v>3</v>
      </c>
      <c r="H41" s="156">
        <v>3</v>
      </c>
      <c r="I41" s="158" t="str">
        <f t="shared" si="0"/>
        <v>2,1,3,3,3</v>
      </c>
      <c r="J41" s="159" t="str">
        <f t="shared" si="1"/>
        <v>Requirements met</v>
      </c>
      <c r="K41" s="160" t="str">
        <f t="shared" si="2"/>
        <v>OK</v>
      </c>
    </row>
    <row r="42" spans="2:11" s="152" customFormat="1" ht="15" x14ac:dyDescent="0.25">
      <c r="B42" s="225" t="s">
        <v>451</v>
      </c>
      <c r="C42" s="265" t="s">
        <v>883</v>
      </c>
      <c r="D42" s="156">
        <v>2</v>
      </c>
      <c r="E42" s="156">
        <v>1</v>
      </c>
      <c r="F42" s="156">
        <v>3</v>
      </c>
      <c r="G42" s="156">
        <v>3</v>
      </c>
      <c r="H42" s="156">
        <v>3</v>
      </c>
      <c r="I42" s="158" t="str">
        <f t="shared" si="0"/>
        <v>2,1,3,3,3</v>
      </c>
      <c r="J42" s="159" t="str">
        <f t="shared" si="1"/>
        <v>Requirements met</v>
      </c>
      <c r="K42" s="160" t="str">
        <f t="shared" si="2"/>
        <v>OK</v>
      </c>
    </row>
    <row r="43" spans="2:11" s="152" customFormat="1" ht="15" x14ac:dyDescent="0.25">
      <c r="B43" s="225" t="s">
        <v>452</v>
      </c>
      <c r="C43" s="265" t="s">
        <v>883</v>
      </c>
      <c r="D43" s="156">
        <v>2</v>
      </c>
      <c r="E43" s="156">
        <v>1</v>
      </c>
      <c r="F43" s="156">
        <v>3</v>
      </c>
      <c r="G43" s="156">
        <v>3</v>
      </c>
      <c r="H43" s="156">
        <v>3</v>
      </c>
      <c r="I43" s="158" t="str">
        <f t="shared" si="0"/>
        <v>2,1,3,3,3</v>
      </c>
      <c r="J43" s="159" t="str">
        <f t="shared" si="1"/>
        <v>Requirements met</v>
      </c>
      <c r="K43" s="160" t="str">
        <f t="shared" si="2"/>
        <v>OK</v>
      </c>
    </row>
    <row r="44" spans="2:11" s="152" customFormat="1" ht="15" x14ac:dyDescent="0.25">
      <c r="B44" s="226" t="s">
        <v>453</v>
      </c>
      <c r="C44" s="265" t="s">
        <v>883</v>
      </c>
      <c r="D44" s="156">
        <v>2</v>
      </c>
      <c r="E44" s="156">
        <v>1</v>
      </c>
      <c r="F44" s="156">
        <v>3</v>
      </c>
      <c r="G44" s="156">
        <v>3</v>
      </c>
      <c r="H44" s="156">
        <v>3</v>
      </c>
      <c r="I44" s="158" t="str">
        <f t="shared" si="0"/>
        <v>2,1,3,3,3</v>
      </c>
      <c r="J44" s="159" t="str">
        <f t="shared" si="1"/>
        <v>Requirements met</v>
      </c>
      <c r="K44" s="160" t="str">
        <f t="shared" si="2"/>
        <v>OK</v>
      </c>
    </row>
    <row r="45" spans="2:11" s="152" customFormat="1" ht="15" x14ac:dyDescent="0.25">
      <c r="B45" s="225" t="s">
        <v>454</v>
      </c>
      <c r="C45" s="265" t="s">
        <v>883</v>
      </c>
      <c r="D45" s="156">
        <v>2</v>
      </c>
      <c r="E45" s="156">
        <v>1</v>
      </c>
      <c r="F45" s="156">
        <v>3</v>
      </c>
      <c r="G45" s="156">
        <v>3</v>
      </c>
      <c r="H45" s="156">
        <v>3</v>
      </c>
      <c r="I45" s="158" t="str">
        <f t="shared" si="0"/>
        <v>2,1,3,3,3</v>
      </c>
      <c r="J45" s="159" t="str">
        <f t="shared" si="1"/>
        <v>Requirements met</v>
      </c>
      <c r="K45" s="160" t="str">
        <f t="shared" si="2"/>
        <v>OK</v>
      </c>
    </row>
    <row r="46" spans="2:11" s="152" customFormat="1" ht="15" x14ac:dyDescent="0.25">
      <c r="B46" s="225" t="s">
        <v>455</v>
      </c>
      <c r="C46" s="265" t="s">
        <v>883</v>
      </c>
      <c r="D46" s="156">
        <v>2</v>
      </c>
      <c r="E46" s="156">
        <v>1</v>
      </c>
      <c r="F46" s="156">
        <v>3</v>
      </c>
      <c r="G46" s="156">
        <v>3</v>
      </c>
      <c r="H46" s="156">
        <v>3</v>
      </c>
      <c r="I46" s="158" t="str">
        <f t="shared" si="0"/>
        <v>2,1,3,3,3</v>
      </c>
      <c r="J46" s="159" t="str">
        <f t="shared" si="1"/>
        <v>Requirements met</v>
      </c>
      <c r="K46" s="160" t="str">
        <f t="shared" si="2"/>
        <v>OK</v>
      </c>
    </row>
    <row r="47" spans="2:11" s="152" customFormat="1" ht="15" x14ac:dyDescent="0.25">
      <c r="B47" s="225" t="s">
        <v>456</v>
      </c>
      <c r="C47" s="265" t="s">
        <v>883</v>
      </c>
      <c r="D47" s="156">
        <v>2</v>
      </c>
      <c r="E47" s="156">
        <v>1</v>
      </c>
      <c r="F47" s="156">
        <v>3</v>
      </c>
      <c r="G47" s="156">
        <v>3</v>
      </c>
      <c r="H47" s="156">
        <v>3</v>
      </c>
      <c r="I47" s="158" t="str">
        <f t="shared" si="0"/>
        <v>2,1,3,3,3</v>
      </c>
      <c r="J47" s="159" t="str">
        <f t="shared" si="1"/>
        <v>Requirements met</v>
      </c>
      <c r="K47" s="160" t="str">
        <f t="shared" si="2"/>
        <v>OK</v>
      </c>
    </row>
    <row r="48" spans="2:11" s="152" customFormat="1" ht="15" x14ac:dyDescent="0.25">
      <c r="B48" s="225" t="s">
        <v>457</v>
      </c>
      <c r="C48" s="265" t="s">
        <v>883</v>
      </c>
      <c r="D48" s="156">
        <v>2</v>
      </c>
      <c r="E48" s="156">
        <v>1</v>
      </c>
      <c r="F48" s="156">
        <v>3</v>
      </c>
      <c r="G48" s="156">
        <v>3</v>
      </c>
      <c r="H48" s="156">
        <v>3</v>
      </c>
      <c r="I48" s="158" t="str">
        <f t="shared" si="0"/>
        <v>2,1,3,3,3</v>
      </c>
      <c r="J48" s="159" t="str">
        <f t="shared" si="1"/>
        <v>Requirements met</v>
      </c>
      <c r="K48" s="160" t="str">
        <f t="shared" si="2"/>
        <v>OK</v>
      </c>
    </row>
    <row r="49" spans="2:11" s="152" customFormat="1" ht="15" x14ac:dyDescent="0.25">
      <c r="B49" s="225" t="s">
        <v>458</v>
      </c>
      <c r="C49" s="265" t="s">
        <v>883</v>
      </c>
      <c r="D49" s="156">
        <v>2</v>
      </c>
      <c r="E49" s="156">
        <v>1</v>
      </c>
      <c r="F49" s="156">
        <v>3</v>
      </c>
      <c r="G49" s="156">
        <v>3</v>
      </c>
      <c r="H49" s="156">
        <v>3</v>
      </c>
      <c r="I49" s="158" t="str">
        <f t="shared" si="0"/>
        <v>2,1,3,3,3</v>
      </c>
      <c r="J49" s="159" t="str">
        <f t="shared" si="1"/>
        <v>Requirements met</v>
      </c>
      <c r="K49" s="160" t="str">
        <f t="shared" si="2"/>
        <v>OK</v>
      </c>
    </row>
    <row r="50" spans="2:11" s="152" customFormat="1" ht="15" x14ac:dyDescent="0.25">
      <c r="B50" s="225" t="s">
        <v>459</v>
      </c>
      <c r="C50" s="265" t="s">
        <v>883</v>
      </c>
      <c r="D50" s="156">
        <v>2</v>
      </c>
      <c r="E50" s="156">
        <v>1</v>
      </c>
      <c r="F50" s="156">
        <v>3</v>
      </c>
      <c r="G50" s="156">
        <v>3</v>
      </c>
      <c r="H50" s="156">
        <v>3</v>
      </c>
      <c r="I50" s="158" t="str">
        <f t="shared" si="0"/>
        <v>2,1,3,3,3</v>
      </c>
      <c r="J50" s="159" t="str">
        <f t="shared" si="1"/>
        <v>Requirements met</v>
      </c>
      <c r="K50" s="160" t="str">
        <f t="shared" si="2"/>
        <v>OK</v>
      </c>
    </row>
    <row r="51" spans="2:11" s="152" customFormat="1" ht="15" x14ac:dyDescent="0.25">
      <c r="B51" s="225" t="s">
        <v>460</v>
      </c>
      <c r="C51" s="265" t="s">
        <v>883</v>
      </c>
      <c r="D51" s="156">
        <v>2</v>
      </c>
      <c r="E51" s="156">
        <v>1</v>
      </c>
      <c r="F51" s="156">
        <v>3</v>
      </c>
      <c r="G51" s="156">
        <v>3</v>
      </c>
      <c r="H51" s="156">
        <v>3</v>
      </c>
      <c r="I51" s="158" t="str">
        <f t="shared" si="0"/>
        <v>2,1,3,3,3</v>
      </c>
      <c r="J51" s="159" t="str">
        <f t="shared" si="1"/>
        <v>Requirements met</v>
      </c>
      <c r="K51" s="160" t="str">
        <f t="shared" si="2"/>
        <v>OK</v>
      </c>
    </row>
    <row r="52" spans="2:11" s="152" customFormat="1" ht="15" x14ac:dyDescent="0.25">
      <c r="B52" s="225" t="s">
        <v>461</v>
      </c>
      <c r="C52" s="265" t="s">
        <v>883</v>
      </c>
      <c r="D52" s="156">
        <v>2</v>
      </c>
      <c r="E52" s="156">
        <v>1</v>
      </c>
      <c r="F52" s="156">
        <v>3</v>
      </c>
      <c r="G52" s="156">
        <v>3</v>
      </c>
      <c r="H52" s="156">
        <v>3</v>
      </c>
      <c r="I52" s="158" t="str">
        <f t="shared" si="0"/>
        <v>2,1,3,3,3</v>
      </c>
      <c r="J52" s="159" t="str">
        <f t="shared" si="1"/>
        <v>Requirements met</v>
      </c>
      <c r="K52" s="160" t="str">
        <f t="shared" si="2"/>
        <v>OK</v>
      </c>
    </row>
    <row r="53" spans="2:11" s="152" customFormat="1" ht="15" x14ac:dyDescent="0.25">
      <c r="B53" s="225" t="s">
        <v>462</v>
      </c>
      <c r="C53" s="265" t="s">
        <v>883</v>
      </c>
      <c r="D53" s="156">
        <v>2</v>
      </c>
      <c r="E53" s="156">
        <v>1</v>
      </c>
      <c r="F53" s="156">
        <v>3</v>
      </c>
      <c r="G53" s="156">
        <v>3</v>
      </c>
      <c r="H53" s="156">
        <v>3</v>
      </c>
      <c r="I53" s="158" t="str">
        <f t="shared" si="0"/>
        <v>2,1,3,3,3</v>
      </c>
      <c r="J53" s="159" t="str">
        <f t="shared" si="1"/>
        <v>Requirements met</v>
      </c>
      <c r="K53" s="160" t="str">
        <f t="shared" si="2"/>
        <v>OK</v>
      </c>
    </row>
    <row r="54" spans="2:11" s="152" customFormat="1" ht="15" x14ac:dyDescent="0.25">
      <c r="B54" s="225" t="s">
        <v>463</v>
      </c>
      <c r="C54" s="265" t="s">
        <v>883</v>
      </c>
      <c r="D54" s="156">
        <v>2</v>
      </c>
      <c r="E54" s="156">
        <v>1</v>
      </c>
      <c r="F54" s="156">
        <v>3</v>
      </c>
      <c r="G54" s="156">
        <v>3</v>
      </c>
      <c r="H54" s="156">
        <v>3</v>
      </c>
      <c r="I54" s="158" t="str">
        <f t="shared" si="0"/>
        <v>2,1,3,3,3</v>
      </c>
      <c r="J54" s="159" t="str">
        <f t="shared" si="1"/>
        <v>Requirements met</v>
      </c>
      <c r="K54" s="160" t="str">
        <f t="shared" si="2"/>
        <v>OK</v>
      </c>
    </row>
    <row r="55" spans="2:11" s="152" customFormat="1" ht="15" x14ac:dyDescent="0.25">
      <c r="B55" s="225" t="s">
        <v>464</v>
      </c>
      <c r="C55" s="265" t="s">
        <v>883</v>
      </c>
      <c r="D55" s="156">
        <v>2</v>
      </c>
      <c r="E55" s="156">
        <v>1</v>
      </c>
      <c r="F55" s="156">
        <v>3</v>
      </c>
      <c r="G55" s="156">
        <v>3</v>
      </c>
      <c r="H55" s="156">
        <v>3</v>
      </c>
      <c r="I55" s="158" t="str">
        <f t="shared" si="0"/>
        <v>2,1,3,3,3</v>
      </c>
      <c r="J55" s="159" t="str">
        <f t="shared" si="1"/>
        <v>Requirements met</v>
      </c>
      <c r="K55" s="160" t="str">
        <f t="shared" si="2"/>
        <v>OK</v>
      </c>
    </row>
    <row r="56" spans="2:11" s="152" customFormat="1" ht="15" x14ac:dyDescent="0.25">
      <c r="B56" s="225" t="s">
        <v>465</v>
      </c>
      <c r="C56" s="265" t="s">
        <v>883</v>
      </c>
      <c r="D56" s="156">
        <v>2</v>
      </c>
      <c r="E56" s="156">
        <v>1</v>
      </c>
      <c r="F56" s="156">
        <v>3</v>
      </c>
      <c r="G56" s="156">
        <v>3</v>
      </c>
      <c r="H56" s="156">
        <v>3</v>
      </c>
      <c r="I56" s="158" t="str">
        <f t="shared" si="0"/>
        <v>2,1,3,3,3</v>
      </c>
      <c r="J56" s="159" t="str">
        <f t="shared" si="1"/>
        <v>Requirements met</v>
      </c>
      <c r="K56" s="160" t="str">
        <f t="shared" si="2"/>
        <v>OK</v>
      </c>
    </row>
    <row r="57" spans="2:11" s="152" customFormat="1" ht="15" x14ac:dyDescent="0.25">
      <c r="B57" s="225" t="s">
        <v>466</v>
      </c>
      <c r="C57" s="265" t="s">
        <v>883</v>
      </c>
      <c r="D57" s="156">
        <v>2</v>
      </c>
      <c r="E57" s="156">
        <v>1</v>
      </c>
      <c r="F57" s="156">
        <v>3</v>
      </c>
      <c r="G57" s="156">
        <v>3</v>
      </c>
      <c r="H57" s="156">
        <v>3</v>
      </c>
      <c r="I57" s="158" t="str">
        <f t="shared" si="0"/>
        <v>2,1,3,3,3</v>
      </c>
      <c r="J57" s="159" t="str">
        <f t="shared" si="1"/>
        <v>Requirements met</v>
      </c>
      <c r="K57" s="160" t="str">
        <f t="shared" si="2"/>
        <v>OK</v>
      </c>
    </row>
    <row r="58" spans="2:11" s="152" customFormat="1" ht="15" x14ac:dyDescent="0.25">
      <c r="B58" s="226" t="s">
        <v>467</v>
      </c>
      <c r="C58" s="265" t="s">
        <v>883</v>
      </c>
      <c r="D58" s="156">
        <v>2</v>
      </c>
      <c r="E58" s="156">
        <v>1</v>
      </c>
      <c r="F58" s="156">
        <v>3</v>
      </c>
      <c r="G58" s="156">
        <v>3</v>
      </c>
      <c r="H58" s="156">
        <v>3</v>
      </c>
      <c r="I58" s="158" t="str">
        <f>IF(D58&lt;&gt;"",D58&amp;","&amp;E58&amp;","&amp;F58&amp;","&amp;G58&amp;","&amp;H58,"0,0,0,0,0")</f>
        <v>2,1,3,3,3</v>
      </c>
      <c r="J58" s="159" t="str">
        <f>IF(MAX(D58:H58)&gt;=5, "Requirements not met", "Requirements met")</f>
        <v>Requirements met</v>
      </c>
      <c r="K58" s="160" t="str">
        <f>IF(MAX(D58:H58)&gt;=5, "Not OK", "OK")</f>
        <v>OK</v>
      </c>
    </row>
    <row r="59" spans="2:11" s="152" customFormat="1" ht="15" x14ac:dyDescent="0.25">
      <c r="B59" s="226" t="s">
        <v>468</v>
      </c>
      <c r="C59" s="265" t="s">
        <v>883</v>
      </c>
      <c r="D59" s="156">
        <v>2</v>
      </c>
      <c r="E59" s="156">
        <v>1</v>
      </c>
      <c r="F59" s="156">
        <v>3</v>
      </c>
      <c r="G59" s="156">
        <v>3</v>
      </c>
      <c r="H59" s="156">
        <v>3</v>
      </c>
      <c r="I59" s="158" t="str">
        <f>IF(D59&lt;&gt;"",D59&amp;","&amp;E59&amp;","&amp;F59&amp;","&amp;G59&amp;","&amp;H59,"0,0,0,0,0")</f>
        <v>2,1,3,3,3</v>
      </c>
      <c r="J59" s="159" t="str">
        <f>IF(MAX(D59:H59)&gt;=5, "Requirements not met", "Requirements met")</f>
        <v>Requirements met</v>
      </c>
      <c r="K59" s="160" t="str">
        <f>IF(MAX(D59:H59)&gt;=5, "Not OK", "OK")</f>
        <v>OK</v>
      </c>
    </row>
    <row r="60" spans="2:11" s="152" customFormat="1" ht="15" x14ac:dyDescent="0.25">
      <c r="B60" s="226" t="s">
        <v>469</v>
      </c>
      <c r="C60" s="265" t="s">
        <v>883</v>
      </c>
      <c r="D60" s="156">
        <v>2</v>
      </c>
      <c r="E60" s="156">
        <v>1</v>
      </c>
      <c r="F60" s="156">
        <v>3</v>
      </c>
      <c r="G60" s="156">
        <v>3</v>
      </c>
      <c r="H60" s="156">
        <v>3</v>
      </c>
      <c r="I60" s="158" t="str">
        <f>IF(D60&lt;&gt;"",D60&amp;","&amp;E60&amp;","&amp;F60&amp;","&amp;G60&amp;","&amp;H60,"0,0,0,0,0")</f>
        <v>2,1,3,3,3</v>
      </c>
      <c r="J60" s="159" t="str">
        <f>IF(MAX(D60:H60)&gt;=5, "Requirements not met", "Requirements met")</f>
        <v>Requirements met</v>
      </c>
      <c r="K60" s="160" t="str">
        <f>IF(MAX(D60:H60)&gt;=5, "Not OK", "OK")</f>
        <v>OK</v>
      </c>
    </row>
    <row r="61" spans="2:11" s="152" customFormat="1" ht="15" x14ac:dyDescent="0.25">
      <c r="B61" s="225" t="s">
        <v>470</v>
      </c>
      <c r="C61" s="265" t="s">
        <v>883</v>
      </c>
      <c r="D61" s="156">
        <v>2</v>
      </c>
      <c r="E61" s="156">
        <v>1</v>
      </c>
      <c r="F61" s="156">
        <v>3</v>
      </c>
      <c r="G61" s="156">
        <v>3</v>
      </c>
      <c r="H61" s="156">
        <v>3</v>
      </c>
      <c r="I61" s="158" t="str">
        <f t="shared" ref="I61:I116" si="3">IF(D61&lt;&gt;"",D61&amp;","&amp;E61&amp;","&amp;F61&amp;","&amp;G61&amp;","&amp;H61,"0,0,0,0,0")</f>
        <v>2,1,3,3,3</v>
      </c>
      <c r="J61" s="159" t="str">
        <f t="shared" ref="J61:J116" si="4">IF(MAX(D61:H61)&gt;=5, "Requirements not met", "Requirements met")</f>
        <v>Requirements met</v>
      </c>
      <c r="K61" s="160" t="str">
        <f t="shared" ref="K61:K116" si="5">IF(MAX(D61:H61)&gt;=5, "Not OK", "OK")</f>
        <v>OK</v>
      </c>
    </row>
    <row r="62" spans="2:11" s="152" customFormat="1" ht="15" x14ac:dyDescent="0.25">
      <c r="B62" s="225" t="s">
        <v>471</v>
      </c>
      <c r="C62" s="265" t="s">
        <v>883</v>
      </c>
      <c r="D62" s="156">
        <v>2</v>
      </c>
      <c r="E62" s="156">
        <v>1</v>
      </c>
      <c r="F62" s="156">
        <v>3</v>
      </c>
      <c r="G62" s="156">
        <v>3</v>
      </c>
      <c r="H62" s="156">
        <v>3</v>
      </c>
      <c r="I62" s="158" t="str">
        <f t="shared" si="3"/>
        <v>2,1,3,3,3</v>
      </c>
      <c r="J62" s="159" t="str">
        <f t="shared" si="4"/>
        <v>Requirements met</v>
      </c>
      <c r="K62" s="160" t="str">
        <f t="shared" si="5"/>
        <v>OK</v>
      </c>
    </row>
    <row r="63" spans="2:11" s="152" customFormat="1" ht="15" x14ac:dyDescent="0.25">
      <c r="B63" s="225" t="s">
        <v>472</v>
      </c>
      <c r="C63" s="265" t="s">
        <v>883</v>
      </c>
      <c r="D63" s="156">
        <v>2</v>
      </c>
      <c r="E63" s="156">
        <v>1</v>
      </c>
      <c r="F63" s="156">
        <v>3</v>
      </c>
      <c r="G63" s="156">
        <v>3</v>
      </c>
      <c r="H63" s="156">
        <v>3</v>
      </c>
      <c r="I63" s="158" t="str">
        <f t="shared" si="3"/>
        <v>2,1,3,3,3</v>
      </c>
      <c r="J63" s="159" t="str">
        <f t="shared" si="4"/>
        <v>Requirements met</v>
      </c>
      <c r="K63" s="160" t="str">
        <f t="shared" si="5"/>
        <v>OK</v>
      </c>
    </row>
    <row r="64" spans="2:11" s="152" customFormat="1" ht="15" x14ac:dyDescent="0.25">
      <c r="B64" s="225" t="s">
        <v>473</v>
      </c>
      <c r="C64" s="265" t="s">
        <v>883</v>
      </c>
      <c r="D64" s="156">
        <v>2</v>
      </c>
      <c r="E64" s="156">
        <v>1</v>
      </c>
      <c r="F64" s="156">
        <v>3</v>
      </c>
      <c r="G64" s="156">
        <v>3</v>
      </c>
      <c r="H64" s="156">
        <v>3</v>
      </c>
      <c r="I64" s="158" t="str">
        <f t="shared" si="3"/>
        <v>2,1,3,3,3</v>
      </c>
      <c r="J64" s="159" t="str">
        <f t="shared" si="4"/>
        <v>Requirements met</v>
      </c>
      <c r="K64" s="160" t="str">
        <f t="shared" si="5"/>
        <v>OK</v>
      </c>
    </row>
    <row r="65" spans="2:11" s="152" customFormat="1" ht="15" x14ac:dyDescent="0.25">
      <c r="B65" s="225" t="s">
        <v>474</v>
      </c>
      <c r="C65" s="265" t="s">
        <v>883</v>
      </c>
      <c r="D65" s="156">
        <v>2</v>
      </c>
      <c r="E65" s="156">
        <v>1</v>
      </c>
      <c r="F65" s="156">
        <v>3</v>
      </c>
      <c r="G65" s="156">
        <v>3</v>
      </c>
      <c r="H65" s="156">
        <v>3</v>
      </c>
      <c r="I65" s="158" t="str">
        <f t="shared" si="3"/>
        <v>2,1,3,3,3</v>
      </c>
      <c r="J65" s="159" t="str">
        <f t="shared" si="4"/>
        <v>Requirements met</v>
      </c>
      <c r="K65" s="160" t="str">
        <f t="shared" si="5"/>
        <v>OK</v>
      </c>
    </row>
    <row r="66" spans="2:11" s="152" customFormat="1" ht="15" x14ac:dyDescent="0.25">
      <c r="B66" s="225" t="s">
        <v>475</v>
      </c>
      <c r="C66" s="265" t="s">
        <v>883</v>
      </c>
      <c r="D66" s="156">
        <v>2</v>
      </c>
      <c r="E66" s="156">
        <v>1</v>
      </c>
      <c r="F66" s="156">
        <v>3</v>
      </c>
      <c r="G66" s="156">
        <v>3</v>
      </c>
      <c r="H66" s="156">
        <v>3</v>
      </c>
      <c r="I66" s="158" t="str">
        <f t="shared" si="3"/>
        <v>2,1,3,3,3</v>
      </c>
      <c r="J66" s="159" t="str">
        <f t="shared" si="4"/>
        <v>Requirements met</v>
      </c>
      <c r="K66" s="160" t="str">
        <f t="shared" si="5"/>
        <v>OK</v>
      </c>
    </row>
    <row r="67" spans="2:11" s="152" customFormat="1" ht="15" x14ac:dyDescent="0.25">
      <c r="B67" s="225" t="s">
        <v>476</v>
      </c>
      <c r="C67" s="265" t="s">
        <v>883</v>
      </c>
      <c r="D67" s="156">
        <v>2</v>
      </c>
      <c r="E67" s="156">
        <v>1</v>
      </c>
      <c r="F67" s="156">
        <v>3</v>
      </c>
      <c r="G67" s="156">
        <v>3</v>
      </c>
      <c r="H67" s="156">
        <v>3</v>
      </c>
      <c r="I67" s="158" t="str">
        <f t="shared" si="3"/>
        <v>2,1,3,3,3</v>
      </c>
      <c r="J67" s="159" t="str">
        <f t="shared" si="4"/>
        <v>Requirements met</v>
      </c>
      <c r="K67" s="160" t="str">
        <f t="shared" si="5"/>
        <v>OK</v>
      </c>
    </row>
    <row r="68" spans="2:11" s="152" customFormat="1" ht="15" x14ac:dyDescent="0.25">
      <c r="B68" s="225" t="s">
        <v>477</v>
      </c>
      <c r="C68" s="265" t="s">
        <v>883</v>
      </c>
      <c r="D68" s="156">
        <v>2</v>
      </c>
      <c r="E68" s="156">
        <v>1</v>
      </c>
      <c r="F68" s="156">
        <v>3</v>
      </c>
      <c r="G68" s="156">
        <v>3</v>
      </c>
      <c r="H68" s="156">
        <v>3</v>
      </c>
      <c r="I68" s="158" t="str">
        <f t="shared" si="3"/>
        <v>2,1,3,3,3</v>
      </c>
      <c r="J68" s="159" t="str">
        <f t="shared" si="4"/>
        <v>Requirements met</v>
      </c>
      <c r="K68" s="160" t="str">
        <f t="shared" si="5"/>
        <v>OK</v>
      </c>
    </row>
    <row r="69" spans="2:11" s="152" customFormat="1" ht="15" x14ac:dyDescent="0.25">
      <c r="B69" s="225" t="s">
        <v>478</v>
      </c>
      <c r="C69" s="265" t="s">
        <v>883</v>
      </c>
      <c r="D69" s="156">
        <v>2</v>
      </c>
      <c r="E69" s="156">
        <v>1</v>
      </c>
      <c r="F69" s="156">
        <v>3</v>
      </c>
      <c r="G69" s="156">
        <v>3</v>
      </c>
      <c r="H69" s="156">
        <v>3</v>
      </c>
      <c r="I69" s="158" t="str">
        <f t="shared" si="3"/>
        <v>2,1,3,3,3</v>
      </c>
      <c r="J69" s="159" t="str">
        <f t="shared" si="4"/>
        <v>Requirements met</v>
      </c>
      <c r="K69" s="160" t="str">
        <f t="shared" si="5"/>
        <v>OK</v>
      </c>
    </row>
    <row r="70" spans="2:11" s="152" customFormat="1" ht="15" x14ac:dyDescent="0.25">
      <c r="B70" s="225" t="s">
        <v>479</v>
      </c>
      <c r="C70" s="265" t="s">
        <v>883</v>
      </c>
      <c r="D70" s="156">
        <v>2</v>
      </c>
      <c r="E70" s="156">
        <v>1</v>
      </c>
      <c r="F70" s="156">
        <v>3</v>
      </c>
      <c r="G70" s="156">
        <v>3</v>
      </c>
      <c r="H70" s="156">
        <v>3</v>
      </c>
      <c r="I70" s="158" t="str">
        <f t="shared" si="3"/>
        <v>2,1,3,3,3</v>
      </c>
      <c r="J70" s="159" t="str">
        <f t="shared" si="4"/>
        <v>Requirements met</v>
      </c>
      <c r="K70" s="160" t="str">
        <f t="shared" si="5"/>
        <v>OK</v>
      </c>
    </row>
    <row r="71" spans="2:11" s="152" customFormat="1" ht="15" x14ac:dyDescent="0.25">
      <c r="B71" s="225" t="s">
        <v>480</v>
      </c>
      <c r="C71" s="265" t="s">
        <v>883</v>
      </c>
      <c r="D71" s="156">
        <v>2</v>
      </c>
      <c r="E71" s="156">
        <v>1</v>
      </c>
      <c r="F71" s="156">
        <v>3</v>
      </c>
      <c r="G71" s="156">
        <v>3</v>
      </c>
      <c r="H71" s="156">
        <v>3</v>
      </c>
      <c r="I71" s="158" t="str">
        <f t="shared" si="3"/>
        <v>2,1,3,3,3</v>
      </c>
      <c r="J71" s="159" t="str">
        <f t="shared" si="4"/>
        <v>Requirements met</v>
      </c>
      <c r="K71" s="160" t="str">
        <f t="shared" si="5"/>
        <v>OK</v>
      </c>
    </row>
    <row r="72" spans="2:11" s="152" customFormat="1" ht="15" x14ac:dyDescent="0.25">
      <c r="B72" s="225" t="s">
        <v>481</v>
      </c>
      <c r="C72" s="265" t="s">
        <v>883</v>
      </c>
      <c r="D72" s="156">
        <v>2</v>
      </c>
      <c r="E72" s="156">
        <v>1</v>
      </c>
      <c r="F72" s="156">
        <v>3</v>
      </c>
      <c r="G72" s="156">
        <v>3</v>
      </c>
      <c r="H72" s="156">
        <v>3</v>
      </c>
      <c r="I72" s="158" t="str">
        <f t="shared" si="3"/>
        <v>2,1,3,3,3</v>
      </c>
      <c r="J72" s="159" t="str">
        <f t="shared" si="4"/>
        <v>Requirements met</v>
      </c>
      <c r="K72" s="160" t="str">
        <f t="shared" si="5"/>
        <v>OK</v>
      </c>
    </row>
    <row r="73" spans="2:11" s="152" customFormat="1" ht="15" x14ac:dyDescent="0.25">
      <c r="B73" s="225" t="s">
        <v>482</v>
      </c>
      <c r="C73" s="265" t="s">
        <v>883</v>
      </c>
      <c r="D73" s="156">
        <v>2</v>
      </c>
      <c r="E73" s="156">
        <v>1</v>
      </c>
      <c r="F73" s="156">
        <v>3</v>
      </c>
      <c r="G73" s="156">
        <v>3</v>
      </c>
      <c r="H73" s="156">
        <v>3</v>
      </c>
      <c r="I73" s="158" t="str">
        <f t="shared" si="3"/>
        <v>2,1,3,3,3</v>
      </c>
      <c r="J73" s="159" t="str">
        <f t="shared" si="4"/>
        <v>Requirements met</v>
      </c>
      <c r="K73" s="160" t="str">
        <f t="shared" si="5"/>
        <v>OK</v>
      </c>
    </row>
    <row r="74" spans="2:11" s="152" customFormat="1" ht="15" x14ac:dyDescent="0.25">
      <c r="B74" s="225" t="s">
        <v>483</v>
      </c>
      <c r="C74" s="265" t="s">
        <v>883</v>
      </c>
      <c r="D74" s="156">
        <v>2</v>
      </c>
      <c r="E74" s="156">
        <v>1</v>
      </c>
      <c r="F74" s="156">
        <v>3</v>
      </c>
      <c r="G74" s="156">
        <v>3</v>
      </c>
      <c r="H74" s="156">
        <v>3</v>
      </c>
      <c r="I74" s="158" t="str">
        <f t="shared" si="3"/>
        <v>2,1,3,3,3</v>
      </c>
      <c r="J74" s="159" t="str">
        <f t="shared" si="4"/>
        <v>Requirements met</v>
      </c>
      <c r="K74" s="160" t="str">
        <f t="shared" si="5"/>
        <v>OK</v>
      </c>
    </row>
    <row r="75" spans="2:11" s="152" customFormat="1" ht="15" x14ac:dyDescent="0.25">
      <c r="B75" s="225" t="s">
        <v>484</v>
      </c>
      <c r="C75" s="265" t="s">
        <v>883</v>
      </c>
      <c r="D75" s="156">
        <v>2</v>
      </c>
      <c r="E75" s="156">
        <v>1</v>
      </c>
      <c r="F75" s="156">
        <v>3</v>
      </c>
      <c r="G75" s="156">
        <v>3</v>
      </c>
      <c r="H75" s="156">
        <v>3</v>
      </c>
      <c r="I75" s="158" t="str">
        <f t="shared" si="3"/>
        <v>2,1,3,3,3</v>
      </c>
      <c r="J75" s="159" t="str">
        <f t="shared" si="4"/>
        <v>Requirements met</v>
      </c>
      <c r="K75" s="160" t="str">
        <f t="shared" si="5"/>
        <v>OK</v>
      </c>
    </row>
    <row r="76" spans="2:11" s="152" customFormat="1" ht="15" x14ac:dyDescent="0.25">
      <c r="B76" s="225" t="s">
        <v>485</v>
      </c>
      <c r="C76" s="265" t="s">
        <v>883</v>
      </c>
      <c r="D76" s="156">
        <v>2</v>
      </c>
      <c r="E76" s="156">
        <v>1</v>
      </c>
      <c r="F76" s="156">
        <v>3</v>
      </c>
      <c r="G76" s="156">
        <v>3</v>
      </c>
      <c r="H76" s="156">
        <v>3</v>
      </c>
      <c r="I76" s="158" t="str">
        <f t="shared" si="3"/>
        <v>2,1,3,3,3</v>
      </c>
      <c r="J76" s="159" t="str">
        <f t="shared" si="4"/>
        <v>Requirements met</v>
      </c>
      <c r="K76" s="160" t="str">
        <f t="shared" si="5"/>
        <v>OK</v>
      </c>
    </row>
    <row r="77" spans="2:11" s="152" customFormat="1" ht="15" x14ac:dyDescent="0.25">
      <c r="B77" s="225" t="s">
        <v>486</v>
      </c>
      <c r="C77" s="265" t="s">
        <v>883</v>
      </c>
      <c r="D77" s="156">
        <v>2</v>
      </c>
      <c r="E77" s="156">
        <v>1</v>
      </c>
      <c r="F77" s="156">
        <v>3</v>
      </c>
      <c r="G77" s="156">
        <v>3</v>
      </c>
      <c r="H77" s="156">
        <v>3</v>
      </c>
      <c r="I77" s="158" t="str">
        <f t="shared" si="3"/>
        <v>2,1,3,3,3</v>
      </c>
      <c r="J77" s="159" t="str">
        <f t="shared" si="4"/>
        <v>Requirements met</v>
      </c>
      <c r="K77" s="160" t="str">
        <f t="shared" si="5"/>
        <v>OK</v>
      </c>
    </row>
    <row r="78" spans="2:11" s="152" customFormat="1" ht="15" x14ac:dyDescent="0.25">
      <c r="B78" s="226" t="s">
        <v>487</v>
      </c>
      <c r="C78" s="265" t="s">
        <v>883</v>
      </c>
      <c r="D78" s="156">
        <v>2</v>
      </c>
      <c r="E78" s="156">
        <v>1</v>
      </c>
      <c r="F78" s="156">
        <v>3</v>
      </c>
      <c r="G78" s="156">
        <v>3</v>
      </c>
      <c r="H78" s="156">
        <v>3</v>
      </c>
      <c r="I78" s="158" t="str">
        <f t="shared" si="3"/>
        <v>2,1,3,3,3</v>
      </c>
      <c r="J78" s="159" t="str">
        <f t="shared" si="4"/>
        <v>Requirements met</v>
      </c>
      <c r="K78" s="160" t="str">
        <f t="shared" si="5"/>
        <v>OK</v>
      </c>
    </row>
    <row r="79" spans="2:11" s="152" customFormat="1" ht="15" x14ac:dyDescent="0.25">
      <c r="B79" s="225" t="s">
        <v>488</v>
      </c>
      <c r="C79" s="265" t="s">
        <v>883</v>
      </c>
      <c r="D79" s="156">
        <v>2</v>
      </c>
      <c r="E79" s="156">
        <v>1</v>
      </c>
      <c r="F79" s="156">
        <v>3</v>
      </c>
      <c r="G79" s="156">
        <v>3</v>
      </c>
      <c r="H79" s="156">
        <v>3</v>
      </c>
      <c r="I79" s="158" t="str">
        <f t="shared" si="3"/>
        <v>2,1,3,3,3</v>
      </c>
      <c r="J79" s="159" t="str">
        <f t="shared" si="4"/>
        <v>Requirements met</v>
      </c>
      <c r="K79" s="160" t="str">
        <f t="shared" si="5"/>
        <v>OK</v>
      </c>
    </row>
    <row r="80" spans="2:11" s="152" customFormat="1" ht="15" x14ac:dyDescent="0.25">
      <c r="B80" s="226" t="s">
        <v>489</v>
      </c>
      <c r="C80" s="265" t="s">
        <v>883</v>
      </c>
      <c r="D80" s="156">
        <v>2</v>
      </c>
      <c r="E80" s="156">
        <v>1</v>
      </c>
      <c r="F80" s="156">
        <v>3</v>
      </c>
      <c r="G80" s="156">
        <v>3</v>
      </c>
      <c r="H80" s="156">
        <v>3</v>
      </c>
      <c r="I80" s="158" t="str">
        <f t="shared" si="3"/>
        <v>2,1,3,3,3</v>
      </c>
      <c r="J80" s="159" t="str">
        <f t="shared" si="4"/>
        <v>Requirements met</v>
      </c>
      <c r="K80" s="160" t="str">
        <f t="shared" si="5"/>
        <v>OK</v>
      </c>
    </row>
    <row r="81" spans="2:11" s="152" customFormat="1" ht="15" x14ac:dyDescent="0.25">
      <c r="B81" s="225" t="s">
        <v>490</v>
      </c>
      <c r="C81" s="265" t="s">
        <v>883</v>
      </c>
      <c r="D81" s="156">
        <v>2</v>
      </c>
      <c r="E81" s="156">
        <v>1</v>
      </c>
      <c r="F81" s="156">
        <v>3</v>
      </c>
      <c r="G81" s="156">
        <v>3</v>
      </c>
      <c r="H81" s="156">
        <v>3</v>
      </c>
      <c r="I81" s="158" t="str">
        <f t="shared" si="3"/>
        <v>2,1,3,3,3</v>
      </c>
      <c r="J81" s="159" t="str">
        <f t="shared" si="4"/>
        <v>Requirements met</v>
      </c>
      <c r="K81" s="160" t="str">
        <f t="shared" si="5"/>
        <v>OK</v>
      </c>
    </row>
    <row r="82" spans="2:11" s="152" customFormat="1" ht="15" x14ac:dyDescent="0.25">
      <c r="B82" s="225" t="s">
        <v>491</v>
      </c>
      <c r="C82" s="265" t="s">
        <v>883</v>
      </c>
      <c r="D82" s="156">
        <v>2</v>
      </c>
      <c r="E82" s="156">
        <v>1</v>
      </c>
      <c r="F82" s="156">
        <v>3</v>
      </c>
      <c r="G82" s="156">
        <v>3</v>
      </c>
      <c r="H82" s="156">
        <v>3</v>
      </c>
      <c r="I82" s="158" t="str">
        <f t="shared" si="3"/>
        <v>2,1,3,3,3</v>
      </c>
      <c r="J82" s="159" t="str">
        <f t="shared" si="4"/>
        <v>Requirements met</v>
      </c>
      <c r="K82" s="160" t="str">
        <f t="shared" si="5"/>
        <v>OK</v>
      </c>
    </row>
    <row r="83" spans="2:11" s="152" customFormat="1" ht="15" x14ac:dyDescent="0.25">
      <c r="B83" s="225" t="s">
        <v>492</v>
      </c>
      <c r="C83" s="265" t="s">
        <v>883</v>
      </c>
      <c r="D83" s="156">
        <v>2</v>
      </c>
      <c r="E83" s="156">
        <v>1</v>
      </c>
      <c r="F83" s="156">
        <v>3</v>
      </c>
      <c r="G83" s="156">
        <v>3</v>
      </c>
      <c r="H83" s="156">
        <v>3</v>
      </c>
      <c r="I83" s="158" t="str">
        <f t="shared" si="3"/>
        <v>2,1,3,3,3</v>
      </c>
      <c r="J83" s="159" t="str">
        <f t="shared" si="4"/>
        <v>Requirements met</v>
      </c>
      <c r="K83" s="160" t="str">
        <f t="shared" si="5"/>
        <v>OK</v>
      </c>
    </row>
    <row r="84" spans="2:11" s="152" customFormat="1" ht="15" x14ac:dyDescent="0.25">
      <c r="B84" s="225" t="s">
        <v>493</v>
      </c>
      <c r="C84" s="265" t="s">
        <v>883</v>
      </c>
      <c r="D84" s="156">
        <v>2</v>
      </c>
      <c r="E84" s="156">
        <v>1</v>
      </c>
      <c r="F84" s="156">
        <v>3</v>
      </c>
      <c r="G84" s="156">
        <v>3</v>
      </c>
      <c r="H84" s="156">
        <v>3</v>
      </c>
      <c r="I84" s="158" t="str">
        <f t="shared" si="3"/>
        <v>2,1,3,3,3</v>
      </c>
      <c r="J84" s="159" t="str">
        <f t="shared" si="4"/>
        <v>Requirements met</v>
      </c>
      <c r="K84" s="160" t="str">
        <f t="shared" si="5"/>
        <v>OK</v>
      </c>
    </row>
    <row r="85" spans="2:11" s="152" customFormat="1" ht="15" x14ac:dyDescent="0.25">
      <c r="B85" s="225" t="s">
        <v>494</v>
      </c>
      <c r="C85" s="265" t="s">
        <v>883</v>
      </c>
      <c r="D85" s="156">
        <v>2</v>
      </c>
      <c r="E85" s="156">
        <v>1</v>
      </c>
      <c r="F85" s="156">
        <v>3</v>
      </c>
      <c r="G85" s="156">
        <v>3</v>
      </c>
      <c r="H85" s="156">
        <v>3</v>
      </c>
      <c r="I85" s="158" t="str">
        <f t="shared" si="3"/>
        <v>2,1,3,3,3</v>
      </c>
      <c r="J85" s="159" t="str">
        <f t="shared" si="4"/>
        <v>Requirements met</v>
      </c>
      <c r="K85" s="160" t="str">
        <f t="shared" si="5"/>
        <v>OK</v>
      </c>
    </row>
    <row r="86" spans="2:11" s="152" customFormat="1" ht="15" x14ac:dyDescent="0.25">
      <c r="B86" s="225" t="s">
        <v>495</v>
      </c>
      <c r="C86" s="265" t="s">
        <v>883</v>
      </c>
      <c r="D86" s="156">
        <v>2</v>
      </c>
      <c r="E86" s="156">
        <v>1</v>
      </c>
      <c r="F86" s="156">
        <v>3</v>
      </c>
      <c r="G86" s="156">
        <v>3</v>
      </c>
      <c r="H86" s="156">
        <v>3</v>
      </c>
      <c r="I86" s="158" t="str">
        <f t="shared" si="3"/>
        <v>2,1,3,3,3</v>
      </c>
      <c r="J86" s="159" t="str">
        <f t="shared" si="4"/>
        <v>Requirements met</v>
      </c>
      <c r="K86" s="160" t="str">
        <f t="shared" si="5"/>
        <v>OK</v>
      </c>
    </row>
    <row r="87" spans="2:11" s="152" customFormat="1" ht="15" x14ac:dyDescent="0.25">
      <c r="B87" s="225" t="s">
        <v>496</v>
      </c>
      <c r="C87" s="265" t="s">
        <v>883</v>
      </c>
      <c r="D87" s="156">
        <v>2</v>
      </c>
      <c r="E87" s="156">
        <v>1</v>
      </c>
      <c r="F87" s="156">
        <v>3</v>
      </c>
      <c r="G87" s="156">
        <v>3</v>
      </c>
      <c r="H87" s="156">
        <v>3</v>
      </c>
      <c r="I87" s="158" t="str">
        <f t="shared" si="3"/>
        <v>2,1,3,3,3</v>
      </c>
      <c r="J87" s="159" t="str">
        <f t="shared" si="4"/>
        <v>Requirements met</v>
      </c>
      <c r="K87" s="160" t="str">
        <f t="shared" si="5"/>
        <v>OK</v>
      </c>
    </row>
    <row r="88" spans="2:11" s="152" customFormat="1" ht="15" x14ac:dyDescent="0.25">
      <c r="B88" s="225" t="s">
        <v>497</v>
      </c>
      <c r="C88" s="265" t="s">
        <v>883</v>
      </c>
      <c r="D88" s="156">
        <v>2</v>
      </c>
      <c r="E88" s="156">
        <v>1</v>
      </c>
      <c r="F88" s="156">
        <v>3</v>
      </c>
      <c r="G88" s="156">
        <v>3</v>
      </c>
      <c r="H88" s="156">
        <v>3</v>
      </c>
      <c r="I88" s="158" t="str">
        <f t="shared" si="3"/>
        <v>2,1,3,3,3</v>
      </c>
      <c r="J88" s="159" t="str">
        <f t="shared" si="4"/>
        <v>Requirements met</v>
      </c>
      <c r="K88" s="160" t="str">
        <f t="shared" si="5"/>
        <v>OK</v>
      </c>
    </row>
    <row r="89" spans="2:11" s="152" customFormat="1" ht="15" x14ac:dyDescent="0.25">
      <c r="B89" s="225" t="s">
        <v>498</v>
      </c>
      <c r="C89" s="265" t="s">
        <v>883</v>
      </c>
      <c r="D89" s="156">
        <v>2</v>
      </c>
      <c r="E89" s="156">
        <v>1</v>
      </c>
      <c r="F89" s="156">
        <v>3</v>
      </c>
      <c r="G89" s="156">
        <v>3</v>
      </c>
      <c r="H89" s="156">
        <v>3</v>
      </c>
      <c r="I89" s="158" t="str">
        <f t="shared" si="3"/>
        <v>2,1,3,3,3</v>
      </c>
      <c r="J89" s="159" t="str">
        <f t="shared" si="4"/>
        <v>Requirements met</v>
      </c>
      <c r="K89" s="160" t="str">
        <f t="shared" si="5"/>
        <v>OK</v>
      </c>
    </row>
    <row r="90" spans="2:11" s="152" customFormat="1" ht="15" x14ac:dyDescent="0.25">
      <c r="B90" s="225" t="s">
        <v>499</v>
      </c>
      <c r="C90" s="265" t="s">
        <v>883</v>
      </c>
      <c r="D90" s="156">
        <v>2</v>
      </c>
      <c r="E90" s="156">
        <v>1</v>
      </c>
      <c r="F90" s="156">
        <v>3</v>
      </c>
      <c r="G90" s="156">
        <v>3</v>
      </c>
      <c r="H90" s="156">
        <v>3</v>
      </c>
      <c r="I90" s="158" t="str">
        <f t="shared" si="3"/>
        <v>2,1,3,3,3</v>
      </c>
      <c r="J90" s="159" t="str">
        <f t="shared" si="4"/>
        <v>Requirements met</v>
      </c>
      <c r="K90" s="160" t="str">
        <f t="shared" si="5"/>
        <v>OK</v>
      </c>
    </row>
    <row r="91" spans="2:11" s="152" customFormat="1" ht="15" x14ac:dyDescent="0.25">
      <c r="B91" s="225" t="s">
        <v>500</v>
      </c>
      <c r="C91" s="265" t="s">
        <v>883</v>
      </c>
      <c r="D91" s="156">
        <v>2</v>
      </c>
      <c r="E91" s="156">
        <v>1</v>
      </c>
      <c r="F91" s="156">
        <v>3</v>
      </c>
      <c r="G91" s="156">
        <v>3</v>
      </c>
      <c r="H91" s="156">
        <v>3</v>
      </c>
      <c r="I91" s="158" t="str">
        <f t="shared" si="3"/>
        <v>2,1,3,3,3</v>
      </c>
      <c r="J91" s="159" t="str">
        <f t="shared" si="4"/>
        <v>Requirements met</v>
      </c>
      <c r="K91" s="160" t="str">
        <f t="shared" si="5"/>
        <v>OK</v>
      </c>
    </row>
    <row r="92" spans="2:11" s="152" customFormat="1" ht="15" x14ac:dyDescent="0.25">
      <c r="B92" s="225" t="s">
        <v>501</v>
      </c>
      <c r="C92" s="265" t="s">
        <v>883</v>
      </c>
      <c r="D92" s="156">
        <v>2</v>
      </c>
      <c r="E92" s="156">
        <v>1</v>
      </c>
      <c r="F92" s="156">
        <v>3</v>
      </c>
      <c r="G92" s="156">
        <v>3</v>
      </c>
      <c r="H92" s="156">
        <v>3</v>
      </c>
      <c r="I92" s="158" t="str">
        <f t="shared" si="3"/>
        <v>2,1,3,3,3</v>
      </c>
      <c r="J92" s="159" t="str">
        <f t="shared" si="4"/>
        <v>Requirements met</v>
      </c>
      <c r="K92" s="160" t="str">
        <f t="shared" si="5"/>
        <v>OK</v>
      </c>
    </row>
    <row r="93" spans="2:11" s="152" customFormat="1" ht="15" x14ac:dyDescent="0.25">
      <c r="B93" s="225" t="s">
        <v>502</v>
      </c>
      <c r="C93" s="265" t="s">
        <v>883</v>
      </c>
      <c r="D93" s="156">
        <v>2</v>
      </c>
      <c r="E93" s="156">
        <v>1</v>
      </c>
      <c r="F93" s="156">
        <v>3</v>
      </c>
      <c r="G93" s="156">
        <v>3</v>
      </c>
      <c r="H93" s="156">
        <v>3</v>
      </c>
      <c r="I93" s="158" t="str">
        <f t="shared" si="3"/>
        <v>2,1,3,3,3</v>
      </c>
      <c r="J93" s="159" t="str">
        <f t="shared" si="4"/>
        <v>Requirements met</v>
      </c>
      <c r="K93" s="160" t="str">
        <f t="shared" si="5"/>
        <v>OK</v>
      </c>
    </row>
    <row r="94" spans="2:11" s="152" customFormat="1" ht="15" x14ac:dyDescent="0.25">
      <c r="B94" s="225" t="s">
        <v>503</v>
      </c>
      <c r="C94" s="265" t="s">
        <v>883</v>
      </c>
      <c r="D94" s="156">
        <v>2</v>
      </c>
      <c r="E94" s="156">
        <v>1</v>
      </c>
      <c r="F94" s="156">
        <v>3</v>
      </c>
      <c r="G94" s="156">
        <v>3</v>
      </c>
      <c r="H94" s="156">
        <v>3</v>
      </c>
      <c r="I94" s="158" t="str">
        <f t="shared" si="3"/>
        <v>2,1,3,3,3</v>
      </c>
      <c r="J94" s="159" t="str">
        <f t="shared" si="4"/>
        <v>Requirements met</v>
      </c>
      <c r="K94" s="160" t="str">
        <f t="shared" si="5"/>
        <v>OK</v>
      </c>
    </row>
    <row r="95" spans="2:11" s="152" customFormat="1" ht="15" x14ac:dyDescent="0.25">
      <c r="B95" s="225" t="s">
        <v>504</v>
      </c>
      <c r="C95" s="265" t="s">
        <v>883</v>
      </c>
      <c r="D95" s="156">
        <v>2</v>
      </c>
      <c r="E95" s="156">
        <v>1</v>
      </c>
      <c r="F95" s="156">
        <v>3</v>
      </c>
      <c r="G95" s="156">
        <v>3</v>
      </c>
      <c r="H95" s="156">
        <v>3</v>
      </c>
      <c r="I95" s="158" t="str">
        <f t="shared" si="3"/>
        <v>2,1,3,3,3</v>
      </c>
      <c r="J95" s="159" t="str">
        <f t="shared" si="4"/>
        <v>Requirements met</v>
      </c>
      <c r="K95" s="160" t="str">
        <f t="shared" si="5"/>
        <v>OK</v>
      </c>
    </row>
    <row r="96" spans="2:11" s="152" customFormat="1" ht="15" x14ac:dyDescent="0.25">
      <c r="B96" s="225" t="s">
        <v>505</v>
      </c>
      <c r="C96" s="265" t="s">
        <v>883</v>
      </c>
      <c r="D96" s="156">
        <v>2</v>
      </c>
      <c r="E96" s="156">
        <v>1</v>
      </c>
      <c r="F96" s="156">
        <v>3</v>
      </c>
      <c r="G96" s="156">
        <v>3</v>
      </c>
      <c r="H96" s="156">
        <v>3</v>
      </c>
      <c r="I96" s="158" t="str">
        <f t="shared" si="3"/>
        <v>2,1,3,3,3</v>
      </c>
      <c r="J96" s="159" t="str">
        <f t="shared" si="4"/>
        <v>Requirements met</v>
      </c>
      <c r="K96" s="160" t="str">
        <f t="shared" si="5"/>
        <v>OK</v>
      </c>
    </row>
    <row r="97" spans="2:11" s="152" customFormat="1" ht="15" x14ac:dyDescent="0.25">
      <c r="B97" s="225" t="s">
        <v>506</v>
      </c>
      <c r="C97" s="265" t="s">
        <v>883</v>
      </c>
      <c r="D97" s="156">
        <v>2</v>
      </c>
      <c r="E97" s="156">
        <v>1</v>
      </c>
      <c r="F97" s="156">
        <v>3</v>
      </c>
      <c r="G97" s="156">
        <v>3</v>
      </c>
      <c r="H97" s="156">
        <v>3</v>
      </c>
      <c r="I97" s="158" t="str">
        <f t="shared" si="3"/>
        <v>2,1,3,3,3</v>
      </c>
      <c r="J97" s="159" t="str">
        <f t="shared" si="4"/>
        <v>Requirements met</v>
      </c>
      <c r="K97" s="160" t="str">
        <f t="shared" si="5"/>
        <v>OK</v>
      </c>
    </row>
    <row r="98" spans="2:11" s="152" customFormat="1" ht="15" x14ac:dyDescent="0.25">
      <c r="B98" s="225" t="s">
        <v>507</v>
      </c>
      <c r="C98" s="265" t="s">
        <v>883</v>
      </c>
      <c r="D98" s="156">
        <v>2</v>
      </c>
      <c r="E98" s="156">
        <v>1</v>
      </c>
      <c r="F98" s="156">
        <v>3</v>
      </c>
      <c r="G98" s="156">
        <v>3</v>
      </c>
      <c r="H98" s="156">
        <v>3</v>
      </c>
      <c r="I98" s="158" t="str">
        <f t="shared" si="3"/>
        <v>2,1,3,3,3</v>
      </c>
      <c r="J98" s="159" t="str">
        <f t="shared" si="4"/>
        <v>Requirements met</v>
      </c>
      <c r="K98" s="160" t="str">
        <f t="shared" si="5"/>
        <v>OK</v>
      </c>
    </row>
    <row r="99" spans="2:11" s="152" customFormat="1" ht="15" x14ac:dyDescent="0.25">
      <c r="B99" s="225" t="s">
        <v>508</v>
      </c>
      <c r="C99" s="265" t="s">
        <v>883</v>
      </c>
      <c r="D99" s="156">
        <v>2</v>
      </c>
      <c r="E99" s="156">
        <v>1</v>
      </c>
      <c r="F99" s="156">
        <v>3</v>
      </c>
      <c r="G99" s="156">
        <v>3</v>
      </c>
      <c r="H99" s="156">
        <v>3</v>
      </c>
      <c r="I99" s="158" t="str">
        <f t="shared" si="3"/>
        <v>2,1,3,3,3</v>
      </c>
      <c r="J99" s="159" t="str">
        <f t="shared" si="4"/>
        <v>Requirements met</v>
      </c>
      <c r="K99" s="160" t="str">
        <f t="shared" si="5"/>
        <v>OK</v>
      </c>
    </row>
    <row r="100" spans="2:11" s="152" customFormat="1" ht="15" x14ac:dyDescent="0.25">
      <c r="B100" s="226" t="s">
        <v>509</v>
      </c>
      <c r="C100" s="265" t="s">
        <v>883</v>
      </c>
      <c r="D100" s="156">
        <v>2</v>
      </c>
      <c r="E100" s="156">
        <v>1</v>
      </c>
      <c r="F100" s="156">
        <v>3</v>
      </c>
      <c r="G100" s="156">
        <v>3</v>
      </c>
      <c r="H100" s="156">
        <v>3</v>
      </c>
      <c r="I100" s="158" t="str">
        <f t="shared" si="3"/>
        <v>2,1,3,3,3</v>
      </c>
      <c r="J100" s="159" t="str">
        <f t="shared" si="4"/>
        <v>Requirements met</v>
      </c>
      <c r="K100" s="160" t="str">
        <f t="shared" si="5"/>
        <v>OK</v>
      </c>
    </row>
    <row r="101" spans="2:11" s="152" customFormat="1" ht="15" x14ac:dyDescent="0.25">
      <c r="B101" s="225" t="s">
        <v>510</v>
      </c>
      <c r="C101" s="265" t="s">
        <v>883</v>
      </c>
      <c r="D101" s="156">
        <v>2</v>
      </c>
      <c r="E101" s="156">
        <v>1</v>
      </c>
      <c r="F101" s="156">
        <v>3</v>
      </c>
      <c r="G101" s="156">
        <v>3</v>
      </c>
      <c r="H101" s="156">
        <v>3</v>
      </c>
      <c r="I101" s="158" t="str">
        <f t="shared" si="3"/>
        <v>2,1,3,3,3</v>
      </c>
      <c r="J101" s="159" t="str">
        <f t="shared" si="4"/>
        <v>Requirements met</v>
      </c>
      <c r="K101" s="160" t="str">
        <f t="shared" si="5"/>
        <v>OK</v>
      </c>
    </row>
    <row r="102" spans="2:11" s="152" customFormat="1" ht="15" x14ac:dyDescent="0.25">
      <c r="B102" s="225" t="s">
        <v>511</v>
      </c>
      <c r="C102" s="265" t="s">
        <v>883</v>
      </c>
      <c r="D102" s="156">
        <v>2</v>
      </c>
      <c r="E102" s="156">
        <v>1</v>
      </c>
      <c r="F102" s="156">
        <v>3</v>
      </c>
      <c r="G102" s="156">
        <v>3</v>
      </c>
      <c r="H102" s="156">
        <v>3</v>
      </c>
      <c r="I102" s="158" t="str">
        <f t="shared" si="3"/>
        <v>2,1,3,3,3</v>
      </c>
      <c r="J102" s="159" t="str">
        <f t="shared" si="4"/>
        <v>Requirements met</v>
      </c>
      <c r="K102" s="160" t="str">
        <f t="shared" si="5"/>
        <v>OK</v>
      </c>
    </row>
    <row r="103" spans="2:11" s="152" customFormat="1" ht="15" x14ac:dyDescent="0.25">
      <c r="B103" s="225" t="s">
        <v>512</v>
      </c>
      <c r="C103" s="265" t="s">
        <v>883</v>
      </c>
      <c r="D103" s="156">
        <v>2</v>
      </c>
      <c r="E103" s="156">
        <v>1</v>
      </c>
      <c r="F103" s="156">
        <v>3</v>
      </c>
      <c r="G103" s="156">
        <v>3</v>
      </c>
      <c r="H103" s="156">
        <v>3</v>
      </c>
      <c r="I103" s="158" t="str">
        <f t="shared" si="3"/>
        <v>2,1,3,3,3</v>
      </c>
      <c r="J103" s="159" t="str">
        <f t="shared" si="4"/>
        <v>Requirements met</v>
      </c>
      <c r="K103" s="160" t="str">
        <f t="shared" si="5"/>
        <v>OK</v>
      </c>
    </row>
    <row r="104" spans="2:11" s="152" customFormat="1" ht="15" x14ac:dyDescent="0.25">
      <c r="B104" s="225" t="s">
        <v>513</v>
      </c>
      <c r="C104" s="265" t="s">
        <v>883</v>
      </c>
      <c r="D104" s="156">
        <v>2</v>
      </c>
      <c r="E104" s="156">
        <v>1</v>
      </c>
      <c r="F104" s="156">
        <v>3</v>
      </c>
      <c r="G104" s="156">
        <v>3</v>
      </c>
      <c r="H104" s="156">
        <v>3</v>
      </c>
      <c r="I104" s="158" t="str">
        <f t="shared" si="3"/>
        <v>2,1,3,3,3</v>
      </c>
      <c r="J104" s="159" t="str">
        <f t="shared" si="4"/>
        <v>Requirements met</v>
      </c>
      <c r="K104" s="160" t="str">
        <f t="shared" si="5"/>
        <v>OK</v>
      </c>
    </row>
    <row r="105" spans="2:11" s="152" customFormat="1" ht="15" x14ac:dyDescent="0.25">
      <c r="B105" s="225" t="s">
        <v>514</v>
      </c>
      <c r="C105" s="265" t="s">
        <v>883</v>
      </c>
      <c r="D105" s="156">
        <v>2</v>
      </c>
      <c r="E105" s="156">
        <v>1</v>
      </c>
      <c r="F105" s="156">
        <v>3</v>
      </c>
      <c r="G105" s="156">
        <v>3</v>
      </c>
      <c r="H105" s="156">
        <v>3</v>
      </c>
      <c r="I105" s="158" t="str">
        <f t="shared" si="3"/>
        <v>2,1,3,3,3</v>
      </c>
      <c r="J105" s="159" t="str">
        <f t="shared" si="4"/>
        <v>Requirements met</v>
      </c>
      <c r="K105" s="160" t="str">
        <f t="shared" si="5"/>
        <v>OK</v>
      </c>
    </row>
    <row r="106" spans="2:11" s="152" customFormat="1" ht="15" x14ac:dyDescent="0.25">
      <c r="B106" s="225" t="s">
        <v>515</v>
      </c>
      <c r="C106" s="265" t="s">
        <v>883</v>
      </c>
      <c r="D106" s="156">
        <v>2</v>
      </c>
      <c r="E106" s="156">
        <v>1</v>
      </c>
      <c r="F106" s="156">
        <v>3</v>
      </c>
      <c r="G106" s="156">
        <v>3</v>
      </c>
      <c r="H106" s="156">
        <v>3</v>
      </c>
      <c r="I106" s="158" t="str">
        <f t="shared" si="3"/>
        <v>2,1,3,3,3</v>
      </c>
      <c r="J106" s="159" t="str">
        <f t="shared" si="4"/>
        <v>Requirements met</v>
      </c>
      <c r="K106" s="160" t="str">
        <f t="shared" si="5"/>
        <v>OK</v>
      </c>
    </row>
    <row r="107" spans="2:11" s="152" customFormat="1" ht="15" x14ac:dyDescent="0.25">
      <c r="B107" s="225" t="s">
        <v>516</v>
      </c>
      <c r="C107" s="265" t="s">
        <v>883</v>
      </c>
      <c r="D107" s="156">
        <v>2</v>
      </c>
      <c r="E107" s="156">
        <v>1</v>
      </c>
      <c r="F107" s="156">
        <v>3</v>
      </c>
      <c r="G107" s="156">
        <v>3</v>
      </c>
      <c r="H107" s="156">
        <v>3</v>
      </c>
      <c r="I107" s="158" t="str">
        <f t="shared" si="3"/>
        <v>2,1,3,3,3</v>
      </c>
      <c r="J107" s="159" t="str">
        <f t="shared" si="4"/>
        <v>Requirements met</v>
      </c>
      <c r="K107" s="160" t="str">
        <f t="shared" si="5"/>
        <v>OK</v>
      </c>
    </row>
    <row r="108" spans="2:11" s="152" customFormat="1" ht="15" x14ac:dyDescent="0.25">
      <c r="B108" s="225" t="s">
        <v>517</v>
      </c>
      <c r="C108" s="265" t="s">
        <v>883</v>
      </c>
      <c r="D108" s="156">
        <v>2</v>
      </c>
      <c r="E108" s="156">
        <v>1</v>
      </c>
      <c r="F108" s="156">
        <v>3</v>
      </c>
      <c r="G108" s="156">
        <v>3</v>
      </c>
      <c r="H108" s="156">
        <v>3</v>
      </c>
      <c r="I108" s="158" t="str">
        <f t="shared" si="3"/>
        <v>2,1,3,3,3</v>
      </c>
      <c r="J108" s="159" t="str">
        <f t="shared" si="4"/>
        <v>Requirements met</v>
      </c>
      <c r="K108" s="160" t="str">
        <f t="shared" si="5"/>
        <v>OK</v>
      </c>
    </row>
    <row r="109" spans="2:11" s="152" customFormat="1" ht="15" x14ac:dyDescent="0.25">
      <c r="B109" s="225" t="s">
        <v>518</v>
      </c>
      <c r="C109" s="265" t="s">
        <v>883</v>
      </c>
      <c r="D109" s="156">
        <v>2</v>
      </c>
      <c r="E109" s="156">
        <v>1</v>
      </c>
      <c r="F109" s="156">
        <v>3</v>
      </c>
      <c r="G109" s="156">
        <v>3</v>
      </c>
      <c r="H109" s="156">
        <v>3</v>
      </c>
      <c r="I109" s="158" t="str">
        <f t="shared" si="3"/>
        <v>2,1,3,3,3</v>
      </c>
      <c r="J109" s="159" t="str">
        <f t="shared" si="4"/>
        <v>Requirements met</v>
      </c>
      <c r="K109" s="160" t="str">
        <f t="shared" si="5"/>
        <v>OK</v>
      </c>
    </row>
    <row r="110" spans="2:11" s="152" customFormat="1" ht="15" x14ac:dyDescent="0.25">
      <c r="B110" s="225" t="s">
        <v>519</v>
      </c>
      <c r="C110" s="265" t="s">
        <v>883</v>
      </c>
      <c r="D110" s="156">
        <v>2</v>
      </c>
      <c r="E110" s="156">
        <v>1</v>
      </c>
      <c r="F110" s="156">
        <v>3</v>
      </c>
      <c r="G110" s="156">
        <v>3</v>
      </c>
      <c r="H110" s="156">
        <v>3</v>
      </c>
      <c r="I110" s="158" t="str">
        <f t="shared" si="3"/>
        <v>2,1,3,3,3</v>
      </c>
      <c r="J110" s="159" t="str">
        <f t="shared" si="4"/>
        <v>Requirements met</v>
      </c>
      <c r="K110" s="160" t="str">
        <f t="shared" si="5"/>
        <v>OK</v>
      </c>
    </row>
    <row r="111" spans="2:11" s="152" customFormat="1" ht="15" x14ac:dyDescent="0.25">
      <c r="B111" s="225" t="s">
        <v>520</v>
      </c>
      <c r="C111" s="265" t="s">
        <v>883</v>
      </c>
      <c r="D111" s="156">
        <v>2</v>
      </c>
      <c r="E111" s="156">
        <v>1</v>
      </c>
      <c r="F111" s="156">
        <v>3</v>
      </c>
      <c r="G111" s="156">
        <v>3</v>
      </c>
      <c r="H111" s="156">
        <v>3</v>
      </c>
      <c r="I111" s="158" t="str">
        <f t="shared" si="3"/>
        <v>2,1,3,3,3</v>
      </c>
      <c r="J111" s="159" t="str">
        <f t="shared" si="4"/>
        <v>Requirements met</v>
      </c>
      <c r="K111" s="160" t="str">
        <f t="shared" si="5"/>
        <v>OK</v>
      </c>
    </row>
    <row r="112" spans="2:11" s="152" customFormat="1" ht="15" x14ac:dyDescent="0.25">
      <c r="B112" s="225" t="s">
        <v>521</v>
      </c>
      <c r="C112" s="265" t="s">
        <v>883</v>
      </c>
      <c r="D112" s="156">
        <v>2</v>
      </c>
      <c r="E112" s="156">
        <v>1</v>
      </c>
      <c r="F112" s="156">
        <v>3</v>
      </c>
      <c r="G112" s="156">
        <v>3</v>
      </c>
      <c r="H112" s="156">
        <v>3</v>
      </c>
      <c r="I112" s="158" t="str">
        <f t="shared" si="3"/>
        <v>2,1,3,3,3</v>
      </c>
      <c r="J112" s="159" t="str">
        <f t="shared" si="4"/>
        <v>Requirements met</v>
      </c>
      <c r="K112" s="160" t="str">
        <f t="shared" si="5"/>
        <v>OK</v>
      </c>
    </row>
    <row r="113" spans="1:39" s="152" customFormat="1" ht="15" x14ac:dyDescent="0.25">
      <c r="B113" s="225" t="s">
        <v>522</v>
      </c>
      <c r="C113" s="265" t="s">
        <v>883</v>
      </c>
      <c r="D113" s="156">
        <v>2</v>
      </c>
      <c r="E113" s="156">
        <v>1</v>
      </c>
      <c r="F113" s="156">
        <v>3</v>
      </c>
      <c r="G113" s="156">
        <v>3</v>
      </c>
      <c r="H113" s="156">
        <v>3</v>
      </c>
      <c r="I113" s="158" t="str">
        <f t="shared" si="3"/>
        <v>2,1,3,3,3</v>
      </c>
      <c r="J113" s="159" t="str">
        <f t="shared" si="4"/>
        <v>Requirements met</v>
      </c>
      <c r="K113" s="160" t="str">
        <f t="shared" si="5"/>
        <v>OK</v>
      </c>
    </row>
    <row r="114" spans="1:39" s="152" customFormat="1" ht="15" x14ac:dyDescent="0.25">
      <c r="B114" s="226" t="s">
        <v>523</v>
      </c>
      <c r="C114" s="265" t="s">
        <v>883</v>
      </c>
      <c r="D114" s="156">
        <v>2</v>
      </c>
      <c r="E114" s="156">
        <v>1</v>
      </c>
      <c r="F114" s="156">
        <v>3</v>
      </c>
      <c r="G114" s="156">
        <v>3</v>
      </c>
      <c r="H114" s="156">
        <v>3</v>
      </c>
      <c r="I114" s="158" t="str">
        <f t="shared" si="3"/>
        <v>2,1,3,3,3</v>
      </c>
      <c r="J114" s="159" t="str">
        <f t="shared" si="4"/>
        <v>Requirements met</v>
      </c>
      <c r="K114" s="160" t="str">
        <f t="shared" si="5"/>
        <v>OK</v>
      </c>
    </row>
    <row r="115" spans="1:39" s="152" customFormat="1" ht="15" x14ac:dyDescent="0.25">
      <c r="B115" s="226" t="s">
        <v>524</v>
      </c>
      <c r="C115" s="265" t="s">
        <v>883</v>
      </c>
      <c r="D115" s="156">
        <v>2</v>
      </c>
      <c r="E115" s="156">
        <v>1</v>
      </c>
      <c r="F115" s="156">
        <v>3</v>
      </c>
      <c r="G115" s="156">
        <v>3</v>
      </c>
      <c r="H115" s="156">
        <v>3</v>
      </c>
      <c r="I115" s="158" t="str">
        <f t="shared" si="3"/>
        <v>2,1,3,3,3</v>
      </c>
      <c r="J115" s="159" t="str">
        <f t="shared" si="4"/>
        <v>Requirements met</v>
      </c>
      <c r="K115" s="160" t="str">
        <f t="shared" si="5"/>
        <v>OK</v>
      </c>
    </row>
    <row r="116" spans="1:39" s="152" customFormat="1" ht="15" x14ac:dyDescent="0.25">
      <c r="B116" s="226" t="s">
        <v>525</v>
      </c>
      <c r="C116" s="265" t="s">
        <v>883</v>
      </c>
      <c r="D116" s="156">
        <v>2</v>
      </c>
      <c r="E116" s="156">
        <v>1</v>
      </c>
      <c r="F116" s="156">
        <v>3</v>
      </c>
      <c r="G116" s="156">
        <v>3</v>
      </c>
      <c r="H116" s="156">
        <v>3</v>
      </c>
      <c r="I116" s="158" t="str">
        <f t="shared" si="3"/>
        <v>2,1,3,3,3</v>
      </c>
      <c r="J116" s="159" t="str">
        <f t="shared" si="4"/>
        <v>Requirements met</v>
      </c>
      <c r="K116" s="160" t="str">
        <f t="shared" si="5"/>
        <v>OK</v>
      </c>
    </row>
    <row r="117" spans="1:39" s="152" customFormat="1" ht="15" x14ac:dyDescent="0.25">
      <c r="B117" s="289"/>
      <c r="C117" s="242"/>
      <c r="D117" s="156"/>
      <c r="E117" s="156"/>
      <c r="F117" s="156"/>
      <c r="G117" s="156"/>
      <c r="H117" s="156"/>
      <c r="I117" s="158"/>
      <c r="J117" s="159"/>
      <c r="K117" s="160"/>
    </row>
    <row r="118" spans="1:39" s="152" customFormat="1" ht="12.75" customHeight="1" x14ac:dyDescent="0.2">
      <c r="B118" s="161" t="s">
        <v>72</v>
      </c>
      <c r="C118" s="162"/>
      <c r="D118" s="162"/>
      <c r="E118" s="162"/>
      <c r="F118" s="162"/>
      <c r="G118" s="162"/>
      <c r="H118" s="162"/>
      <c r="I118" s="163" t="str">
        <f>MAX(D4:D60)&amp;","&amp;MAX(E4:E60)&amp;","&amp;MAX(F4:F60)&amp;","&amp;MAX(G4:G60)&amp;","&amp;MAX(H4:H60)</f>
        <v>2,1,3,3,3</v>
      </c>
      <c r="J118" s="379"/>
      <c r="K118" s="379"/>
    </row>
    <row r="119" spans="1:39" ht="20.25" x14ac:dyDescent="0.3">
      <c r="B119" s="11"/>
      <c r="C119" s="11"/>
      <c r="D119" s="11"/>
      <c r="E119" s="11"/>
      <c r="F119" s="11"/>
      <c r="G119" s="11"/>
      <c r="H119" s="11"/>
      <c r="I119" s="70"/>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row>
    <row r="120" spans="1:39" ht="20.25" x14ac:dyDescent="0.3">
      <c r="A120" s="153" t="s">
        <v>159</v>
      </c>
      <c r="C120" s="11"/>
      <c r="D120" s="11"/>
      <c r="E120" s="11"/>
      <c r="F120" s="11"/>
      <c r="G120" s="11"/>
      <c r="H120" s="70"/>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row>
    <row r="121" spans="1:39" s="165" customFormat="1" ht="13.5" thickBot="1" x14ac:dyDescent="0.25">
      <c r="A121" s="164" t="s">
        <v>160</v>
      </c>
    </row>
    <row r="122" spans="1:39" ht="17.25" customHeight="1" thickBot="1" x14ac:dyDescent="0.25">
      <c r="B122" s="380" t="s">
        <v>161</v>
      </c>
      <c r="C122" s="382" t="s">
        <v>162</v>
      </c>
      <c r="D122" s="383"/>
      <c r="E122" s="383"/>
      <c r="F122" s="383"/>
      <c r="G122" s="384"/>
    </row>
    <row r="123" spans="1:39" ht="13.5" thickBot="1" x14ac:dyDescent="0.25">
      <c r="B123" s="381"/>
      <c r="C123" s="166">
        <v>1</v>
      </c>
      <c r="D123" s="166">
        <v>2</v>
      </c>
      <c r="E123" s="166">
        <v>3</v>
      </c>
      <c r="F123" s="166">
        <v>4</v>
      </c>
      <c r="G123" s="166">
        <v>5</v>
      </c>
    </row>
    <row r="124" spans="1:39" ht="72.75" thickBot="1" x14ac:dyDescent="0.25">
      <c r="B124" s="385" t="s">
        <v>163</v>
      </c>
      <c r="C124" s="167" t="s">
        <v>164</v>
      </c>
      <c r="D124" s="167" t="s">
        <v>165</v>
      </c>
      <c r="E124" s="167" t="s">
        <v>166</v>
      </c>
      <c r="F124" s="167" t="s">
        <v>167</v>
      </c>
      <c r="G124" s="167" t="s">
        <v>168</v>
      </c>
    </row>
    <row r="125" spans="1:39" ht="24" customHeight="1" thickBot="1" x14ac:dyDescent="0.25">
      <c r="B125" s="386"/>
      <c r="C125" s="388" t="s">
        <v>169</v>
      </c>
      <c r="D125" s="389"/>
      <c r="E125" s="388" t="s">
        <v>170</v>
      </c>
      <c r="F125" s="390"/>
      <c r="G125" s="389"/>
    </row>
    <row r="126" spans="1:39" ht="36.75" thickBot="1" x14ac:dyDescent="0.25">
      <c r="B126" s="387"/>
      <c r="C126" s="168" t="s">
        <v>171</v>
      </c>
      <c r="D126" s="391" t="s">
        <v>172</v>
      </c>
      <c r="E126" s="392"/>
      <c r="F126" s="393" t="s">
        <v>173</v>
      </c>
      <c r="G126" s="394"/>
    </row>
    <row r="127" spans="1:39" ht="60.75" thickBot="1" x14ac:dyDescent="0.25">
      <c r="B127" s="169" t="s">
        <v>84</v>
      </c>
      <c r="C127" s="167" t="s">
        <v>174</v>
      </c>
      <c r="D127" s="167" t="s">
        <v>175</v>
      </c>
      <c r="E127" s="167" t="s">
        <v>176</v>
      </c>
      <c r="F127" s="167" t="s">
        <v>177</v>
      </c>
      <c r="G127" s="167" t="s">
        <v>178</v>
      </c>
    </row>
    <row r="128" spans="1:39" ht="44.25" customHeight="1" thickBot="1" x14ac:dyDescent="0.25">
      <c r="B128" s="169" t="s">
        <v>154</v>
      </c>
      <c r="C128" s="167" t="s">
        <v>179</v>
      </c>
      <c r="D128" s="167" t="s">
        <v>180</v>
      </c>
      <c r="E128" s="167" t="s">
        <v>181</v>
      </c>
      <c r="F128" s="167" t="s">
        <v>182</v>
      </c>
      <c r="G128" s="167" t="s">
        <v>183</v>
      </c>
    </row>
    <row r="129" spans="1:18" ht="54" customHeight="1" thickBot="1" x14ac:dyDescent="0.25">
      <c r="B129" s="169" t="s">
        <v>155</v>
      </c>
      <c r="C129" s="167" t="s">
        <v>184</v>
      </c>
      <c r="D129" s="167" t="s">
        <v>185</v>
      </c>
      <c r="E129" s="167" t="s">
        <v>186</v>
      </c>
      <c r="F129" s="167" t="s">
        <v>187</v>
      </c>
      <c r="G129" s="167" t="s">
        <v>188</v>
      </c>
    </row>
    <row r="130" spans="1:18" ht="44.25" customHeight="1" thickBot="1" x14ac:dyDescent="0.25">
      <c r="B130" s="169" t="s">
        <v>189</v>
      </c>
      <c r="C130" s="167" t="s">
        <v>190</v>
      </c>
      <c r="D130" s="388" t="s">
        <v>191</v>
      </c>
      <c r="E130" s="389"/>
      <c r="F130" s="167" t="s">
        <v>192</v>
      </c>
      <c r="G130" s="167" t="s">
        <v>193</v>
      </c>
    </row>
    <row r="131" spans="1:18" x14ac:dyDescent="0.2">
      <c r="B131" s="170"/>
      <c r="C131" s="171"/>
      <c r="D131" s="171"/>
      <c r="E131" s="171"/>
      <c r="F131" s="171"/>
      <c r="G131" s="171"/>
    </row>
    <row r="132" spans="1:18" customFormat="1" ht="15" x14ac:dyDescent="0.25">
      <c r="A132" s="172" t="s">
        <v>194</v>
      </c>
      <c r="C132" s="173"/>
      <c r="D132" s="173"/>
      <c r="E132" s="173"/>
      <c r="F132" s="173"/>
      <c r="G132" s="173"/>
      <c r="H132" s="173"/>
      <c r="I132" s="173"/>
      <c r="J132" s="173"/>
      <c r="K132" s="173"/>
      <c r="L132" s="173"/>
      <c r="M132" s="173"/>
      <c r="N132" s="173"/>
      <c r="O132" s="173"/>
      <c r="P132" s="173"/>
      <c r="Q132" s="173"/>
      <c r="R132" s="173"/>
    </row>
    <row r="133" spans="1:18" customFormat="1" ht="15" x14ac:dyDescent="0.25">
      <c r="B133" s="174" t="s">
        <v>195</v>
      </c>
      <c r="C133" s="175"/>
      <c r="D133" s="175"/>
      <c r="E133" s="175"/>
      <c r="F133" s="175"/>
      <c r="G133" s="175"/>
      <c r="H133" s="176"/>
      <c r="I133" s="173"/>
      <c r="J133" s="173"/>
      <c r="K133" s="173"/>
      <c r="L133" s="173"/>
      <c r="M133" s="173"/>
      <c r="N133" s="173"/>
      <c r="O133" s="173"/>
      <c r="P133" s="173"/>
      <c r="Q133" s="173"/>
      <c r="R133" s="173"/>
    </row>
    <row r="134" spans="1:18" customFormat="1" ht="65.25" customHeight="1" x14ac:dyDescent="0.25">
      <c r="B134" s="177"/>
      <c r="C134" s="376" t="s">
        <v>196</v>
      </c>
      <c r="D134" s="377"/>
      <c r="E134" s="377"/>
      <c r="F134" s="377"/>
      <c r="G134" s="377"/>
      <c r="H134" s="378"/>
      <c r="N134" s="178"/>
      <c r="O134" s="178"/>
      <c r="P134" s="178"/>
      <c r="Q134" s="178"/>
      <c r="R134" s="178"/>
    </row>
    <row r="135" spans="1:18" customFormat="1" ht="15" x14ac:dyDescent="0.25">
      <c r="B135" s="177"/>
      <c r="C135" s="179" t="s">
        <v>197</v>
      </c>
      <c r="D135" s="180"/>
      <c r="E135" s="180"/>
      <c r="F135" s="180"/>
      <c r="G135" s="180"/>
      <c r="H135" s="181"/>
      <c r="I135" s="173"/>
      <c r="J135" s="173"/>
      <c r="K135" s="173"/>
      <c r="L135" s="173"/>
      <c r="M135" s="173"/>
      <c r="N135" s="173"/>
      <c r="O135" s="173"/>
      <c r="P135" s="173"/>
      <c r="Q135" s="173"/>
      <c r="R135" s="173"/>
    </row>
    <row r="136" spans="1:18" customFormat="1" ht="15" x14ac:dyDescent="0.25">
      <c r="B136" s="177"/>
      <c r="C136" s="182" t="s">
        <v>198</v>
      </c>
      <c r="D136" s="183"/>
      <c r="E136" s="183"/>
      <c r="F136" s="183"/>
      <c r="G136" s="183"/>
      <c r="H136" s="184"/>
      <c r="I136" s="173"/>
      <c r="J136" s="173"/>
      <c r="K136" s="173"/>
      <c r="L136" s="173"/>
      <c r="M136" s="173"/>
      <c r="N136" s="173"/>
      <c r="O136" s="173"/>
      <c r="P136" s="173"/>
      <c r="Q136" s="173"/>
      <c r="R136" s="173"/>
    </row>
    <row r="137" spans="1:18" customFormat="1" ht="15" x14ac:dyDescent="0.25">
      <c r="B137" s="177"/>
      <c r="C137" s="182" t="s">
        <v>199</v>
      </c>
      <c r="D137" s="183"/>
      <c r="E137" s="183"/>
      <c r="F137" s="183"/>
      <c r="G137" s="183"/>
      <c r="H137" s="184"/>
      <c r="I137" s="173"/>
      <c r="J137" s="173"/>
      <c r="K137" s="173"/>
      <c r="L137" s="173"/>
      <c r="M137" s="173"/>
      <c r="N137" s="173"/>
      <c r="O137" s="173"/>
      <c r="P137" s="173"/>
      <c r="Q137" s="173"/>
      <c r="R137" s="173"/>
    </row>
    <row r="138" spans="1:18" customFormat="1" ht="15" x14ac:dyDescent="0.25">
      <c r="B138" s="177"/>
      <c r="C138" s="182" t="s">
        <v>200</v>
      </c>
      <c r="D138" s="183"/>
      <c r="E138" s="183"/>
      <c r="F138" s="183"/>
      <c r="G138" s="183"/>
      <c r="H138" s="184"/>
      <c r="I138" s="173"/>
      <c r="J138" s="173"/>
      <c r="K138" s="173"/>
      <c r="L138" s="173"/>
      <c r="M138" s="173"/>
      <c r="N138" s="173"/>
      <c r="O138" s="173"/>
      <c r="P138" s="173"/>
      <c r="Q138" s="173"/>
      <c r="R138" s="173"/>
    </row>
    <row r="139" spans="1:18" customFormat="1" ht="15" x14ac:dyDescent="0.25">
      <c r="B139" s="177"/>
      <c r="C139" s="182" t="s">
        <v>201</v>
      </c>
      <c r="D139" s="183"/>
      <c r="E139" s="183"/>
      <c r="F139" s="183"/>
      <c r="G139" s="183"/>
      <c r="H139" s="184"/>
      <c r="I139" s="173"/>
      <c r="J139" s="173"/>
      <c r="K139" s="173"/>
      <c r="L139" s="173"/>
      <c r="M139" s="173"/>
      <c r="N139" s="173"/>
      <c r="O139" s="173"/>
      <c r="P139" s="173"/>
      <c r="Q139" s="173"/>
      <c r="R139" s="173"/>
    </row>
    <row r="140" spans="1:18" customFormat="1" ht="41.25" customHeight="1" x14ac:dyDescent="0.25">
      <c r="B140" s="177"/>
      <c r="C140" s="395" t="s">
        <v>202</v>
      </c>
      <c r="D140" s="396"/>
      <c r="E140" s="396"/>
      <c r="F140" s="396"/>
      <c r="G140" s="396"/>
      <c r="H140" s="397"/>
      <c r="N140" s="185"/>
      <c r="O140" s="185"/>
      <c r="P140" s="185"/>
      <c r="Q140" s="173"/>
      <c r="R140" s="173"/>
    </row>
    <row r="141" spans="1:18" customFormat="1" ht="38.25" customHeight="1" x14ac:dyDescent="0.25">
      <c r="B141" s="186"/>
      <c r="C141" s="376" t="s">
        <v>203</v>
      </c>
      <c r="D141" s="377"/>
      <c r="E141" s="377"/>
      <c r="F141" s="377"/>
      <c r="G141" s="377"/>
      <c r="H141" s="378"/>
      <c r="N141" s="178"/>
      <c r="O141" s="178"/>
      <c r="P141" s="178"/>
      <c r="Q141" s="178"/>
      <c r="R141" s="173"/>
    </row>
    <row r="142" spans="1:18" customFormat="1" ht="43.5" customHeight="1" x14ac:dyDescent="0.25">
      <c r="B142" s="376" t="s">
        <v>204</v>
      </c>
      <c r="C142" s="377"/>
      <c r="D142" s="377"/>
      <c r="E142" s="377"/>
      <c r="F142" s="377"/>
      <c r="G142" s="377"/>
      <c r="H142" s="378"/>
      <c r="I142" s="173"/>
      <c r="J142" s="173"/>
      <c r="K142" s="173"/>
      <c r="L142" s="173"/>
      <c r="M142" s="173"/>
      <c r="N142" s="173"/>
      <c r="O142" s="173"/>
      <c r="P142" s="173"/>
      <c r="Q142" s="173"/>
      <c r="R142" s="173"/>
    </row>
    <row r="143" spans="1:18" customFormat="1" ht="49.5" customHeight="1" x14ac:dyDescent="0.25">
      <c r="B143" s="376" t="s">
        <v>205</v>
      </c>
      <c r="C143" s="377"/>
      <c r="D143" s="377"/>
      <c r="E143" s="377"/>
      <c r="F143" s="377"/>
      <c r="G143" s="377"/>
      <c r="H143" s="378"/>
      <c r="I143" s="187"/>
    </row>
    <row r="144" spans="1:18" customFormat="1" ht="46.5" customHeight="1" x14ac:dyDescent="0.25">
      <c r="B144" s="376" t="s">
        <v>206</v>
      </c>
      <c r="C144" s="377"/>
      <c r="D144" s="377"/>
      <c r="E144" s="377"/>
      <c r="F144" s="377"/>
      <c r="G144" s="377"/>
      <c r="H144" s="378"/>
      <c r="I144" s="187"/>
    </row>
    <row r="145" spans="1:9" customFormat="1" ht="30" customHeight="1" x14ac:dyDescent="0.25">
      <c r="B145" s="376" t="s">
        <v>207</v>
      </c>
      <c r="C145" s="377"/>
      <c r="D145" s="377"/>
      <c r="E145" s="377"/>
      <c r="F145" s="377"/>
      <c r="G145" s="377"/>
      <c r="H145" s="378"/>
      <c r="I145" s="187"/>
    </row>
    <row r="146" spans="1:9" customFormat="1" ht="15" customHeight="1" x14ac:dyDescent="0.25">
      <c r="A146" s="188" t="s">
        <v>208</v>
      </c>
      <c r="B146" s="188"/>
      <c r="I146" s="189"/>
    </row>
    <row r="147" spans="1:9" customFormat="1" ht="30" customHeight="1" x14ac:dyDescent="0.25">
      <c r="B147" s="399" t="s">
        <v>209</v>
      </c>
      <c r="C147" s="400"/>
      <c r="D147" s="400"/>
      <c r="E147" s="400"/>
      <c r="F147" s="400"/>
      <c r="G147" s="400"/>
      <c r="H147" s="401"/>
    </row>
    <row r="148" spans="1:9" customFormat="1" ht="12.75" customHeight="1" x14ac:dyDescent="0.25">
      <c r="B148" s="402" t="s">
        <v>210</v>
      </c>
      <c r="C148" s="403"/>
      <c r="D148" s="403"/>
      <c r="E148" s="403"/>
      <c r="F148" s="403"/>
      <c r="G148" s="190"/>
      <c r="H148" s="191"/>
    </row>
    <row r="149" spans="1:9" customFormat="1" ht="29.25" customHeight="1" x14ac:dyDescent="0.25">
      <c r="B149" s="404" t="s">
        <v>211</v>
      </c>
      <c r="C149" s="405"/>
      <c r="D149" s="405"/>
      <c r="E149" s="405"/>
      <c r="F149" s="405"/>
      <c r="G149" s="405"/>
      <c r="H149" s="406"/>
    </row>
    <row r="150" spans="1:9" customFormat="1" ht="15" customHeight="1" x14ac:dyDescent="0.25">
      <c r="B150" s="192" t="s">
        <v>212</v>
      </c>
      <c r="C150" s="190"/>
      <c r="D150" s="190"/>
      <c r="E150" s="190"/>
      <c r="F150" s="190"/>
      <c r="G150" s="190"/>
      <c r="H150" s="191"/>
    </row>
    <row r="151" spans="1:9" customFormat="1" ht="30.75" customHeight="1" x14ac:dyDescent="0.25">
      <c r="B151" s="404" t="s">
        <v>213</v>
      </c>
      <c r="C151" s="405"/>
      <c r="D151" s="405"/>
      <c r="E151" s="405"/>
      <c r="F151" s="405"/>
      <c r="G151" s="405"/>
      <c r="H151" s="406"/>
    </row>
    <row r="152" spans="1:9" customFormat="1" ht="12.75" customHeight="1" x14ac:dyDescent="0.25">
      <c r="B152" s="407" t="s">
        <v>214</v>
      </c>
      <c r="C152" s="408"/>
      <c r="D152" s="408"/>
      <c r="E152" s="408"/>
      <c r="F152" s="408"/>
      <c r="G152" s="408"/>
      <c r="H152" s="191"/>
    </row>
    <row r="153" spans="1:9" customFormat="1" ht="35.25" customHeight="1" x14ac:dyDescent="0.25">
      <c r="B153" s="404" t="s">
        <v>215</v>
      </c>
      <c r="C153" s="405"/>
      <c r="D153" s="405"/>
      <c r="E153" s="405"/>
      <c r="F153" s="405"/>
      <c r="G153" s="405"/>
      <c r="H153" s="406"/>
    </row>
    <row r="154" spans="1:9" customFormat="1" ht="24.75" customHeight="1" x14ac:dyDescent="0.25">
      <c r="B154" s="409" t="s">
        <v>216</v>
      </c>
      <c r="C154" s="410"/>
      <c r="D154" s="410"/>
      <c r="E154" s="410"/>
      <c r="F154" s="410"/>
      <c r="G154" s="410"/>
      <c r="H154" s="411"/>
    </row>
    <row r="155" spans="1:9" customFormat="1" ht="27.75" customHeight="1" x14ac:dyDescent="0.25">
      <c r="B155" s="395" t="s">
        <v>217</v>
      </c>
      <c r="C155" s="396"/>
      <c r="D155" s="396"/>
      <c r="E155" s="396"/>
      <c r="F155" s="396"/>
      <c r="G155" s="396"/>
      <c r="H155" s="397"/>
    </row>
    <row r="156" spans="1:9" customFormat="1" ht="21" customHeight="1" x14ac:dyDescent="0.25">
      <c r="B156" s="376" t="s">
        <v>218</v>
      </c>
      <c r="C156" s="377"/>
      <c r="D156" s="377"/>
      <c r="E156" s="377"/>
      <c r="F156" s="377"/>
      <c r="G156" s="377"/>
      <c r="H156" s="378"/>
    </row>
    <row r="157" spans="1:9" customFormat="1" ht="26.25" customHeight="1" x14ac:dyDescent="0.25">
      <c r="B157" s="398" t="s">
        <v>219</v>
      </c>
      <c r="C157" s="398"/>
      <c r="D157" s="398"/>
      <c r="E157" s="398"/>
      <c r="F157" s="398"/>
      <c r="G157" s="398"/>
      <c r="H157" s="398"/>
    </row>
  </sheetData>
  <mergeCells count="27">
    <mergeCell ref="B157:H157"/>
    <mergeCell ref="B144:H144"/>
    <mergeCell ref="B145:H145"/>
    <mergeCell ref="B147:H147"/>
    <mergeCell ref="B148:F148"/>
    <mergeCell ref="B149:H149"/>
    <mergeCell ref="B151:H151"/>
    <mergeCell ref="B152:G152"/>
    <mergeCell ref="B153:H153"/>
    <mergeCell ref="B154:H154"/>
    <mergeCell ref="B155:H155"/>
    <mergeCell ref="B156:H156"/>
    <mergeCell ref="B143:H143"/>
    <mergeCell ref="A1:K1"/>
    <mergeCell ref="J118:K118"/>
    <mergeCell ref="B122:B123"/>
    <mergeCell ref="C122:G122"/>
    <mergeCell ref="B124:B126"/>
    <mergeCell ref="C125:D125"/>
    <mergeCell ref="E125:G125"/>
    <mergeCell ref="D126:E126"/>
    <mergeCell ref="F126:G126"/>
    <mergeCell ref="D130:E130"/>
    <mergeCell ref="C134:H134"/>
    <mergeCell ref="C140:H140"/>
    <mergeCell ref="C141:H141"/>
    <mergeCell ref="B142:H142"/>
  </mergeCells>
  <conditionalFormatting sqref="J4:K58 J60:K117">
    <cfRule type="expression" dxfId="2" priority="5">
      <formula>MAX(D4:H4)&gt;=5</formula>
    </cfRule>
  </conditionalFormatting>
  <conditionalFormatting sqref="J59:K59">
    <cfRule type="expression" dxfId="1" priority="4">
      <formula>MAX(D59:H59)&gt;=5</formula>
    </cfRule>
  </conditionalFormatting>
  <conditionalFormatting sqref="I118">
    <cfRule type="expression" dxfId="0" priority="1">
      <formula>MAX($D$58:$H$60)&gt;=5</formula>
    </cfRule>
  </conditionalFormatting>
  <pageMargins left="0.7" right="0.7" top="0.75" bottom="0.75" header="0.3" footer="0.3"/>
  <pageSetup paperSize="3" orientation="landscape" r:id="rId1"/>
  <headerFooter>
    <oddFooter>Page &amp;P&amp;R&amp;F</oddFooter>
  </headerFooter>
  <rowBreaks count="1" manualBreakCount="1">
    <brk id="1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7"/>
  <sheetViews>
    <sheetView workbookViewId="0">
      <selection activeCell="A7" sqref="A7:C7"/>
    </sheetView>
  </sheetViews>
  <sheetFormatPr defaultRowHeight="15" x14ac:dyDescent="0.25"/>
  <cols>
    <col min="1" max="1" width="56.28515625" style="208" customWidth="1"/>
    <col min="2" max="2" width="99.5703125" style="208" customWidth="1"/>
    <col min="3" max="3" width="14" style="208" bestFit="1" customWidth="1"/>
    <col min="4" max="4" width="22.85546875" style="208" customWidth="1"/>
    <col min="5" max="6" width="11" style="208" customWidth="1"/>
    <col min="7" max="8" width="9.140625" style="208" customWidth="1"/>
    <col min="9" max="9" width="19" style="207"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70" t="s">
        <v>19</v>
      </c>
      <c r="I1" s="193"/>
    </row>
    <row r="2" spans="1:9" s="199" customFormat="1" ht="18" customHeight="1" x14ac:dyDescent="0.25">
      <c r="A2" s="194" t="s">
        <v>19</v>
      </c>
      <c r="B2" s="195" t="s">
        <v>220</v>
      </c>
      <c r="C2" s="196"/>
      <c r="D2" s="197"/>
      <c r="E2" s="197"/>
      <c r="F2" s="197"/>
      <c r="G2" s="197"/>
      <c r="H2" s="197"/>
      <c r="I2" s="198" t="s">
        <v>63</v>
      </c>
    </row>
    <row r="3" spans="1:9" s="199" customFormat="1" x14ac:dyDescent="0.2">
      <c r="A3" s="200"/>
      <c r="C3" s="201"/>
      <c r="I3" s="202"/>
    </row>
    <row r="4" spans="1:9" s="199" customFormat="1" ht="12.75" x14ac:dyDescent="0.2">
      <c r="A4" s="203" t="s">
        <v>221</v>
      </c>
      <c r="B4" s="203" t="s">
        <v>59</v>
      </c>
      <c r="C4" s="203" t="s">
        <v>71</v>
      </c>
      <c r="D4" s="203" t="s">
        <v>222</v>
      </c>
      <c r="E4" s="204" t="s">
        <v>22</v>
      </c>
      <c r="F4" s="205"/>
      <c r="G4" s="205"/>
      <c r="H4" s="205"/>
      <c r="I4" s="206"/>
    </row>
    <row r="5" spans="1:9" x14ac:dyDescent="0.25">
      <c r="A5" s="270" t="s">
        <v>290</v>
      </c>
      <c r="B5" t="s">
        <v>343</v>
      </c>
      <c r="C5" t="s">
        <v>344</v>
      </c>
      <c r="D5"/>
      <c r="E5" t="s">
        <v>345</v>
      </c>
      <c r="F5"/>
      <c r="G5"/>
      <c r="H5"/>
    </row>
    <row r="6" spans="1:9" x14ac:dyDescent="0.25">
      <c r="E6" s="208" t="s">
        <v>346</v>
      </c>
    </row>
    <row r="7" spans="1:9" ht="26.25" x14ac:dyDescent="0.25">
      <c r="A7" s="271" t="s">
        <v>646</v>
      </c>
      <c r="B7" s="283" t="s">
        <v>647</v>
      </c>
      <c r="C7" s="208" t="s">
        <v>347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37"/>
  <sheetViews>
    <sheetView workbookViewId="0">
      <selection activeCell="F17" sqref="F17"/>
    </sheetView>
  </sheetViews>
  <sheetFormatPr defaultColWidth="9.140625" defaultRowHeight="12.75" x14ac:dyDescent="0.2"/>
  <cols>
    <col min="1" max="1" width="9.140625" style="208"/>
    <col min="2" max="2" width="10.5703125" style="208" bestFit="1" customWidth="1"/>
    <col min="3" max="3" width="9.140625" style="208"/>
    <col min="4" max="4" width="13.42578125" style="208" customWidth="1"/>
    <col min="5" max="5" width="16.42578125" style="208" customWidth="1"/>
    <col min="6" max="6" width="23.42578125" style="208" customWidth="1"/>
    <col min="7" max="7" width="11" style="208" customWidth="1"/>
    <col min="8" max="259" width="9.140625" style="208"/>
    <col min="260" max="260" width="13.42578125" style="208" customWidth="1"/>
    <col min="261" max="261" width="16.42578125" style="208" customWidth="1"/>
    <col min="262" max="262" width="23.42578125" style="208" customWidth="1"/>
    <col min="263" max="263" width="11" style="208" customWidth="1"/>
    <col min="264" max="515" width="9.140625" style="208"/>
    <col min="516" max="516" width="13.42578125" style="208" customWidth="1"/>
    <col min="517" max="517" width="16.42578125" style="208" customWidth="1"/>
    <col min="518" max="518" width="23.42578125" style="208" customWidth="1"/>
    <col min="519" max="519" width="11" style="208" customWidth="1"/>
    <col min="520" max="771" width="9.140625" style="208"/>
    <col min="772" max="772" width="13.42578125" style="208" customWidth="1"/>
    <col min="773" max="773" width="16.42578125" style="208" customWidth="1"/>
    <col min="774" max="774" width="23.42578125" style="208" customWidth="1"/>
    <col min="775" max="775" width="11" style="208" customWidth="1"/>
    <col min="776" max="1027" width="9.140625" style="208"/>
    <col min="1028" max="1028" width="13.42578125" style="208" customWidth="1"/>
    <col min="1029" max="1029" width="16.42578125" style="208" customWidth="1"/>
    <col min="1030" max="1030" width="23.42578125" style="208" customWidth="1"/>
    <col min="1031" max="1031" width="11" style="208" customWidth="1"/>
    <col min="1032" max="1283" width="9.140625" style="208"/>
    <col min="1284" max="1284" width="13.42578125" style="208" customWidth="1"/>
    <col min="1285" max="1285" width="16.42578125" style="208" customWidth="1"/>
    <col min="1286" max="1286" width="23.42578125" style="208" customWidth="1"/>
    <col min="1287" max="1287" width="11" style="208" customWidth="1"/>
    <col min="1288" max="1539" width="9.140625" style="208"/>
    <col min="1540" max="1540" width="13.42578125" style="208" customWidth="1"/>
    <col min="1541" max="1541" width="16.42578125" style="208" customWidth="1"/>
    <col min="1542" max="1542" width="23.42578125" style="208" customWidth="1"/>
    <col min="1543" max="1543" width="11" style="208" customWidth="1"/>
    <col min="1544" max="1795" width="9.140625" style="208"/>
    <col min="1796" max="1796" width="13.42578125" style="208" customWidth="1"/>
    <col min="1797" max="1797" width="16.42578125" style="208" customWidth="1"/>
    <col min="1798" max="1798" width="23.42578125" style="208" customWidth="1"/>
    <col min="1799" max="1799" width="11" style="208" customWidth="1"/>
    <col min="1800" max="2051" width="9.140625" style="208"/>
    <col min="2052" max="2052" width="13.42578125" style="208" customWidth="1"/>
    <col min="2053" max="2053" width="16.42578125" style="208" customWidth="1"/>
    <col min="2054" max="2054" width="23.42578125" style="208" customWidth="1"/>
    <col min="2055" max="2055" width="11" style="208" customWidth="1"/>
    <col min="2056" max="2307" width="9.140625" style="208"/>
    <col min="2308" max="2308" width="13.42578125" style="208" customWidth="1"/>
    <col min="2309" max="2309" width="16.42578125" style="208" customWidth="1"/>
    <col min="2310" max="2310" width="23.42578125" style="208" customWidth="1"/>
    <col min="2311" max="2311" width="11" style="208" customWidth="1"/>
    <col min="2312" max="2563" width="9.140625" style="208"/>
    <col min="2564" max="2564" width="13.42578125" style="208" customWidth="1"/>
    <col min="2565" max="2565" width="16.42578125" style="208" customWidth="1"/>
    <col min="2566" max="2566" width="23.42578125" style="208" customWidth="1"/>
    <col min="2567" max="2567" width="11" style="208" customWidth="1"/>
    <col min="2568" max="2819" width="9.140625" style="208"/>
    <col min="2820" max="2820" width="13.42578125" style="208" customWidth="1"/>
    <col min="2821" max="2821" width="16.42578125" style="208" customWidth="1"/>
    <col min="2822" max="2822" width="23.42578125" style="208" customWidth="1"/>
    <col min="2823" max="2823" width="11" style="208" customWidth="1"/>
    <col min="2824" max="3075" width="9.140625" style="208"/>
    <col min="3076" max="3076" width="13.42578125" style="208" customWidth="1"/>
    <col min="3077" max="3077" width="16.42578125" style="208" customWidth="1"/>
    <col min="3078" max="3078" width="23.42578125" style="208" customWidth="1"/>
    <col min="3079" max="3079" width="11" style="208" customWidth="1"/>
    <col min="3080" max="3331" width="9.140625" style="208"/>
    <col min="3332" max="3332" width="13.42578125" style="208" customWidth="1"/>
    <col min="3333" max="3333" width="16.42578125" style="208" customWidth="1"/>
    <col min="3334" max="3334" width="23.42578125" style="208" customWidth="1"/>
    <col min="3335" max="3335" width="11" style="208" customWidth="1"/>
    <col min="3336" max="3587" width="9.140625" style="208"/>
    <col min="3588" max="3588" width="13.42578125" style="208" customWidth="1"/>
    <col min="3589" max="3589" width="16.42578125" style="208" customWidth="1"/>
    <col min="3590" max="3590" width="23.42578125" style="208" customWidth="1"/>
    <col min="3591" max="3591" width="11" style="208" customWidth="1"/>
    <col min="3592" max="3843" width="9.140625" style="208"/>
    <col min="3844" max="3844" width="13.42578125" style="208" customWidth="1"/>
    <col min="3845" max="3845" width="16.42578125" style="208" customWidth="1"/>
    <col min="3846" max="3846" width="23.42578125" style="208" customWidth="1"/>
    <col min="3847" max="3847" width="11" style="208" customWidth="1"/>
    <col min="3848" max="4099" width="9.140625" style="208"/>
    <col min="4100" max="4100" width="13.42578125" style="208" customWidth="1"/>
    <col min="4101" max="4101" width="16.42578125" style="208" customWidth="1"/>
    <col min="4102" max="4102" width="23.42578125" style="208" customWidth="1"/>
    <col min="4103" max="4103" width="11" style="208" customWidth="1"/>
    <col min="4104" max="4355" width="9.140625" style="208"/>
    <col min="4356" max="4356" width="13.42578125" style="208" customWidth="1"/>
    <col min="4357" max="4357" width="16.42578125" style="208" customWidth="1"/>
    <col min="4358" max="4358" width="23.42578125" style="208" customWidth="1"/>
    <col min="4359" max="4359" width="11" style="208" customWidth="1"/>
    <col min="4360" max="4611" width="9.140625" style="208"/>
    <col min="4612" max="4612" width="13.42578125" style="208" customWidth="1"/>
    <col min="4613" max="4613" width="16.42578125" style="208" customWidth="1"/>
    <col min="4614" max="4614" width="23.42578125" style="208" customWidth="1"/>
    <col min="4615" max="4615" width="11" style="208" customWidth="1"/>
    <col min="4616" max="4867" width="9.140625" style="208"/>
    <col min="4868" max="4868" width="13.42578125" style="208" customWidth="1"/>
    <col min="4869" max="4869" width="16.42578125" style="208" customWidth="1"/>
    <col min="4870" max="4870" width="23.42578125" style="208" customWidth="1"/>
    <col min="4871" max="4871" width="11" style="208" customWidth="1"/>
    <col min="4872" max="5123" width="9.140625" style="208"/>
    <col min="5124" max="5124" width="13.42578125" style="208" customWidth="1"/>
    <col min="5125" max="5125" width="16.42578125" style="208" customWidth="1"/>
    <col min="5126" max="5126" width="23.42578125" style="208" customWidth="1"/>
    <col min="5127" max="5127" width="11" style="208" customWidth="1"/>
    <col min="5128" max="5379" width="9.140625" style="208"/>
    <col min="5380" max="5380" width="13.42578125" style="208" customWidth="1"/>
    <col min="5381" max="5381" width="16.42578125" style="208" customWidth="1"/>
    <col min="5382" max="5382" width="23.42578125" style="208" customWidth="1"/>
    <col min="5383" max="5383" width="11" style="208" customWidth="1"/>
    <col min="5384" max="5635" width="9.140625" style="208"/>
    <col min="5636" max="5636" width="13.42578125" style="208" customWidth="1"/>
    <col min="5637" max="5637" width="16.42578125" style="208" customWidth="1"/>
    <col min="5638" max="5638" width="23.42578125" style="208" customWidth="1"/>
    <col min="5639" max="5639" width="11" style="208" customWidth="1"/>
    <col min="5640" max="5891" width="9.140625" style="208"/>
    <col min="5892" max="5892" width="13.42578125" style="208" customWidth="1"/>
    <col min="5893" max="5893" width="16.42578125" style="208" customWidth="1"/>
    <col min="5894" max="5894" width="23.42578125" style="208" customWidth="1"/>
    <col min="5895" max="5895" width="11" style="208" customWidth="1"/>
    <col min="5896" max="6147" width="9.140625" style="208"/>
    <col min="6148" max="6148" width="13.42578125" style="208" customWidth="1"/>
    <col min="6149" max="6149" width="16.42578125" style="208" customWidth="1"/>
    <col min="6150" max="6150" width="23.42578125" style="208" customWidth="1"/>
    <col min="6151" max="6151" width="11" style="208" customWidth="1"/>
    <col min="6152" max="6403" width="9.140625" style="208"/>
    <col min="6404" max="6404" width="13.42578125" style="208" customWidth="1"/>
    <col min="6405" max="6405" width="16.42578125" style="208" customWidth="1"/>
    <col min="6406" max="6406" width="23.42578125" style="208" customWidth="1"/>
    <col min="6407" max="6407" width="11" style="208" customWidth="1"/>
    <col min="6408" max="6659" width="9.140625" style="208"/>
    <col min="6660" max="6660" width="13.42578125" style="208" customWidth="1"/>
    <col min="6661" max="6661" width="16.42578125" style="208" customWidth="1"/>
    <col min="6662" max="6662" width="23.42578125" style="208" customWidth="1"/>
    <col min="6663" max="6663" width="11" style="208" customWidth="1"/>
    <col min="6664" max="6915" width="9.140625" style="208"/>
    <col min="6916" max="6916" width="13.42578125" style="208" customWidth="1"/>
    <col min="6917" max="6917" width="16.42578125" style="208" customWidth="1"/>
    <col min="6918" max="6918" width="23.42578125" style="208" customWidth="1"/>
    <col min="6919" max="6919" width="11" style="208" customWidth="1"/>
    <col min="6920" max="7171" width="9.140625" style="208"/>
    <col min="7172" max="7172" width="13.42578125" style="208" customWidth="1"/>
    <col min="7173" max="7173" width="16.42578125" style="208" customWidth="1"/>
    <col min="7174" max="7174" width="23.42578125" style="208" customWidth="1"/>
    <col min="7175" max="7175" width="11" style="208" customWidth="1"/>
    <col min="7176" max="7427" width="9.140625" style="208"/>
    <col min="7428" max="7428" width="13.42578125" style="208" customWidth="1"/>
    <col min="7429" max="7429" width="16.42578125" style="208" customWidth="1"/>
    <col min="7430" max="7430" width="23.42578125" style="208" customWidth="1"/>
    <col min="7431" max="7431" width="11" style="208" customWidth="1"/>
    <col min="7432" max="7683" width="9.140625" style="208"/>
    <col min="7684" max="7684" width="13.42578125" style="208" customWidth="1"/>
    <col min="7685" max="7685" width="16.42578125" style="208" customWidth="1"/>
    <col min="7686" max="7686" width="23.42578125" style="208" customWidth="1"/>
    <col min="7687" max="7687" width="11" style="208" customWidth="1"/>
    <col min="7688" max="7939" width="9.140625" style="208"/>
    <col min="7940" max="7940" width="13.42578125" style="208" customWidth="1"/>
    <col min="7941" max="7941" width="16.42578125" style="208" customWidth="1"/>
    <col min="7942" max="7942" width="23.42578125" style="208" customWidth="1"/>
    <col min="7943" max="7943" width="11" style="208" customWidth="1"/>
    <col min="7944" max="8195" width="9.140625" style="208"/>
    <col min="8196" max="8196" width="13.42578125" style="208" customWidth="1"/>
    <col min="8197" max="8197" width="16.42578125" style="208" customWidth="1"/>
    <col min="8198" max="8198" width="23.42578125" style="208" customWidth="1"/>
    <col min="8199" max="8199" width="11" style="208" customWidth="1"/>
    <col min="8200" max="8451" width="9.140625" style="208"/>
    <col min="8452" max="8452" width="13.42578125" style="208" customWidth="1"/>
    <col min="8453" max="8453" width="16.42578125" style="208" customWidth="1"/>
    <col min="8454" max="8454" width="23.42578125" style="208" customWidth="1"/>
    <col min="8455" max="8455" width="11" style="208" customWidth="1"/>
    <col min="8456" max="8707" width="9.140625" style="208"/>
    <col min="8708" max="8708" width="13.42578125" style="208" customWidth="1"/>
    <col min="8709" max="8709" width="16.42578125" style="208" customWidth="1"/>
    <col min="8710" max="8710" width="23.42578125" style="208" customWidth="1"/>
    <col min="8711" max="8711" width="11" style="208" customWidth="1"/>
    <col min="8712" max="8963" width="9.140625" style="208"/>
    <col min="8964" max="8964" width="13.42578125" style="208" customWidth="1"/>
    <col min="8965" max="8965" width="16.42578125" style="208" customWidth="1"/>
    <col min="8966" max="8966" width="23.42578125" style="208" customWidth="1"/>
    <col min="8967" max="8967" width="11" style="208" customWidth="1"/>
    <col min="8968" max="9219" width="9.140625" style="208"/>
    <col min="9220" max="9220" width="13.42578125" style="208" customWidth="1"/>
    <col min="9221" max="9221" width="16.42578125" style="208" customWidth="1"/>
    <col min="9222" max="9222" width="23.42578125" style="208" customWidth="1"/>
    <col min="9223" max="9223" width="11" style="208" customWidth="1"/>
    <col min="9224" max="9475" width="9.140625" style="208"/>
    <col min="9476" max="9476" width="13.42578125" style="208" customWidth="1"/>
    <col min="9477" max="9477" width="16.42578125" style="208" customWidth="1"/>
    <col min="9478" max="9478" width="23.42578125" style="208" customWidth="1"/>
    <col min="9479" max="9479" width="11" style="208" customWidth="1"/>
    <col min="9480" max="9731" width="9.140625" style="208"/>
    <col min="9732" max="9732" width="13.42578125" style="208" customWidth="1"/>
    <col min="9733" max="9733" width="16.42578125" style="208" customWidth="1"/>
    <col min="9734" max="9734" width="23.42578125" style="208" customWidth="1"/>
    <col min="9735" max="9735" width="11" style="208" customWidth="1"/>
    <col min="9736" max="9987" width="9.140625" style="208"/>
    <col min="9988" max="9988" width="13.42578125" style="208" customWidth="1"/>
    <col min="9989" max="9989" width="16.42578125" style="208" customWidth="1"/>
    <col min="9990" max="9990" width="23.42578125" style="208" customWidth="1"/>
    <col min="9991" max="9991" width="11" style="208" customWidth="1"/>
    <col min="9992" max="10243" width="9.140625" style="208"/>
    <col min="10244" max="10244" width="13.42578125" style="208" customWidth="1"/>
    <col min="10245" max="10245" width="16.42578125" style="208" customWidth="1"/>
    <col min="10246" max="10246" width="23.42578125" style="208" customWidth="1"/>
    <col min="10247" max="10247" width="11" style="208" customWidth="1"/>
    <col min="10248" max="10499" width="9.140625" style="208"/>
    <col min="10500" max="10500" width="13.42578125" style="208" customWidth="1"/>
    <col min="10501" max="10501" width="16.42578125" style="208" customWidth="1"/>
    <col min="10502" max="10502" width="23.42578125" style="208" customWidth="1"/>
    <col min="10503" max="10503" width="11" style="208" customWidth="1"/>
    <col min="10504" max="10755" width="9.140625" style="208"/>
    <col min="10756" max="10756" width="13.42578125" style="208" customWidth="1"/>
    <col min="10757" max="10757" width="16.42578125" style="208" customWidth="1"/>
    <col min="10758" max="10758" width="23.42578125" style="208" customWidth="1"/>
    <col min="10759" max="10759" width="11" style="208" customWidth="1"/>
    <col min="10760" max="11011" width="9.140625" style="208"/>
    <col min="11012" max="11012" width="13.42578125" style="208" customWidth="1"/>
    <col min="11013" max="11013" width="16.42578125" style="208" customWidth="1"/>
    <col min="11014" max="11014" width="23.42578125" style="208" customWidth="1"/>
    <col min="11015" max="11015" width="11" style="208" customWidth="1"/>
    <col min="11016" max="11267" width="9.140625" style="208"/>
    <col min="11268" max="11268" width="13.42578125" style="208" customWidth="1"/>
    <col min="11269" max="11269" width="16.42578125" style="208" customWidth="1"/>
    <col min="11270" max="11270" width="23.42578125" style="208" customWidth="1"/>
    <col min="11271" max="11271" width="11" style="208" customWidth="1"/>
    <col min="11272" max="11523" width="9.140625" style="208"/>
    <col min="11524" max="11524" width="13.42578125" style="208" customWidth="1"/>
    <col min="11525" max="11525" width="16.42578125" style="208" customWidth="1"/>
    <col min="11526" max="11526" width="23.42578125" style="208" customWidth="1"/>
    <col min="11527" max="11527" width="11" style="208" customWidth="1"/>
    <col min="11528" max="11779" width="9.140625" style="208"/>
    <col min="11780" max="11780" width="13.42578125" style="208" customWidth="1"/>
    <col min="11781" max="11781" width="16.42578125" style="208" customWidth="1"/>
    <col min="11782" max="11782" width="23.42578125" style="208" customWidth="1"/>
    <col min="11783" max="11783" width="11" style="208" customWidth="1"/>
    <col min="11784" max="12035" width="9.140625" style="208"/>
    <col min="12036" max="12036" width="13.42578125" style="208" customWidth="1"/>
    <col min="12037" max="12037" width="16.42578125" style="208" customWidth="1"/>
    <col min="12038" max="12038" width="23.42578125" style="208" customWidth="1"/>
    <col min="12039" max="12039" width="11" style="208" customWidth="1"/>
    <col min="12040" max="12291" width="9.140625" style="208"/>
    <col min="12292" max="12292" width="13.42578125" style="208" customWidth="1"/>
    <col min="12293" max="12293" width="16.42578125" style="208" customWidth="1"/>
    <col min="12294" max="12294" width="23.42578125" style="208" customWidth="1"/>
    <col min="12295" max="12295" width="11" style="208" customWidth="1"/>
    <col min="12296" max="12547" width="9.140625" style="208"/>
    <col min="12548" max="12548" width="13.42578125" style="208" customWidth="1"/>
    <col min="12549" max="12549" width="16.42578125" style="208" customWidth="1"/>
    <col min="12550" max="12550" width="23.42578125" style="208" customWidth="1"/>
    <col min="12551" max="12551" width="11" style="208" customWidth="1"/>
    <col min="12552" max="12803" width="9.140625" style="208"/>
    <col min="12804" max="12804" width="13.42578125" style="208" customWidth="1"/>
    <col min="12805" max="12805" width="16.42578125" style="208" customWidth="1"/>
    <col min="12806" max="12806" width="23.42578125" style="208" customWidth="1"/>
    <col min="12807" max="12807" width="11" style="208" customWidth="1"/>
    <col min="12808" max="13059" width="9.140625" style="208"/>
    <col min="13060" max="13060" width="13.42578125" style="208" customWidth="1"/>
    <col min="13061" max="13061" width="16.42578125" style="208" customWidth="1"/>
    <col min="13062" max="13062" width="23.42578125" style="208" customWidth="1"/>
    <col min="13063" max="13063" width="11" style="208" customWidth="1"/>
    <col min="13064" max="13315" width="9.140625" style="208"/>
    <col min="13316" max="13316" width="13.42578125" style="208" customWidth="1"/>
    <col min="13317" max="13317" width="16.42578125" style="208" customWidth="1"/>
    <col min="13318" max="13318" width="23.42578125" style="208" customWidth="1"/>
    <col min="13319" max="13319" width="11" style="208" customWidth="1"/>
    <col min="13320" max="13571" width="9.140625" style="208"/>
    <col min="13572" max="13572" width="13.42578125" style="208" customWidth="1"/>
    <col min="13573" max="13573" width="16.42578125" style="208" customWidth="1"/>
    <col min="13574" max="13574" width="23.42578125" style="208" customWidth="1"/>
    <col min="13575" max="13575" width="11" style="208" customWidth="1"/>
    <col min="13576" max="13827" width="9.140625" style="208"/>
    <col min="13828" max="13828" width="13.42578125" style="208" customWidth="1"/>
    <col min="13829" max="13829" width="16.42578125" style="208" customWidth="1"/>
    <col min="13830" max="13830" width="23.42578125" style="208" customWidth="1"/>
    <col min="13831" max="13831" width="11" style="208" customWidth="1"/>
    <col min="13832" max="14083" width="9.140625" style="208"/>
    <col min="14084" max="14084" width="13.42578125" style="208" customWidth="1"/>
    <col min="14085" max="14085" width="16.42578125" style="208" customWidth="1"/>
    <col min="14086" max="14086" width="23.42578125" style="208" customWidth="1"/>
    <col min="14087" max="14087" width="11" style="208" customWidth="1"/>
    <col min="14088" max="14339" width="9.140625" style="208"/>
    <col min="14340" max="14340" width="13.42578125" style="208" customWidth="1"/>
    <col min="14341" max="14341" width="16.42578125" style="208" customWidth="1"/>
    <col min="14342" max="14342" width="23.42578125" style="208" customWidth="1"/>
    <col min="14343" max="14343" width="11" style="208" customWidth="1"/>
    <col min="14344" max="14595" width="9.140625" style="208"/>
    <col min="14596" max="14596" width="13.42578125" style="208" customWidth="1"/>
    <col min="14597" max="14597" width="16.42578125" style="208" customWidth="1"/>
    <col min="14598" max="14598" width="23.42578125" style="208" customWidth="1"/>
    <col min="14599" max="14599" width="11" style="208" customWidth="1"/>
    <col min="14600" max="14851" width="9.140625" style="208"/>
    <col min="14852" max="14852" width="13.42578125" style="208" customWidth="1"/>
    <col min="14853" max="14853" width="16.42578125" style="208" customWidth="1"/>
    <col min="14854" max="14854" width="23.42578125" style="208" customWidth="1"/>
    <col min="14855" max="14855" width="11" style="208" customWidth="1"/>
    <col min="14856" max="15107" width="9.140625" style="208"/>
    <col min="15108" max="15108" width="13.42578125" style="208" customWidth="1"/>
    <col min="15109" max="15109" width="16.42578125" style="208" customWidth="1"/>
    <col min="15110" max="15110" width="23.42578125" style="208" customWidth="1"/>
    <col min="15111" max="15111" width="11" style="208" customWidth="1"/>
    <col min="15112" max="15363" width="9.140625" style="208"/>
    <col min="15364" max="15364" width="13.42578125" style="208" customWidth="1"/>
    <col min="15365" max="15365" width="16.42578125" style="208" customWidth="1"/>
    <col min="15366" max="15366" width="23.42578125" style="208" customWidth="1"/>
    <col min="15367" max="15367" width="11" style="208" customWidth="1"/>
    <col min="15368" max="15619" width="9.140625" style="208"/>
    <col min="15620" max="15620" width="13.42578125" style="208" customWidth="1"/>
    <col min="15621" max="15621" width="16.42578125" style="208" customWidth="1"/>
    <col min="15622" max="15622" width="23.42578125" style="208" customWidth="1"/>
    <col min="15623" max="15623" width="11" style="208" customWidth="1"/>
    <col min="15624" max="15875" width="9.140625" style="208"/>
    <col min="15876" max="15876" width="13.42578125" style="208" customWidth="1"/>
    <col min="15877" max="15877" width="16.42578125" style="208" customWidth="1"/>
    <col min="15878" max="15878" width="23.42578125" style="208" customWidth="1"/>
    <col min="15879" max="15879" width="11" style="208" customWidth="1"/>
    <col min="15880" max="16131" width="9.140625" style="208"/>
    <col min="16132" max="16132" width="13.42578125" style="208" customWidth="1"/>
    <col min="16133" max="16133" width="16.42578125" style="208" customWidth="1"/>
    <col min="16134" max="16134" width="23.42578125" style="208" customWidth="1"/>
    <col min="16135" max="16135" width="11" style="208" customWidth="1"/>
    <col min="16136" max="16384" width="9.140625" style="208"/>
  </cols>
  <sheetData>
    <row r="1" spans="1:38" ht="20.25" x14ac:dyDescent="0.3">
      <c r="A1" s="209"/>
      <c r="B1" s="210"/>
      <c r="C1" s="209"/>
      <c r="D1" s="210"/>
      <c r="E1" s="209"/>
      <c r="F1" s="209"/>
      <c r="G1" s="209"/>
      <c r="H1" s="70" t="s">
        <v>20</v>
      </c>
      <c r="I1" s="211"/>
      <c r="J1" s="211"/>
      <c r="K1" s="211"/>
      <c r="L1" s="211"/>
      <c r="M1" s="211"/>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row>
    <row r="2" spans="1:38" x14ac:dyDescent="0.2">
      <c r="A2" s="211"/>
      <c r="B2" s="412"/>
      <c r="C2" s="412"/>
      <c r="D2" s="412"/>
      <c r="E2" s="412"/>
      <c r="F2" s="212"/>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row>
    <row r="3" spans="1:38" x14ac:dyDescent="0.2">
      <c r="A3" s="211"/>
      <c r="B3" s="413" t="s">
        <v>223</v>
      </c>
      <c r="C3" s="413"/>
      <c r="D3" s="413"/>
      <c r="E3" s="413"/>
      <c r="F3" s="213" t="s">
        <v>63</v>
      </c>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row>
    <row r="4" spans="1:38" x14ac:dyDescent="0.2">
      <c r="A4" s="211"/>
      <c r="B4" s="211" t="s">
        <v>331</v>
      </c>
      <c r="C4" s="211">
        <v>0.66815999999999998</v>
      </c>
      <c r="D4" s="211" t="s">
        <v>332</v>
      </c>
      <c r="E4" s="211"/>
      <c r="F4" s="211" t="s">
        <v>340</v>
      </c>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row>
    <row r="5" spans="1:38" x14ac:dyDescent="0.2">
      <c r="A5" s="211"/>
      <c r="B5" s="214" t="s">
        <v>333</v>
      </c>
      <c r="C5" s="208">
        <v>35.314999999999998</v>
      </c>
      <c r="D5" s="208" t="s">
        <v>334</v>
      </c>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row>
    <row r="6" spans="1:38" x14ac:dyDescent="0.2">
      <c r="A6" s="211"/>
      <c r="B6" s="215"/>
      <c r="C6" s="208">
        <f>(C4/C5)*1000</f>
        <v>18.92000566331587</v>
      </c>
      <c r="D6" s="208" t="s">
        <v>293</v>
      </c>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row>
    <row r="7" spans="1:38" x14ac:dyDescent="0.2">
      <c r="A7" s="211"/>
      <c r="B7" s="214"/>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row>
    <row r="8" spans="1:38" x14ac:dyDescent="0.2">
      <c r="A8" s="211"/>
      <c r="B8" s="215"/>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row>
    <row r="9" spans="1:38" x14ac:dyDescent="0.2">
      <c r="A9" s="211"/>
      <c r="B9" s="214" t="s">
        <v>341</v>
      </c>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row>
    <row r="10" spans="1:38" x14ac:dyDescent="0.2">
      <c r="A10" s="211"/>
      <c r="B10" s="216">
        <v>1</v>
      </c>
      <c r="C10" s="211" t="s">
        <v>342</v>
      </c>
      <c r="D10" s="211"/>
      <c r="E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row>
    <row r="11" spans="1:38" x14ac:dyDescent="0.2">
      <c r="A11" s="211"/>
      <c r="B11" s="217">
        <f>CONVERT(B10,"barrel","l")</f>
        <v>158.98729492800001</v>
      </c>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row>
    <row r="12" spans="1:38" x14ac:dyDescent="0.2">
      <c r="A12" s="211"/>
      <c r="B12" s="218"/>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row>
    <row r="13" spans="1:38" x14ac:dyDescent="0.2">
      <c r="A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row>
    <row r="14" spans="1:38" x14ac:dyDescent="0.2">
      <c r="A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row>
    <row r="15" spans="1:38" x14ac:dyDescent="0.2">
      <c r="A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row>
    <row r="16" spans="1:38" x14ac:dyDescent="0.2">
      <c r="A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row>
    <row r="17" spans="1:38" x14ac:dyDescent="0.2">
      <c r="A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row>
    <row r="18" spans="1:38" x14ac:dyDescent="0.2">
      <c r="A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row>
    <row r="19" spans="1:38" x14ac:dyDescent="0.2">
      <c r="A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row>
    <row r="20" spans="1:38" x14ac:dyDescent="0.2">
      <c r="A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row>
    <row r="21" spans="1:38" x14ac:dyDescent="0.2">
      <c r="A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row>
    <row r="22" spans="1:38" x14ac:dyDescent="0.2">
      <c r="A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row>
    <row r="23" spans="1:38" x14ac:dyDescent="0.2">
      <c r="A23" s="211"/>
      <c r="B23" s="211"/>
      <c r="C23" s="211"/>
      <c r="D23" s="211"/>
      <c r="E23" s="211"/>
      <c r="F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row>
    <row r="24" spans="1:38" x14ac:dyDescent="0.2">
      <c r="A24" s="211"/>
      <c r="B24" s="211"/>
      <c r="C24" s="211"/>
      <c r="D24" s="211"/>
      <c r="E24" s="211"/>
      <c r="F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row>
    <row r="25" spans="1:38" x14ac:dyDescent="0.2">
      <c r="A25" s="211"/>
      <c r="B25" s="173"/>
      <c r="C25" s="219"/>
      <c r="D25" s="173"/>
      <c r="E25" s="173"/>
      <c r="F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row>
    <row r="26" spans="1:38" x14ac:dyDescent="0.2">
      <c r="A26" s="211"/>
      <c r="B26" s="220"/>
      <c r="C26" s="221"/>
      <c r="D26" s="173"/>
      <c r="E26" s="173"/>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row>
    <row r="27" spans="1:38" x14ac:dyDescent="0.2">
      <c r="A27" s="211"/>
      <c r="B27" s="220"/>
      <c r="C27" s="221"/>
      <c r="D27" s="173"/>
      <c r="E27" s="173"/>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row>
    <row r="28" spans="1:38" x14ac:dyDescent="0.2">
      <c r="A28" s="211"/>
      <c r="B28" s="220"/>
      <c r="C28" s="221"/>
      <c r="D28" s="173"/>
      <c r="E28" s="173"/>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row>
    <row r="29" spans="1:38" x14ac:dyDescent="0.2">
      <c r="B29" s="220"/>
      <c r="C29" s="211"/>
      <c r="D29" s="211"/>
      <c r="E29" s="211"/>
    </row>
    <row r="30" spans="1:38" x14ac:dyDescent="0.2">
      <c r="B30" s="220"/>
      <c r="C30" s="211"/>
      <c r="D30" s="211"/>
      <c r="E30" s="211"/>
    </row>
    <row r="31" spans="1:38" x14ac:dyDescent="0.2">
      <c r="B31" s="217"/>
      <c r="C31" s="211"/>
      <c r="D31" s="211"/>
      <c r="E31" s="211"/>
    </row>
    <row r="37" spans="10:10" x14ac:dyDescent="0.2">
      <c r="J37" s="222"/>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L16"/>
  <sheetViews>
    <sheetView workbookViewId="0">
      <selection activeCell="D16" sqref="D16:L16"/>
    </sheetView>
  </sheetViews>
  <sheetFormatPr defaultColWidth="9.140625" defaultRowHeight="12.75" x14ac:dyDescent="0.2"/>
  <cols>
    <col min="1" max="2" width="9.140625" style="3"/>
    <col min="3" max="3" width="13.140625" style="3" customWidth="1"/>
    <col min="4" max="258" width="9.140625" style="3"/>
    <col min="259" max="259" width="13.140625" style="3" customWidth="1"/>
    <col min="260" max="514" width="9.140625" style="3"/>
    <col min="515" max="515" width="13.140625" style="3" customWidth="1"/>
    <col min="516" max="770" width="9.140625" style="3"/>
    <col min="771" max="771" width="13.140625" style="3" customWidth="1"/>
    <col min="772" max="1026" width="9.140625" style="3"/>
    <col min="1027" max="1027" width="13.140625" style="3" customWidth="1"/>
    <col min="1028" max="1282" width="9.140625" style="3"/>
    <col min="1283" max="1283" width="13.140625" style="3" customWidth="1"/>
    <col min="1284" max="1538" width="9.140625" style="3"/>
    <col min="1539" max="1539" width="13.140625" style="3" customWidth="1"/>
    <col min="1540" max="1794" width="9.140625" style="3"/>
    <col min="1795" max="1795" width="13.140625" style="3" customWidth="1"/>
    <col min="1796" max="2050" width="9.140625" style="3"/>
    <col min="2051" max="2051" width="13.140625" style="3" customWidth="1"/>
    <col min="2052" max="2306" width="9.140625" style="3"/>
    <col min="2307" max="2307" width="13.140625" style="3" customWidth="1"/>
    <col min="2308" max="2562" width="9.140625" style="3"/>
    <col min="2563" max="2563" width="13.140625" style="3" customWidth="1"/>
    <col min="2564" max="2818" width="9.140625" style="3"/>
    <col min="2819" max="2819" width="13.140625" style="3" customWidth="1"/>
    <col min="2820" max="3074" width="9.140625" style="3"/>
    <col min="3075" max="3075" width="13.140625" style="3" customWidth="1"/>
    <col min="3076" max="3330" width="9.140625" style="3"/>
    <col min="3331" max="3331" width="13.140625" style="3" customWidth="1"/>
    <col min="3332" max="3586" width="9.140625" style="3"/>
    <col min="3587" max="3587" width="13.140625" style="3" customWidth="1"/>
    <col min="3588" max="3842" width="9.140625" style="3"/>
    <col min="3843" max="3843" width="13.140625" style="3" customWidth="1"/>
    <col min="3844" max="4098" width="9.140625" style="3"/>
    <col min="4099" max="4099" width="13.140625" style="3" customWidth="1"/>
    <col min="4100" max="4354" width="9.140625" style="3"/>
    <col min="4355" max="4355" width="13.140625" style="3" customWidth="1"/>
    <col min="4356" max="4610" width="9.140625" style="3"/>
    <col min="4611" max="4611" width="13.140625" style="3" customWidth="1"/>
    <col min="4612" max="4866" width="9.140625" style="3"/>
    <col min="4867" max="4867" width="13.140625" style="3" customWidth="1"/>
    <col min="4868" max="5122" width="9.140625" style="3"/>
    <col min="5123" max="5123" width="13.140625" style="3" customWidth="1"/>
    <col min="5124" max="5378" width="9.140625" style="3"/>
    <col min="5379" max="5379" width="13.140625" style="3" customWidth="1"/>
    <col min="5380" max="5634" width="9.140625" style="3"/>
    <col min="5635" max="5635" width="13.140625" style="3" customWidth="1"/>
    <col min="5636" max="5890" width="9.140625" style="3"/>
    <col min="5891" max="5891" width="13.140625" style="3" customWidth="1"/>
    <col min="5892" max="6146" width="9.140625" style="3"/>
    <col min="6147" max="6147" width="13.140625" style="3" customWidth="1"/>
    <col min="6148" max="6402" width="9.140625" style="3"/>
    <col min="6403" max="6403" width="13.140625" style="3" customWidth="1"/>
    <col min="6404" max="6658" width="9.140625" style="3"/>
    <col min="6659" max="6659" width="13.140625" style="3" customWidth="1"/>
    <col min="6660" max="6914" width="9.140625" style="3"/>
    <col min="6915" max="6915" width="13.140625" style="3" customWidth="1"/>
    <col min="6916" max="7170" width="9.140625" style="3"/>
    <col min="7171" max="7171" width="13.140625" style="3" customWidth="1"/>
    <col min="7172" max="7426" width="9.140625" style="3"/>
    <col min="7427" max="7427" width="13.140625" style="3" customWidth="1"/>
    <col min="7428" max="7682" width="9.140625" style="3"/>
    <col min="7683" max="7683" width="13.140625" style="3" customWidth="1"/>
    <col min="7684" max="7938" width="9.140625" style="3"/>
    <col min="7939" max="7939" width="13.140625" style="3" customWidth="1"/>
    <col min="7940" max="8194" width="9.140625" style="3"/>
    <col min="8195" max="8195" width="13.140625" style="3" customWidth="1"/>
    <col min="8196" max="8450" width="9.140625" style="3"/>
    <col min="8451" max="8451" width="13.140625" style="3" customWidth="1"/>
    <col min="8452" max="8706" width="9.140625" style="3"/>
    <col min="8707" max="8707" width="13.140625" style="3" customWidth="1"/>
    <col min="8708" max="8962" width="9.140625" style="3"/>
    <col min="8963" max="8963" width="13.140625" style="3" customWidth="1"/>
    <col min="8964" max="9218" width="9.140625" style="3"/>
    <col min="9219" max="9219" width="13.140625" style="3" customWidth="1"/>
    <col min="9220" max="9474" width="9.140625" style="3"/>
    <col min="9475" max="9475" width="13.140625" style="3" customWidth="1"/>
    <col min="9476" max="9730" width="9.140625" style="3"/>
    <col min="9731" max="9731" width="13.140625" style="3" customWidth="1"/>
    <col min="9732" max="9986" width="9.140625" style="3"/>
    <col min="9987" max="9987" width="13.140625" style="3" customWidth="1"/>
    <col min="9988" max="10242" width="9.140625" style="3"/>
    <col min="10243" max="10243" width="13.140625" style="3" customWidth="1"/>
    <col min="10244" max="10498" width="9.140625" style="3"/>
    <col min="10499" max="10499" width="13.140625" style="3" customWidth="1"/>
    <col min="10500" max="10754" width="9.140625" style="3"/>
    <col min="10755" max="10755" width="13.140625" style="3" customWidth="1"/>
    <col min="10756" max="11010" width="9.140625" style="3"/>
    <col min="11011" max="11011" width="13.140625" style="3" customWidth="1"/>
    <col min="11012" max="11266" width="9.140625" style="3"/>
    <col min="11267" max="11267" width="13.140625" style="3" customWidth="1"/>
    <col min="11268" max="11522" width="9.140625" style="3"/>
    <col min="11523" max="11523" width="13.140625" style="3" customWidth="1"/>
    <col min="11524" max="11778" width="9.140625" style="3"/>
    <col min="11779" max="11779" width="13.140625" style="3" customWidth="1"/>
    <col min="11780" max="12034" width="9.140625" style="3"/>
    <col min="12035" max="12035" width="13.140625" style="3" customWidth="1"/>
    <col min="12036" max="12290" width="9.140625" style="3"/>
    <col min="12291" max="12291" width="13.140625" style="3" customWidth="1"/>
    <col min="12292" max="12546" width="9.140625" style="3"/>
    <col min="12547" max="12547" width="13.140625" style="3" customWidth="1"/>
    <col min="12548" max="12802" width="9.140625" style="3"/>
    <col min="12803" max="12803" width="13.140625" style="3" customWidth="1"/>
    <col min="12804" max="13058" width="9.140625" style="3"/>
    <col min="13059" max="13059" width="13.140625" style="3" customWidth="1"/>
    <col min="13060" max="13314" width="9.140625" style="3"/>
    <col min="13315" max="13315" width="13.140625" style="3" customWidth="1"/>
    <col min="13316" max="13570" width="9.140625" style="3"/>
    <col min="13571" max="13571" width="13.140625" style="3" customWidth="1"/>
    <col min="13572" max="13826" width="9.140625" style="3"/>
    <col min="13827" max="13827" width="13.140625" style="3" customWidth="1"/>
    <col min="13828" max="14082" width="9.140625" style="3"/>
    <col min="14083" max="14083" width="13.140625" style="3" customWidth="1"/>
    <col min="14084" max="14338" width="9.140625" style="3"/>
    <col min="14339" max="14339" width="13.140625" style="3" customWidth="1"/>
    <col min="14340" max="14594" width="9.140625" style="3"/>
    <col min="14595" max="14595" width="13.140625" style="3" customWidth="1"/>
    <col min="14596" max="14850" width="9.140625" style="3"/>
    <col min="14851" max="14851" width="13.140625" style="3" customWidth="1"/>
    <col min="14852" max="15106" width="9.140625" style="3"/>
    <col min="15107" max="15107" width="13.140625" style="3" customWidth="1"/>
    <col min="15108" max="15362" width="9.140625" style="3"/>
    <col min="15363" max="15363" width="13.140625" style="3" customWidth="1"/>
    <col min="15364" max="15618" width="9.140625" style="3"/>
    <col min="15619" max="15619" width="13.140625" style="3" customWidth="1"/>
    <col min="15620" max="15874" width="9.140625" style="3"/>
    <col min="15875" max="15875" width="13.140625" style="3" customWidth="1"/>
    <col min="15876" max="16130" width="9.140625" style="3"/>
    <col min="16131" max="16131" width="13.140625" style="3" customWidth="1"/>
    <col min="16132" max="16384" width="9.140625" style="3"/>
  </cols>
  <sheetData>
    <row r="1" spans="1:38" ht="20.25" x14ac:dyDescent="0.3">
      <c r="A1" s="11"/>
      <c r="B1" s="11"/>
      <c r="C1" s="11"/>
      <c r="D1" s="11"/>
      <c r="E1" s="11"/>
      <c r="F1" s="11"/>
      <c r="G1" s="11"/>
      <c r="H1" s="70"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2" t="s">
        <v>224</v>
      </c>
      <c r="D3" s="212" t="s">
        <v>9</v>
      </c>
    </row>
    <row r="4" spans="1:38" ht="15" customHeight="1" x14ac:dyDescent="0.2">
      <c r="C4" s="417">
        <v>1</v>
      </c>
      <c r="D4" s="419" t="s">
        <v>348</v>
      </c>
      <c r="E4" s="419"/>
      <c r="F4" s="419"/>
      <c r="G4" s="419"/>
      <c r="H4" s="419"/>
      <c r="I4" s="419"/>
      <c r="J4" s="419"/>
      <c r="K4" s="419"/>
      <c r="L4" s="419"/>
    </row>
    <row r="5" spans="1:38" ht="15" customHeight="1" x14ac:dyDescent="0.2">
      <c r="C5" s="418"/>
      <c r="D5" s="421"/>
      <c r="E5" s="421"/>
      <c r="F5" s="421"/>
      <c r="G5" s="421"/>
      <c r="H5" s="421"/>
      <c r="I5" s="421"/>
      <c r="J5" s="421"/>
      <c r="K5" s="421"/>
      <c r="L5" s="421"/>
    </row>
    <row r="6" spans="1:38" ht="15" customHeight="1" x14ac:dyDescent="0.2">
      <c r="C6" s="417">
        <v>2</v>
      </c>
      <c r="D6" s="419" t="s">
        <v>349</v>
      </c>
      <c r="E6" s="419"/>
      <c r="F6" s="419"/>
      <c r="G6" s="419"/>
      <c r="H6" s="419"/>
      <c r="I6" s="419"/>
      <c r="J6" s="419"/>
      <c r="K6" s="419"/>
      <c r="L6" s="419"/>
    </row>
    <row r="7" spans="1:38" ht="15" customHeight="1" x14ac:dyDescent="0.2">
      <c r="C7" s="418"/>
      <c r="D7" s="421"/>
      <c r="E7" s="421"/>
      <c r="F7" s="421"/>
      <c r="G7" s="421"/>
      <c r="H7" s="421"/>
      <c r="I7" s="421"/>
      <c r="J7" s="421"/>
      <c r="K7" s="421"/>
      <c r="L7" s="421"/>
    </row>
    <row r="8" spans="1:38" ht="15" customHeight="1" x14ac:dyDescent="0.2">
      <c r="C8" s="417">
        <v>3</v>
      </c>
      <c r="D8" s="419" t="s">
        <v>350</v>
      </c>
      <c r="E8" s="419"/>
      <c r="F8" s="419"/>
      <c r="G8" s="419"/>
      <c r="H8" s="419"/>
      <c r="I8" s="419"/>
      <c r="J8" s="419"/>
      <c r="K8" s="419"/>
      <c r="L8" s="419"/>
    </row>
    <row r="9" spans="1:38" ht="15" customHeight="1" x14ac:dyDescent="0.2">
      <c r="C9" s="422"/>
      <c r="D9" s="420"/>
      <c r="E9" s="420"/>
      <c r="F9" s="420"/>
      <c r="G9" s="420"/>
      <c r="H9" s="420"/>
      <c r="I9" s="420"/>
      <c r="J9" s="420"/>
      <c r="K9" s="420"/>
      <c r="L9" s="420"/>
    </row>
    <row r="10" spans="1:38" ht="15" customHeight="1" x14ac:dyDescent="0.2">
      <c r="C10" s="422"/>
      <c r="D10" s="420"/>
      <c r="E10" s="420"/>
      <c r="F10" s="420"/>
      <c r="G10" s="420"/>
      <c r="H10" s="420"/>
      <c r="I10" s="420"/>
      <c r="J10" s="420"/>
      <c r="K10" s="420"/>
      <c r="L10" s="420"/>
    </row>
    <row r="11" spans="1:38" ht="15" customHeight="1" x14ac:dyDescent="0.2">
      <c r="C11" s="422"/>
      <c r="D11" s="420"/>
      <c r="E11" s="420"/>
      <c r="F11" s="420"/>
      <c r="G11" s="420"/>
      <c r="H11" s="420"/>
      <c r="I11" s="420"/>
      <c r="J11" s="420"/>
      <c r="K11" s="420"/>
      <c r="L11" s="420"/>
    </row>
    <row r="12" spans="1:38" ht="15" customHeight="1" x14ac:dyDescent="0.2">
      <c r="C12" s="418"/>
      <c r="D12" s="421"/>
      <c r="E12" s="421"/>
      <c r="F12" s="421"/>
      <c r="G12" s="421"/>
      <c r="H12" s="421"/>
      <c r="I12" s="421"/>
      <c r="J12" s="421"/>
      <c r="K12" s="421"/>
      <c r="L12" s="421"/>
    </row>
    <row r="13" spans="1:38" ht="32.25" customHeight="1" x14ac:dyDescent="0.2">
      <c r="C13" s="223">
        <v>4</v>
      </c>
      <c r="D13" s="414" t="s">
        <v>648</v>
      </c>
      <c r="E13" s="415"/>
      <c r="F13" s="415"/>
      <c r="G13" s="415"/>
      <c r="H13" s="415"/>
      <c r="I13" s="415"/>
      <c r="J13" s="415"/>
      <c r="K13" s="415"/>
      <c r="L13" s="415"/>
    </row>
    <row r="14" spans="1:38" ht="30.75" customHeight="1" x14ac:dyDescent="0.2">
      <c r="C14" s="223">
        <v>5</v>
      </c>
      <c r="D14" s="414" t="s">
        <v>649</v>
      </c>
      <c r="E14" s="415"/>
      <c r="F14" s="415"/>
      <c r="G14" s="415"/>
      <c r="H14" s="415"/>
      <c r="I14" s="415"/>
      <c r="J14" s="415"/>
      <c r="K14" s="415"/>
      <c r="L14" s="415"/>
    </row>
    <row r="15" spans="1:38" ht="33" customHeight="1" x14ac:dyDescent="0.2">
      <c r="C15" s="223">
        <v>6</v>
      </c>
      <c r="D15" s="414" t="s">
        <v>650</v>
      </c>
      <c r="E15" s="415"/>
      <c r="F15" s="415"/>
      <c r="G15" s="415"/>
      <c r="H15" s="415"/>
      <c r="I15" s="415"/>
      <c r="J15" s="415"/>
      <c r="K15" s="415"/>
      <c r="L15" s="415"/>
    </row>
    <row r="16" spans="1:38" ht="84" customHeight="1" x14ac:dyDescent="0.2">
      <c r="C16" s="223">
        <v>7</v>
      </c>
      <c r="D16" s="416" t="s">
        <v>651</v>
      </c>
      <c r="E16" s="416"/>
      <c r="F16" s="416"/>
      <c r="G16" s="416"/>
      <c r="H16" s="416"/>
      <c r="I16" s="416"/>
      <c r="J16" s="416"/>
      <c r="K16" s="416"/>
      <c r="L16" s="416"/>
    </row>
  </sheetData>
  <mergeCells count="10">
    <mergeCell ref="D14:L14"/>
    <mergeCell ref="D15:L15"/>
    <mergeCell ref="D16:L16"/>
    <mergeCell ref="C4:C5"/>
    <mergeCell ref="C6:C7"/>
    <mergeCell ref="D8:L12"/>
    <mergeCell ref="C8:C12"/>
    <mergeCell ref="D13:L13"/>
    <mergeCell ref="D4:L5"/>
    <mergeCell ref="D6:L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3"/>
  <sheetViews>
    <sheetView zoomScale="70" zoomScaleNormal="70" workbookViewId="0">
      <selection activeCell="O32" sqref="O32"/>
    </sheetView>
  </sheetViews>
  <sheetFormatPr defaultRowHeight="15" x14ac:dyDescent="0.25"/>
  <sheetData>
    <row r="1" spans="1:14" x14ac:dyDescent="0.25">
      <c r="A1" s="298"/>
      <c r="B1" s="298"/>
      <c r="C1" s="298"/>
      <c r="D1" s="298"/>
      <c r="E1" s="298"/>
      <c r="F1" s="298"/>
      <c r="G1" s="298"/>
      <c r="H1" s="298"/>
      <c r="I1" s="298"/>
      <c r="J1" s="298"/>
      <c r="K1" s="298"/>
      <c r="L1" s="298"/>
      <c r="M1" s="298"/>
      <c r="N1" s="298"/>
    </row>
    <row r="2" spans="1:14" x14ac:dyDescent="0.25">
      <c r="A2" s="298"/>
      <c r="B2" s="298"/>
      <c r="C2" s="298"/>
      <c r="D2" s="298"/>
      <c r="E2" s="298"/>
      <c r="F2" s="298"/>
      <c r="G2" s="298"/>
      <c r="H2" s="298"/>
      <c r="I2" s="298"/>
      <c r="J2" s="298"/>
      <c r="K2" s="298"/>
      <c r="L2" s="298"/>
      <c r="M2" s="298"/>
      <c r="N2" s="298"/>
    </row>
    <row r="3" spans="1:14" x14ac:dyDescent="0.25">
      <c r="A3" s="298"/>
      <c r="B3" s="298"/>
      <c r="C3" s="298"/>
      <c r="D3" s="298"/>
      <c r="E3" s="298"/>
      <c r="F3" s="298"/>
      <c r="G3" s="298"/>
      <c r="H3" s="298"/>
      <c r="I3" s="298"/>
      <c r="J3" s="298"/>
      <c r="K3" s="298"/>
      <c r="L3" s="298"/>
      <c r="M3" s="298"/>
      <c r="N3" s="298"/>
    </row>
    <row r="4" spans="1:14" x14ac:dyDescent="0.25">
      <c r="A4" s="298"/>
      <c r="B4" s="298"/>
      <c r="C4" s="298"/>
      <c r="D4" s="298"/>
      <c r="E4" s="298"/>
      <c r="F4" s="298"/>
      <c r="G4" s="298"/>
      <c r="H4" s="298"/>
      <c r="I4" s="298"/>
      <c r="J4" s="298"/>
      <c r="K4" s="298"/>
      <c r="L4" s="298"/>
      <c r="M4" s="298"/>
      <c r="N4" s="298"/>
    </row>
    <row r="5" spans="1:14" x14ac:dyDescent="0.25">
      <c r="A5" s="298"/>
      <c r="B5" s="298"/>
      <c r="C5" s="298"/>
      <c r="D5" s="298"/>
      <c r="E5" s="298"/>
      <c r="F5" s="298"/>
      <c r="G5" s="298"/>
      <c r="H5" s="298"/>
      <c r="I5" s="298"/>
      <c r="J5" s="298"/>
      <c r="K5" s="298"/>
      <c r="L5" s="298"/>
      <c r="M5" s="298"/>
      <c r="N5" s="298"/>
    </row>
    <row r="6" spans="1:14" x14ac:dyDescent="0.25">
      <c r="A6" s="298"/>
      <c r="B6" s="298"/>
      <c r="C6" s="298"/>
      <c r="D6" s="298"/>
      <c r="E6" s="298"/>
      <c r="F6" s="298"/>
      <c r="G6" s="298"/>
      <c r="H6" s="298"/>
      <c r="I6" s="298"/>
      <c r="J6" s="298"/>
      <c r="K6" s="298"/>
      <c r="L6" s="298"/>
      <c r="M6" s="298"/>
      <c r="N6" s="298"/>
    </row>
    <row r="7" spans="1:14" x14ac:dyDescent="0.25">
      <c r="A7" s="298"/>
      <c r="B7" s="298"/>
      <c r="C7" s="298"/>
      <c r="D7" s="298"/>
      <c r="E7" s="298"/>
      <c r="F7" s="298"/>
      <c r="G7" s="298"/>
      <c r="H7" s="298"/>
      <c r="I7" s="298"/>
      <c r="J7" s="298"/>
      <c r="K7" s="298"/>
      <c r="L7" s="298"/>
      <c r="M7" s="298"/>
      <c r="N7" s="298"/>
    </row>
    <row r="8" spans="1:14" x14ac:dyDescent="0.25">
      <c r="A8" s="298"/>
      <c r="B8" s="298"/>
      <c r="C8" s="298"/>
      <c r="D8" s="298"/>
      <c r="E8" s="298"/>
      <c r="F8" s="298"/>
      <c r="G8" s="298"/>
      <c r="H8" s="298"/>
      <c r="I8" s="298"/>
      <c r="J8" s="298"/>
      <c r="K8" s="298"/>
      <c r="L8" s="298"/>
      <c r="M8" s="298"/>
      <c r="N8" s="298"/>
    </row>
    <row r="9" spans="1:14" x14ac:dyDescent="0.25">
      <c r="A9" s="298"/>
      <c r="B9" s="298"/>
      <c r="C9" s="298"/>
      <c r="D9" s="298"/>
      <c r="E9" s="298"/>
      <c r="F9" s="298"/>
      <c r="G9" s="298"/>
      <c r="H9" s="298"/>
      <c r="I9" s="298"/>
      <c r="J9" s="298"/>
      <c r="K9" s="298"/>
      <c r="L9" s="298"/>
      <c r="M9" s="298"/>
      <c r="N9" s="298"/>
    </row>
    <row r="10" spans="1:14" x14ac:dyDescent="0.25">
      <c r="A10" s="298"/>
      <c r="B10" s="298"/>
      <c r="C10" s="298"/>
      <c r="D10" s="298"/>
      <c r="E10" s="298"/>
      <c r="F10" s="298"/>
      <c r="G10" s="298"/>
      <c r="H10" s="298"/>
      <c r="I10" s="298"/>
      <c r="J10" s="298"/>
      <c r="K10" s="298"/>
      <c r="L10" s="298"/>
      <c r="M10" s="298"/>
      <c r="N10" s="298"/>
    </row>
    <row r="11" spans="1:14" x14ac:dyDescent="0.25">
      <c r="A11" s="298"/>
      <c r="B11" s="298"/>
      <c r="C11" s="298"/>
      <c r="D11" s="298"/>
      <c r="E11" s="298"/>
      <c r="F11" s="298"/>
      <c r="G11" s="298"/>
      <c r="H11" s="298"/>
      <c r="I11" s="298"/>
      <c r="J11" s="298"/>
      <c r="K11" s="298"/>
      <c r="L11" s="298"/>
      <c r="M11" s="298"/>
      <c r="N11" s="298"/>
    </row>
    <row r="12" spans="1:14" x14ac:dyDescent="0.25">
      <c r="A12" s="298"/>
      <c r="B12" s="298"/>
      <c r="C12" s="298"/>
      <c r="D12" s="298"/>
      <c r="E12" s="298"/>
      <c r="F12" s="298"/>
      <c r="G12" s="298"/>
      <c r="H12" s="298"/>
      <c r="I12" s="298"/>
      <c r="J12" s="298"/>
      <c r="K12" s="298"/>
      <c r="L12" s="298"/>
      <c r="M12" s="298"/>
      <c r="N12" s="298"/>
    </row>
    <row r="13" spans="1:14" x14ac:dyDescent="0.25">
      <c r="A13" s="298"/>
      <c r="B13" s="298"/>
      <c r="C13" s="298"/>
      <c r="D13" s="298"/>
      <c r="E13" s="298"/>
      <c r="F13" s="298"/>
      <c r="G13" s="298"/>
      <c r="H13" s="298"/>
      <c r="I13" s="298"/>
      <c r="J13" s="298"/>
      <c r="K13" s="298"/>
      <c r="L13" s="298"/>
      <c r="M13" s="298"/>
      <c r="N13" s="298"/>
    </row>
    <row r="14" spans="1:14" x14ac:dyDescent="0.25">
      <c r="A14" s="298"/>
      <c r="B14" s="298"/>
      <c r="C14" s="298"/>
      <c r="D14" s="298"/>
      <c r="E14" s="298"/>
      <c r="F14" s="298"/>
      <c r="G14" s="298"/>
      <c r="H14" s="298"/>
      <c r="I14" s="298"/>
      <c r="J14" s="298"/>
      <c r="K14" s="298"/>
      <c r="L14" s="298"/>
      <c r="M14" s="298"/>
      <c r="N14" s="298"/>
    </row>
    <row r="15" spans="1:14" x14ac:dyDescent="0.25">
      <c r="A15" s="298"/>
      <c r="B15" s="298"/>
      <c r="C15" s="298"/>
      <c r="D15" s="298"/>
      <c r="E15" s="298"/>
      <c r="F15" s="298"/>
      <c r="G15" s="298"/>
      <c r="H15" s="298"/>
      <c r="I15" s="298"/>
      <c r="J15" s="298"/>
      <c r="K15" s="298"/>
      <c r="L15" s="298"/>
      <c r="M15" s="298"/>
      <c r="N15" s="298"/>
    </row>
    <row r="16" spans="1:14" x14ac:dyDescent="0.25">
      <c r="A16" s="298"/>
      <c r="B16" s="298"/>
      <c r="C16" s="298"/>
      <c r="D16" s="298"/>
      <c r="E16" s="298"/>
      <c r="F16" s="298"/>
      <c r="G16" s="298"/>
      <c r="H16" s="298"/>
      <c r="I16" s="298"/>
      <c r="J16" s="298"/>
      <c r="K16" s="298"/>
      <c r="L16" s="298"/>
      <c r="M16" s="298"/>
      <c r="N16" s="298"/>
    </row>
    <row r="17" spans="1:14" x14ac:dyDescent="0.25">
      <c r="A17" s="298"/>
      <c r="B17" s="298"/>
      <c r="C17" s="298"/>
      <c r="D17" s="298"/>
      <c r="E17" s="298"/>
      <c r="F17" s="298"/>
      <c r="G17" s="298"/>
      <c r="H17" s="298"/>
      <c r="I17" s="298"/>
      <c r="J17" s="298"/>
      <c r="K17" s="298"/>
      <c r="L17" s="298"/>
      <c r="M17" s="298"/>
      <c r="N17" s="298"/>
    </row>
    <row r="18" spans="1:14" x14ac:dyDescent="0.25">
      <c r="A18" s="298"/>
      <c r="B18" s="298"/>
      <c r="C18" s="298"/>
      <c r="D18" s="298"/>
      <c r="E18" s="298"/>
      <c r="F18" s="298"/>
      <c r="G18" s="298"/>
      <c r="H18" s="298"/>
      <c r="I18" s="298"/>
      <c r="J18" s="298"/>
      <c r="K18" s="298"/>
      <c r="L18" s="298"/>
      <c r="M18" s="298"/>
      <c r="N18" s="298"/>
    </row>
    <row r="19" spans="1:14" x14ac:dyDescent="0.25">
      <c r="A19" s="298"/>
      <c r="B19" s="298"/>
      <c r="C19" s="298"/>
      <c r="D19" s="298"/>
      <c r="E19" s="298"/>
      <c r="F19" s="298"/>
      <c r="G19" s="298"/>
      <c r="H19" s="298"/>
      <c r="I19" s="298"/>
      <c r="J19" s="298"/>
      <c r="K19" s="298"/>
      <c r="L19" s="298"/>
      <c r="M19" s="298"/>
      <c r="N19" s="298"/>
    </row>
    <row r="20" spans="1:14" x14ac:dyDescent="0.25">
      <c r="A20" s="298"/>
      <c r="B20" s="298"/>
      <c r="C20" s="298"/>
      <c r="D20" s="298"/>
      <c r="E20" s="298"/>
      <c r="F20" s="298"/>
      <c r="G20" s="298"/>
      <c r="H20" s="298"/>
      <c r="I20" s="298"/>
      <c r="J20" s="298"/>
      <c r="K20" s="298"/>
      <c r="L20" s="298"/>
      <c r="M20" s="298"/>
      <c r="N20" s="298"/>
    </row>
    <row r="21" spans="1:14" x14ac:dyDescent="0.25">
      <c r="A21" s="298"/>
      <c r="B21" s="298"/>
      <c r="C21" s="298"/>
      <c r="D21" s="298"/>
      <c r="E21" s="298"/>
      <c r="F21" s="298"/>
      <c r="G21" s="298"/>
      <c r="H21" s="298"/>
      <c r="I21" s="298"/>
      <c r="J21" s="298"/>
      <c r="K21" s="298"/>
      <c r="L21" s="298"/>
      <c r="M21" s="298"/>
      <c r="N21" s="298"/>
    </row>
    <row r="22" spans="1:14" x14ac:dyDescent="0.25">
      <c r="A22" s="298"/>
      <c r="B22" s="298"/>
      <c r="C22" s="298"/>
      <c r="D22" s="298"/>
      <c r="E22" s="298"/>
      <c r="F22" s="298"/>
      <c r="G22" s="298"/>
      <c r="H22" s="298"/>
      <c r="I22" s="298"/>
      <c r="J22" s="298"/>
      <c r="K22" s="298"/>
      <c r="L22" s="298"/>
      <c r="M22" s="298"/>
      <c r="N22" s="298"/>
    </row>
    <row r="23" spans="1:14" x14ac:dyDescent="0.25">
      <c r="A23" s="298"/>
      <c r="B23" s="298"/>
      <c r="C23" s="298"/>
      <c r="D23" s="298"/>
      <c r="E23" s="298"/>
      <c r="F23" s="298"/>
      <c r="G23" s="298"/>
      <c r="H23" s="298"/>
      <c r="I23" s="298"/>
      <c r="J23" s="298"/>
      <c r="K23" s="298"/>
      <c r="L23" s="298"/>
      <c r="M23" s="298"/>
      <c r="N23" s="298"/>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D010D9-43E6-4D2C-9C4D-B69B54D6C03F}"/>
</file>

<file path=customXml/itemProps2.xml><?xml version="1.0" encoding="utf-8"?>
<ds:datastoreItem xmlns:ds="http://schemas.openxmlformats.org/officeDocument/2006/customXml" ds:itemID="{00B6817E-D88E-4920-804B-05A8E32E25AB}"/>
</file>

<file path=customXml/itemProps3.xml><?xml version="1.0" encoding="utf-8"?>
<ds:datastoreItem xmlns:ds="http://schemas.openxmlformats.org/officeDocument/2006/customXml" ds:itemID="{32AF7A5F-ECB4-4B41-816D-7C025E4AB5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Roman-White, Selina (CONTR)</dc:creator>
  <cp:lastModifiedBy>Roman-White, Selina (CONTR)</cp:lastModifiedBy>
  <dcterms:created xsi:type="dcterms:W3CDTF">2018-01-16T13:23:18Z</dcterms:created>
  <dcterms:modified xsi:type="dcterms:W3CDTF">2019-01-22T20:15:50Z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